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نصف 29-7-2025\"/>
    </mc:Choice>
  </mc:AlternateContent>
  <bookViews>
    <workbookView xWindow="-120" yWindow="-120" windowWidth="29040" windowHeight="15840" tabRatio="945"/>
  </bookViews>
  <sheets>
    <sheet name="النشرة الشهرية" sheetId="52" r:id="rId1"/>
    <sheet name=" نشرة اجانب شراء وبيع" sheetId="51" r:id="rId2"/>
    <sheet name="مؤشرات التداول " sheetId="28" r:id="rId3"/>
    <sheet name="موشرات غير العراقين " sheetId="55" r:id="rId4"/>
    <sheet name="تدول قطاعيا" sheetId="47" r:id="rId5"/>
    <sheet name="تداول قطاعيا غير عراقين" sheetId="6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60" l="1"/>
  <c r="H5" i="60"/>
  <c r="F7" i="60"/>
  <c r="F5" i="60"/>
  <c r="D7" i="60"/>
  <c r="D5" i="60"/>
  <c r="E9" i="60"/>
  <c r="G9" i="60"/>
  <c r="I9" i="60"/>
  <c r="C9" i="60"/>
  <c r="D23" i="60"/>
  <c r="E23" i="60"/>
  <c r="F23" i="60"/>
  <c r="G23" i="60"/>
  <c r="H23" i="60"/>
  <c r="I23" i="60"/>
  <c r="C23" i="60"/>
  <c r="H9" i="60" l="1"/>
  <c r="F9" i="60"/>
  <c r="D9" i="60"/>
  <c r="D17" i="47" l="1"/>
  <c r="E17" i="47"/>
  <c r="F17" i="47"/>
  <c r="G17" i="47"/>
  <c r="H17" i="47"/>
  <c r="I17" i="47"/>
  <c r="C17" i="47"/>
  <c r="L31" i="52" l="1"/>
  <c r="M31" i="52"/>
  <c r="K31" i="52"/>
  <c r="K12" i="52"/>
  <c r="L12" i="52"/>
  <c r="M12" i="52"/>
  <c r="K19" i="52"/>
  <c r="L19" i="52"/>
  <c r="M19" i="52"/>
  <c r="K27" i="52"/>
  <c r="L27" i="52"/>
  <c r="M27" i="52"/>
  <c r="B11" i="28" l="1"/>
  <c r="D11" i="28"/>
  <c r="E11" i="28"/>
  <c r="F11" i="28"/>
  <c r="G29" i="51"/>
  <c r="F29" i="51"/>
  <c r="E29" i="51"/>
  <c r="G26" i="51"/>
  <c r="F26" i="51"/>
  <c r="E26" i="51"/>
  <c r="G23" i="51"/>
  <c r="F23" i="51"/>
  <c r="E23" i="51"/>
  <c r="G19" i="51"/>
  <c r="F19" i="51"/>
  <c r="E19" i="51"/>
  <c r="G10" i="51"/>
  <c r="F10" i="51"/>
  <c r="E10" i="51"/>
  <c r="G7" i="51"/>
  <c r="F7" i="51"/>
  <c r="F11" i="51" s="1"/>
  <c r="E7" i="51"/>
  <c r="B22" i="55"/>
  <c r="D22" i="55"/>
  <c r="F22" i="55"/>
  <c r="B9" i="55"/>
  <c r="C9" i="55"/>
  <c r="D9" i="55"/>
  <c r="E9" i="55"/>
  <c r="F9" i="55"/>
  <c r="F30" i="51" l="1"/>
  <c r="G11" i="51"/>
  <c r="E30" i="51"/>
  <c r="E11" i="51"/>
  <c r="G30" i="51"/>
  <c r="D13" i="28" l="1"/>
  <c r="F13" i="28"/>
  <c r="H13" i="28"/>
  <c r="B13" i="28"/>
  <c r="B24" i="55" l="1"/>
  <c r="D24" i="55"/>
  <c r="F24" i="55"/>
  <c r="B11" i="55" l="1"/>
  <c r="D11" i="55"/>
  <c r="F11" i="55"/>
</calcChain>
</file>

<file path=xl/sharedStrings.xml><?xml version="1.0" encoding="utf-8"?>
<sst xmlns="http://schemas.openxmlformats.org/spreadsheetml/2006/main" count="313" uniqueCount="178">
  <si>
    <t>اسم الشركة</t>
  </si>
  <si>
    <t>التأمين</t>
  </si>
  <si>
    <t>الاستثمار</t>
  </si>
  <si>
    <t xml:space="preserve">Investment </t>
  </si>
  <si>
    <t xml:space="preserve"> القطاع </t>
  </si>
  <si>
    <t xml:space="preserve">الاهمية النسبية (%) </t>
  </si>
  <si>
    <t>Insurance</t>
  </si>
  <si>
    <t xml:space="preserve"> الصناعة</t>
  </si>
  <si>
    <t>المجموع TOTAL</t>
  </si>
  <si>
    <t>No.of Trans</t>
  </si>
  <si>
    <t xml:space="preserve">Change % </t>
  </si>
  <si>
    <t>عدد الاسهم المتداولة  Traded Shares</t>
  </si>
  <si>
    <t xml:space="preserve">عددالاسهم المتداولة       </t>
  </si>
  <si>
    <t>الاهمية النسبية (%)</t>
  </si>
  <si>
    <t xml:space="preserve">المجموع الكلي </t>
  </si>
  <si>
    <t xml:space="preserve">الشركات المتداولة </t>
  </si>
  <si>
    <t xml:space="preserve">الشركات المدرجة </t>
  </si>
  <si>
    <t>Co.Traded</t>
  </si>
  <si>
    <t>Traded Shares</t>
  </si>
  <si>
    <t xml:space="preserve">Trading Volume </t>
  </si>
  <si>
    <t>Industry</t>
  </si>
  <si>
    <t xml:space="preserve">الاهمية النسبية% </t>
  </si>
  <si>
    <t>TOTAL</t>
  </si>
  <si>
    <t>Grand TOTAL</t>
  </si>
  <si>
    <t>الصفقات No.of Trans</t>
  </si>
  <si>
    <t>ادنى سعر Low Price</t>
  </si>
  <si>
    <t>رمز الشركة Code</t>
  </si>
  <si>
    <t>عدد ايام التداول 
Trading days</t>
  </si>
  <si>
    <t xml:space="preserve">   القيمة المتداولة    Trading Volume</t>
  </si>
  <si>
    <t>الصفقات</t>
  </si>
  <si>
    <t xml:space="preserve">    القيمة المتداولة              </t>
  </si>
  <si>
    <t xml:space="preserve">الاهمية النسبية % </t>
  </si>
  <si>
    <t>التغير Change%</t>
  </si>
  <si>
    <t>سعر الافتتاح Opening Price</t>
  </si>
  <si>
    <t>سعر الاغلاق Closing Price</t>
  </si>
  <si>
    <t>التغير % Change%</t>
  </si>
  <si>
    <t>*</t>
  </si>
  <si>
    <t>معدل السعر وهو معدل سعر السهم في اخر جلسة تداول للشركة</t>
  </si>
  <si>
    <t xml:space="preserve"> كانون الثاني  January            </t>
  </si>
  <si>
    <t xml:space="preserve">       شباط     February   </t>
  </si>
  <si>
    <t xml:space="preserve">       اذار       March </t>
  </si>
  <si>
    <t>قطاع المصارف</t>
  </si>
  <si>
    <t>قطاع الصناعة</t>
  </si>
  <si>
    <t>المصارف</t>
  </si>
  <si>
    <t>Bank</t>
  </si>
  <si>
    <t>مجموع قطاع المصارف</t>
  </si>
  <si>
    <t>المصرف الدولي الاسلامي</t>
  </si>
  <si>
    <t>BINT</t>
  </si>
  <si>
    <t>IHFI</t>
  </si>
  <si>
    <t>مجموع قطاع الصناعة</t>
  </si>
  <si>
    <t xml:space="preserve">       نيسان        April</t>
  </si>
  <si>
    <t xml:space="preserve">      ايــــــــار      May</t>
  </si>
  <si>
    <t xml:space="preserve">      حزيران        June       </t>
  </si>
  <si>
    <t>BTRU</t>
  </si>
  <si>
    <t xml:space="preserve">   القيمة المتداولة              </t>
  </si>
  <si>
    <t xml:space="preserve">  التغيير(%)     (%)Change    </t>
  </si>
  <si>
    <t>الاشهر</t>
  </si>
  <si>
    <t>Months</t>
  </si>
  <si>
    <t xml:space="preserve">  القيمة المتداولة           </t>
  </si>
  <si>
    <t xml:space="preserve">Co. Listed </t>
  </si>
  <si>
    <t>Co.  Traded</t>
  </si>
  <si>
    <t>Sector</t>
  </si>
  <si>
    <t xml:space="preserve">الشركات المتداولة  Co.Traded   </t>
  </si>
  <si>
    <t>مصرف الائتمان العراقي</t>
  </si>
  <si>
    <t>BROI</t>
  </si>
  <si>
    <t>اعلى سعر  High Price</t>
  </si>
  <si>
    <t>معدل السعر الحالي Average Price</t>
  </si>
  <si>
    <t>معدل السعر السابق Previous Average Price</t>
  </si>
  <si>
    <t>عدد الاسهم المتداولة    Traded Volume</t>
  </si>
  <si>
    <t xml:space="preserve">    القيمة المتداولة    Traded Value</t>
  </si>
  <si>
    <t>Credit Bank Of Iraq</t>
  </si>
  <si>
    <t>Traded Volume</t>
  </si>
  <si>
    <t xml:space="preserve">Trading Value </t>
  </si>
  <si>
    <t xml:space="preserve">          اذار          March      </t>
  </si>
  <si>
    <t xml:space="preserve">       حزيران         June       </t>
  </si>
  <si>
    <t xml:space="preserve">    كانون الثاني      January            </t>
  </si>
  <si>
    <t>BINI</t>
  </si>
  <si>
    <t>BLAD</t>
  </si>
  <si>
    <t>Iraq Noor Islamic Bank</t>
  </si>
  <si>
    <t>Investment Sector</t>
  </si>
  <si>
    <t>VWIF</t>
  </si>
  <si>
    <t xml:space="preserve">الامين للاستثمار المالي </t>
  </si>
  <si>
    <t>VAMF</t>
  </si>
  <si>
    <t>BMUI</t>
  </si>
  <si>
    <t>Company Names</t>
  </si>
  <si>
    <t>Banks Sector</t>
  </si>
  <si>
    <t xml:space="preserve">مصرف الأئتمان العراقي </t>
  </si>
  <si>
    <t>Total Bank sector</t>
  </si>
  <si>
    <t>المجموع الكلي</t>
  </si>
  <si>
    <t>Grand Total</t>
  </si>
  <si>
    <t>مجموع قطاع الاستثمار</t>
  </si>
  <si>
    <t xml:space="preserve">الفلوجة لانتاج المواد الانشائية </t>
  </si>
  <si>
    <t>IFCM</t>
  </si>
  <si>
    <t>Fallujah for Construction Materials</t>
  </si>
  <si>
    <t>فندق أشور</t>
  </si>
  <si>
    <t>HASH</t>
  </si>
  <si>
    <t>Ashour Hotel</t>
  </si>
  <si>
    <t xml:space="preserve">قطاع الصناعة </t>
  </si>
  <si>
    <t>Industry Sector</t>
  </si>
  <si>
    <t>الفلوجة لانتاج المواد الانشائية</t>
  </si>
  <si>
    <t xml:space="preserve">مجموع قطاع الصناعة </t>
  </si>
  <si>
    <t>Total Industry sector</t>
  </si>
  <si>
    <t>ـــــ</t>
  </si>
  <si>
    <t>ــــــ</t>
  </si>
  <si>
    <t>ــــــــ</t>
  </si>
  <si>
    <t xml:space="preserve"> قطاع الفنادق والسياحة</t>
  </si>
  <si>
    <t>Tourism&amp;Hotels Sector</t>
  </si>
  <si>
    <t>BTRI</t>
  </si>
  <si>
    <t>Trans Iraq Bank Investment</t>
  </si>
  <si>
    <t xml:space="preserve">الامين للاستثمارات العقارية </t>
  </si>
  <si>
    <t>SAEI</t>
  </si>
  <si>
    <t>Al-Ameen Estate Investment</t>
  </si>
  <si>
    <t>الصفقات No.of Trads</t>
  </si>
  <si>
    <t>قطاع الأستثمار</t>
  </si>
  <si>
    <t>Al-Ameen Financial Investment</t>
  </si>
  <si>
    <t>Total Investment sector</t>
  </si>
  <si>
    <t>مصرف العطاء الاسلامي</t>
  </si>
  <si>
    <t>Al Attaa Islamic Bank</t>
  </si>
  <si>
    <t>International Islamic Bank</t>
  </si>
  <si>
    <t>مصرف الثقة الدولي الإسلامي</t>
  </si>
  <si>
    <t>Insurance Sector</t>
  </si>
  <si>
    <t>الاهلية للتأمين</t>
  </si>
  <si>
    <t>NAHF</t>
  </si>
  <si>
    <t>Al-Ameen for Financial Investment</t>
  </si>
  <si>
    <t>الوئام للاستثمار المالي</t>
  </si>
  <si>
    <t>AL-Wiaam for Financial Investment</t>
  </si>
  <si>
    <t xml:space="preserve"> قطاع الخدمات</t>
  </si>
  <si>
    <t>Service Sector</t>
  </si>
  <si>
    <t>مجموع قطاع الخدمات</t>
  </si>
  <si>
    <t>بغداد لصناعة مواد التغليف</t>
  </si>
  <si>
    <t>IBPM</t>
  </si>
  <si>
    <t>Baghdad for Packing Materials</t>
  </si>
  <si>
    <t>House Household furniture</t>
  </si>
  <si>
    <t>مجموع قطاع الفنادق والسياحة</t>
  </si>
  <si>
    <t xml:space="preserve">مجموع السابق لسنة 2023   Total </t>
  </si>
  <si>
    <t xml:space="preserve">      Monthly Main Trading indicators for the First Half  2025 </t>
  </si>
  <si>
    <t>مصرف عبر العراق للاستثمار</t>
  </si>
  <si>
    <t xml:space="preserve">مصرف نور العراق </t>
  </si>
  <si>
    <t>مصرف المستشار</t>
  </si>
  <si>
    <t>Al mustashar islamic bank</t>
  </si>
  <si>
    <t>قطاع التأمين</t>
  </si>
  <si>
    <t>Ahlia Insurance</t>
  </si>
  <si>
    <t>مجموع قطاع التأمين</t>
  </si>
  <si>
    <t>الوطنية لصناعات الاثاث المنزلي</t>
  </si>
  <si>
    <t>BIDB</t>
  </si>
  <si>
    <t>المجموع الحالي Total First Half 2025</t>
  </si>
  <si>
    <t xml:space="preserve">  Monthly Main Trading indicators for non Iraqis( Buy) for the First Half  2025</t>
  </si>
  <si>
    <t xml:space="preserve">       Monthly Main Trading indicators for non Iraqis (sell) for the First Half  2025</t>
  </si>
  <si>
    <t>مصرف التنمية</t>
  </si>
  <si>
    <t xml:space="preserve">International development </t>
  </si>
  <si>
    <t>Non Regular Trading Bulletin for non Iraqis for First Half  2025  Buy</t>
  </si>
  <si>
    <t>مصرف الدولي الاسلامي</t>
  </si>
  <si>
    <t>مصرف االتنمية</t>
  </si>
  <si>
    <t>AL-Wiaam Financial Investment</t>
  </si>
  <si>
    <t>قطاع الخدمات</t>
  </si>
  <si>
    <t>الامين للاستثمارات العقارية</t>
  </si>
  <si>
    <t xml:space="preserve">مجموع قطاع الخدمات </t>
  </si>
  <si>
    <t>Total Service sector</t>
  </si>
  <si>
    <t>Non Regular Trading Bulletin for non Iraqis for First Half  2025  Sell</t>
  </si>
  <si>
    <t>المجموع الحالي Total First Half  2025</t>
  </si>
  <si>
    <t xml:space="preserve">مجموع السابق لسنة 2024   Total  </t>
  </si>
  <si>
    <t>International Development Bank</t>
  </si>
  <si>
    <t xml:space="preserve">      Main Trading indicators distributed  by sectors for the  First Half  2025  </t>
  </si>
  <si>
    <t xml:space="preserve">   Main Trading indicators for non Iraqi's  (Sell)  distributed by sectors for the First Half  2025</t>
  </si>
  <si>
    <t xml:space="preserve"> الخدمات</t>
  </si>
  <si>
    <t xml:space="preserve">Services </t>
  </si>
  <si>
    <t xml:space="preserve">  Main Trading indicators for non Iraqi's  (Buy)  distributed by sectors for the First Half  2025</t>
  </si>
  <si>
    <t xml:space="preserve"> الفنادق والسياحة</t>
  </si>
  <si>
    <t xml:space="preserve">Tourism&amp;Hotels </t>
  </si>
  <si>
    <t xml:space="preserve">جدول رقم (23) نشرة تداول الاسهم في السوق الثاني للنصف الاول 2025  Non Regular Trading Bulletin for the First Half  </t>
  </si>
  <si>
    <t xml:space="preserve">جدول رقم (24)نشرة تداول الاسهم المشتراة لغير العراقيين في السوق الثاني للنصف الاول 2025 </t>
  </si>
  <si>
    <t xml:space="preserve">جدول رقم (25)نشرة تداول الاسهم المباعة من غير العراقيين في السوق الثاني للنصف الاول 2025 </t>
  </si>
  <si>
    <t>جدول (26) مؤشرات التداول الشهرية في السوق الثاني للنصف الاول 2025</t>
  </si>
  <si>
    <t>جدول  (27)  مؤشرات التداول الشهرية المشتراة لغير العراقيين في السوق الثاني للنصف الاول 2025</t>
  </si>
  <si>
    <t xml:space="preserve">جدول (28) مؤشرات التداول الشهرية  المباعة من غير العراقيين في السوق الثاني للنصف الاول 2025  </t>
  </si>
  <si>
    <t xml:space="preserve">جدول (29) مؤشرات التداول في السوق الثاني موزعة قطاعيا للنصف الاول 2025 </t>
  </si>
  <si>
    <t>جدول (30) مؤشرات التداول المشتراة لغير العراقيين في السوق الثاني قطاعيا للنصف الاول 2025</t>
  </si>
  <si>
    <t>جدول (31) مؤشرات التداول المباعة من غير العراقيين في السوق الثاني قطاعيا للنصف الاول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</si>
</sst>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0.000"/>
  </numFmts>
  <fonts count="27" x14ac:knownFonts="1">
    <font>
      <sz val="10"/>
      <name val="Arial"/>
      <charset val="178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b/>
      <sz val="18"/>
      <name val="Cambria"/>
      <family val="1"/>
      <scheme val="maj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Arabic Transparent"/>
      <charset val="178"/>
    </font>
    <font>
      <b/>
      <sz val="14"/>
      <name val="Cambria"/>
      <family val="1"/>
      <scheme val="major"/>
    </font>
    <font>
      <sz val="12"/>
      <color rgb="FF002060"/>
      <name val="Arial"/>
      <family val="2"/>
    </font>
    <font>
      <sz val="11"/>
      <color rgb="FF002060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12"/>
      <color rgb="FFFF0000"/>
      <name val="Arial"/>
      <family val="2"/>
    </font>
    <font>
      <b/>
      <sz val="16"/>
      <name val="Arial"/>
      <family val="2"/>
    </font>
    <font>
      <b/>
      <sz val="16"/>
      <name val="Cambria"/>
      <family val="1"/>
      <scheme val="maj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2"/>
      <color theme="1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1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1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151">
    <xf numFmtId="0" fontId="0" fillId="0" borderId="0" xfId="0"/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10" fillId="0" borderId="0" xfId="0" applyFont="1"/>
    <xf numFmtId="0" fontId="11" fillId="6" borderId="2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14" fillId="0" borderId="0" xfId="0" applyFont="1"/>
    <xf numFmtId="0" fontId="6" fillId="0" borderId="0" xfId="0" applyFont="1"/>
    <xf numFmtId="0" fontId="16" fillId="0" borderId="0" xfId="0" applyFont="1"/>
    <xf numFmtId="0" fontId="15" fillId="0" borderId="0" xfId="0" applyFont="1"/>
    <xf numFmtId="0" fontId="10" fillId="0" borderId="0" xfId="0" applyFont="1" applyBorder="1"/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/>
    </xf>
    <xf numFmtId="2" fontId="10" fillId="0" borderId="0" xfId="0" applyNumberFormat="1" applyFont="1"/>
    <xf numFmtId="2" fontId="10" fillId="0" borderId="0" xfId="0" applyNumberFormat="1" applyFont="1" applyBorder="1"/>
    <xf numFmtId="0" fontId="13" fillId="3" borderId="0" xfId="0" applyFont="1" applyFill="1" applyBorder="1"/>
    <xf numFmtId="0" fontId="17" fillId="3" borderId="0" xfId="0" applyFont="1" applyFill="1" applyBorder="1"/>
    <xf numFmtId="0" fontId="8" fillId="6" borderId="2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2" fontId="9" fillId="3" borderId="0" xfId="0" applyNumberFormat="1" applyFont="1" applyFill="1" applyBorder="1" applyAlignment="1">
      <alignment horizontal="center" vertical="center"/>
    </xf>
    <xf numFmtId="0" fontId="17" fillId="0" borderId="0" xfId="0" applyFont="1"/>
    <xf numFmtId="3" fontId="9" fillId="5" borderId="1" xfId="0" applyNumberFormat="1" applyFont="1" applyFill="1" applyBorder="1" applyAlignment="1">
      <alignment horizontal="center" vertical="center"/>
    </xf>
    <xf numFmtId="0" fontId="13" fillId="0" borderId="0" xfId="0" applyFont="1"/>
    <xf numFmtId="3" fontId="8" fillId="8" borderId="5" xfId="0" applyNumberFormat="1" applyFont="1" applyFill="1" applyBorder="1" applyAlignment="1">
      <alignment horizontal="center" vertical="center"/>
    </xf>
    <xf numFmtId="0" fontId="8" fillId="9" borderId="5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9" fillId="0" borderId="18" xfId="0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3" fontId="10" fillId="0" borderId="0" xfId="0" applyNumberFormat="1" applyFont="1"/>
    <xf numFmtId="3" fontId="9" fillId="0" borderId="18" xfId="0" applyNumberFormat="1" applyFont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left" vertical="center"/>
    </xf>
    <xf numFmtId="0" fontId="9" fillId="4" borderId="5" xfId="4" applyFont="1" applyFill="1" applyBorder="1" applyAlignment="1">
      <alignment horizontal="right" vertical="center"/>
    </xf>
    <xf numFmtId="0" fontId="9" fillId="4" borderId="5" xfId="4" applyFont="1" applyFill="1" applyBorder="1" applyAlignment="1">
      <alignment horizontal="left" vertical="center"/>
    </xf>
    <xf numFmtId="3" fontId="9" fillId="4" borderId="5" xfId="4" applyNumberFormat="1" applyFont="1" applyFill="1" applyBorder="1" applyAlignment="1">
      <alignment horizontal="center" vertical="center"/>
    </xf>
    <xf numFmtId="0" fontId="9" fillId="4" borderId="5" xfId="5" applyFont="1" applyFill="1" applyBorder="1" applyAlignment="1">
      <alignment vertical="center"/>
    </xf>
    <xf numFmtId="3" fontId="9" fillId="5" borderId="5" xfId="4" applyNumberFormat="1" applyFont="1" applyFill="1" applyBorder="1" applyAlignment="1">
      <alignment horizontal="center" vertical="center"/>
    </xf>
    <xf numFmtId="0" fontId="9" fillId="5" borderId="5" xfId="0" applyFont="1" applyFill="1" applyBorder="1" applyAlignment="1">
      <alignment vertical="center"/>
    </xf>
    <xf numFmtId="0" fontId="9" fillId="0" borderId="5" xfId="5" applyFont="1" applyBorder="1" applyAlignment="1">
      <alignment vertical="center"/>
    </xf>
    <xf numFmtId="0" fontId="21" fillId="0" borderId="0" xfId="0" applyFont="1"/>
    <xf numFmtId="0" fontId="22" fillId="7" borderId="5" xfId="0" applyFont="1" applyFill="1" applyBorder="1" applyAlignment="1">
      <alignment horizontal="center" vertical="center"/>
    </xf>
    <xf numFmtId="0" fontId="22" fillId="7" borderId="5" xfId="0" applyFont="1" applyFill="1" applyBorder="1" applyAlignment="1">
      <alignment horizontal="center" vertical="center" wrapText="1"/>
    </xf>
    <xf numFmtId="165" fontId="8" fillId="3" borderId="5" xfId="0" applyNumberFormat="1" applyFont="1" applyFill="1" applyBorder="1" applyAlignment="1">
      <alignment horizontal="center" vertical="center"/>
    </xf>
    <xf numFmtId="4" fontId="8" fillId="3" borderId="5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1" fontId="8" fillId="3" borderId="5" xfId="0" applyNumberFormat="1" applyFont="1" applyFill="1" applyBorder="1" applyAlignment="1">
      <alignment horizontal="center" vertical="center"/>
    </xf>
    <xf numFmtId="0" fontId="8" fillId="3" borderId="5" xfId="6" applyFont="1" applyFill="1" applyBorder="1" applyAlignment="1">
      <alignment vertical="center"/>
    </xf>
    <xf numFmtId="165" fontId="8" fillId="4" borderId="5" xfId="0" applyNumberFormat="1" applyFont="1" applyFill="1" applyBorder="1" applyAlignment="1">
      <alignment horizontal="center" vertical="center"/>
    </xf>
    <xf numFmtId="4" fontId="8" fillId="4" borderId="5" xfId="0" applyNumberFormat="1" applyFont="1" applyFill="1" applyBorder="1" applyAlignment="1">
      <alignment horizontal="center" vertical="center"/>
    </xf>
    <xf numFmtId="3" fontId="8" fillId="4" borderId="5" xfId="0" applyNumberFormat="1" applyFont="1" applyFill="1" applyBorder="1" applyAlignment="1">
      <alignment horizontal="center" vertical="center"/>
    </xf>
    <xf numFmtId="1" fontId="8" fillId="4" borderId="5" xfId="0" applyNumberFormat="1" applyFont="1" applyFill="1" applyBorder="1" applyAlignment="1">
      <alignment horizontal="center" vertical="center"/>
    </xf>
    <xf numFmtId="0" fontId="8" fillId="4" borderId="5" xfId="6" applyFont="1" applyFill="1" applyBorder="1" applyAlignment="1">
      <alignment vertical="center"/>
    </xf>
    <xf numFmtId="0" fontId="23" fillId="0" borderId="0" xfId="0" applyFont="1"/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1" fontId="8" fillId="0" borderId="0" xfId="0" applyNumberFormat="1" applyFont="1" applyAlignment="1">
      <alignment horizontal="center"/>
    </xf>
    <xf numFmtId="0" fontId="22" fillId="3" borderId="5" xfId="0" applyFont="1" applyFill="1" applyBorder="1" applyAlignment="1">
      <alignment vertical="center"/>
    </xf>
    <xf numFmtId="0" fontId="22" fillId="4" borderId="5" xfId="0" applyFont="1" applyFill="1" applyBorder="1" applyAlignment="1">
      <alignment vertical="center"/>
    </xf>
    <xf numFmtId="3" fontId="22" fillId="7" borderId="5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9" fillId="0" borderId="5" xfId="4" applyFont="1" applyBorder="1" applyAlignment="1">
      <alignment horizontal="right" vertical="center"/>
    </xf>
    <xf numFmtId="0" fontId="9" fillId="0" borderId="5" xfId="4" applyFont="1" applyBorder="1" applyAlignment="1">
      <alignment horizontal="left" vertical="center"/>
    </xf>
    <xf numFmtId="3" fontId="9" fillId="0" borderId="5" xfId="4" applyNumberFormat="1" applyFont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22" fillId="8" borderId="5" xfId="0" applyFont="1" applyFill="1" applyBorder="1" applyAlignment="1">
      <alignment vertical="center"/>
    </xf>
    <xf numFmtId="0" fontId="8" fillId="8" borderId="5" xfId="0" applyFont="1" applyFill="1" applyBorder="1" applyAlignment="1">
      <alignment horizontal="center" vertical="center"/>
    </xf>
    <xf numFmtId="0" fontId="22" fillId="7" borderId="5" xfId="0" applyFont="1" applyFill="1" applyBorder="1" applyAlignment="1">
      <alignment horizontal="right" vertical="center" wrapText="1"/>
    </xf>
    <xf numFmtId="0" fontId="8" fillId="7" borderId="5" xfId="0" applyFont="1" applyFill="1" applyBorder="1" applyAlignment="1">
      <alignment horizontal="left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9" fillId="6" borderId="5" xfId="0" applyFont="1" applyFill="1" applyBorder="1" applyAlignment="1">
      <alignment horizontal="right" vertical="center"/>
    </xf>
    <xf numFmtId="0" fontId="9" fillId="5" borderId="5" xfId="4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3" fontId="9" fillId="4" borderId="2" xfId="0" applyNumberFormat="1" applyFont="1" applyFill="1" applyBorder="1" applyAlignment="1">
      <alignment horizontal="center" vertical="center"/>
    </xf>
    <xf numFmtId="3" fontId="9" fillId="4" borderId="3" xfId="0" applyNumberFormat="1" applyFont="1" applyFill="1" applyBorder="1" applyAlignment="1">
      <alignment horizontal="center" vertical="center"/>
    </xf>
    <xf numFmtId="4" fontId="9" fillId="4" borderId="2" xfId="0" applyNumberFormat="1" applyFont="1" applyFill="1" applyBorder="1" applyAlignment="1">
      <alignment horizontal="center" vertical="center"/>
    </xf>
    <xf numFmtId="4" fontId="9" fillId="4" borderId="3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center" vertical="center"/>
    </xf>
    <xf numFmtId="3" fontId="9" fillId="5" borderId="3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center"/>
    </xf>
  </cellXfs>
  <cellStyles count="11">
    <cellStyle name="Comma 2" xfId="1"/>
    <cellStyle name="Comma 3" xfId="2"/>
    <cellStyle name="Normal" xfId="0" builtinId="0"/>
    <cellStyle name="Normal 10" xfId="10"/>
    <cellStyle name="Normal 112" xfId="3"/>
    <cellStyle name="Normal 112 2" xfId="4"/>
    <cellStyle name="Normal 126" xfId="5"/>
    <cellStyle name="Normal 129" xfId="6"/>
    <cellStyle name="Normal 2 2" xfId="9"/>
    <cellStyle name="Normal 4" xfId="7"/>
    <cellStyle name="Normal 5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828675</xdr:rowOff>
    </xdr:to>
    <xdr:pic>
      <xdr:nvPicPr>
        <xdr:cNvPr id="16" name="Picture 1" descr="173900_logo_final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828675</xdr:rowOff>
    </xdr:to>
    <xdr:pic>
      <xdr:nvPicPr>
        <xdr:cNvPr id="17" name="Picture 1" descr="173900_logo_final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828675</xdr:rowOff>
    </xdr:to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828675</xdr:rowOff>
    </xdr:to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819150</xdr:rowOff>
    </xdr:to>
    <xdr:pic>
      <xdr:nvPicPr>
        <xdr:cNvPr id="6" name="Picture 1" descr="173900_logo_final">
          <a:extLst>
            <a:ext uri="{FF2B5EF4-FFF2-40B4-BE49-F238E27FC236}">
              <a16:creationId xmlns:a16="http://schemas.microsoft.com/office/drawing/2014/main" id="{4A2D2C76-A100-4886-8FCD-906E5393F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53300" y="361950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0</xdr:row>
      <xdr:rowOff>9525</xdr:rowOff>
    </xdr:from>
    <xdr:to>
      <xdr:col>14</xdr:col>
      <xdr:colOff>666750</xdr:colOff>
      <xdr:row>1</xdr:row>
      <xdr:rowOff>819150</xdr:rowOff>
    </xdr:to>
    <xdr:pic>
      <xdr:nvPicPr>
        <xdr:cNvPr id="7" name="Picture 1" descr="173900_logo_final">
          <a:extLst>
            <a:ext uri="{FF2B5EF4-FFF2-40B4-BE49-F238E27FC236}">
              <a16:creationId xmlns:a16="http://schemas.microsoft.com/office/drawing/2014/main" id="{E68987CA-9664-4C42-8342-58858155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853300" y="361950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2"/>
  <sheetViews>
    <sheetView rightToLeft="1" tabSelected="1" topLeftCell="A19" workbookViewId="0">
      <selection activeCell="F37" sqref="F37"/>
    </sheetView>
  </sheetViews>
  <sheetFormatPr defaultColWidth="12.140625" defaultRowHeight="14.25" x14ac:dyDescent="0.2"/>
  <cols>
    <col min="1" max="1" width="1.7109375" style="18" customWidth="1"/>
    <col min="2" max="2" width="22.85546875" style="18" customWidth="1"/>
    <col min="3" max="3" width="8" style="18" customWidth="1"/>
    <col min="4" max="4" width="9.5703125" style="18" customWidth="1"/>
    <col min="5" max="5" width="10" style="18" customWidth="1"/>
    <col min="6" max="6" width="9.5703125" style="18" customWidth="1"/>
    <col min="7" max="7" width="9.42578125" style="18" customWidth="1"/>
    <col min="8" max="8" width="10.42578125" style="17" customWidth="1"/>
    <col min="9" max="9" width="12.140625" style="19" customWidth="1"/>
    <col min="10" max="10" width="9" style="18" customWidth="1"/>
    <col min="11" max="11" width="8.28515625" style="18" customWidth="1"/>
    <col min="12" max="12" width="18.7109375" style="18" customWidth="1"/>
    <col min="13" max="13" width="17.42578125" style="18" customWidth="1"/>
    <col min="14" max="14" width="9.7109375" style="18" customWidth="1"/>
    <col min="15" max="15" width="41.85546875" style="18" customWidth="1"/>
    <col min="16" max="16384" width="12.140625" style="18"/>
  </cols>
  <sheetData>
    <row r="1" spans="2:15" s="16" customFormat="1" ht="31.5" customHeight="1" x14ac:dyDescent="0.2">
      <c r="B1" s="102" t="s">
        <v>169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4"/>
    </row>
    <row r="2" spans="2:15" s="17" customFormat="1" ht="80.25" customHeight="1" x14ac:dyDescent="0.2">
      <c r="B2" s="72" t="s">
        <v>0</v>
      </c>
      <c r="C2" s="73" t="s">
        <v>26</v>
      </c>
      <c r="D2" s="73" t="s">
        <v>33</v>
      </c>
      <c r="E2" s="73" t="s">
        <v>65</v>
      </c>
      <c r="F2" s="73" t="s">
        <v>25</v>
      </c>
      <c r="G2" s="73" t="s">
        <v>34</v>
      </c>
      <c r="H2" s="73" t="s">
        <v>66</v>
      </c>
      <c r="I2" s="73" t="s">
        <v>67</v>
      </c>
      <c r="J2" s="73" t="s">
        <v>35</v>
      </c>
      <c r="K2" s="91" t="s">
        <v>112</v>
      </c>
      <c r="L2" s="73" t="s">
        <v>68</v>
      </c>
      <c r="M2" s="73" t="s">
        <v>69</v>
      </c>
      <c r="N2" s="73" t="s">
        <v>27</v>
      </c>
      <c r="O2" s="73" t="s">
        <v>84</v>
      </c>
    </row>
    <row r="3" spans="2:15" s="17" customFormat="1" ht="26.25" customHeight="1" x14ac:dyDescent="0.2">
      <c r="B3" s="100" t="s">
        <v>41</v>
      </c>
      <c r="C3" s="100"/>
      <c r="D3" s="101" t="s">
        <v>85</v>
      </c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</row>
    <row r="4" spans="2:15" s="17" customFormat="1" ht="24.95" customHeight="1" x14ac:dyDescent="0.2">
      <c r="B4" s="89" t="s">
        <v>63</v>
      </c>
      <c r="C4" s="89" t="s">
        <v>64</v>
      </c>
      <c r="D4" s="74">
        <v>0.84</v>
      </c>
      <c r="E4" s="74">
        <v>0.86</v>
      </c>
      <c r="F4" s="74">
        <v>0.68</v>
      </c>
      <c r="G4" s="74">
        <v>0.75</v>
      </c>
      <c r="H4" s="74">
        <v>0.74</v>
      </c>
      <c r="I4" s="74">
        <v>0.91</v>
      </c>
      <c r="J4" s="75">
        <v>-18.681318681318682</v>
      </c>
      <c r="K4" s="76">
        <v>830</v>
      </c>
      <c r="L4" s="76">
        <v>1035295397</v>
      </c>
      <c r="M4" s="76">
        <v>846671548.30000007</v>
      </c>
      <c r="N4" s="77">
        <v>84</v>
      </c>
      <c r="O4" s="78" t="s">
        <v>70</v>
      </c>
    </row>
    <row r="5" spans="2:15" s="17" customFormat="1" ht="24.95" customHeight="1" x14ac:dyDescent="0.2">
      <c r="B5" s="90" t="s">
        <v>136</v>
      </c>
      <c r="C5" s="90" t="s">
        <v>107</v>
      </c>
      <c r="D5" s="79">
        <v>0.92</v>
      </c>
      <c r="E5" s="79">
        <v>1</v>
      </c>
      <c r="F5" s="79">
        <v>0.33</v>
      </c>
      <c r="G5" s="79">
        <v>0.33</v>
      </c>
      <c r="H5" s="79">
        <v>0.34</v>
      </c>
      <c r="I5" s="79">
        <v>0.74</v>
      </c>
      <c r="J5" s="80">
        <v>-54.054054054054056</v>
      </c>
      <c r="K5" s="81">
        <v>36</v>
      </c>
      <c r="L5" s="81">
        <v>52424720</v>
      </c>
      <c r="M5" s="81">
        <v>45484321.679999992</v>
      </c>
      <c r="N5" s="82">
        <v>18</v>
      </c>
      <c r="O5" s="83" t="s">
        <v>108</v>
      </c>
    </row>
    <row r="6" spans="2:15" s="17" customFormat="1" ht="24.95" customHeight="1" x14ac:dyDescent="0.2">
      <c r="B6" s="89" t="s">
        <v>116</v>
      </c>
      <c r="C6" s="89" t="s">
        <v>77</v>
      </c>
      <c r="D6" s="74">
        <v>0.11</v>
      </c>
      <c r="E6" s="74">
        <v>0.11</v>
      </c>
      <c r="F6" s="74">
        <v>0.06</v>
      </c>
      <c r="G6" s="74">
        <v>0.06</v>
      </c>
      <c r="H6" s="74">
        <v>0.06</v>
      </c>
      <c r="I6" s="74">
        <v>0.13</v>
      </c>
      <c r="J6" s="75">
        <v>-53.846153846153854</v>
      </c>
      <c r="K6" s="76">
        <v>109</v>
      </c>
      <c r="L6" s="76">
        <v>143886837</v>
      </c>
      <c r="M6" s="76">
        <v>13423073.049999999</v>
      </c>
      <c r="N6" s="77">
        <v>40</v>
      </c>
      <c r="O6" s="78" t="s">
        <v>117</v>
      </c>
    </row>
    <row r="7" spans="2:15" s="17" customFormat="1" ht="24.95" customHeight="1" x14ac:dyDescent="0.2">
      <c r="B7" s="90" t="s">
        <v>137</v>
      </c>
      <c r="C7" s="90" t="s">
        <v>76</v>
      </c>
      <c r="D7" s="79">
        <v>0.75</v>
      </c>
      <c r="E7" s="79">
        <v>0.85</v>
      </c>
      <c r="F7" s="79">
        <v>0.62</v>
      </c>
      <c r="G7" s="79">
        <v>0.62</v>
      </c>
      <c r="H7" s="79">
        <v>0.62</v>
      </c>
      <c r="I7" s="79">
        <v>1.05</v>
      </c>
      <c r="J7" s="80">
        <v>-40.952380952380949</v>
      </c>
      <c r="K7" s="81">
        <v>15</v>
      </c>
      <c r="L7" s="81">
        <v>1440207419</v>
      </c>
      <c r="M7" s="81">
        <v>1223278625.5399997</v>
      </c>
      <c r="N7" s="82">
        <v>14</v>
      </c>
      <c r="O7" s="83" t="s">
        <v>78</v>
      </c>
    </row>
    <row r="8" spans="2:15" s="17" customFormat="1" ht="33" customHeight="1" x14ac:dyDescent="0.2">
      <c r="B8" s="89" t="s">
        <v>46</v>
      </c>
      <c r="C8" s="89" t="s">
        <v>47</v>
      </c>
      <c r="D8" s="74">
        <v>0.27</v>
      </c>
      <c r="E8" s="74">
        <v>0.28000000000000003</v>
      </c>
      <c r="F8" s="74">
        <v>0.24</v>
      </c>
      <c r="G8" s="74">
        <v>0.27</v>
      </c>
      <c r="H8" s="74">
        <v>0.27</v>
      </c>
      <c r="I8" s="74">
        <v>0.36</v>
      </c>
      <c r="J8" s="75">
        <v>-24.999999999999989</v>
      </c>
      <c r="K8" s="76">
        <v>39</v>
      </c>
      <c r="L8" s="76">
        <v>7079502985</v>
      </c>
      <c r="M8" s="76">
        <v>1931445218.5</v>
      </c>
      <c r="N8" s="77">
        <v>11</v>
      </c>
      <c r="O8" s="78" t="s">
        <v>118</v>
      </c>
    </row>
    <row r="9" spans="2:15" s="17" customFormat="1" ht="33" customHeight="1" x14ac:dyDescent="0.2">
      <c r="B9" s="90" t="s">
        <v>119</v>
      </c>
      <c r="C9" s="90" t="s">
        <v>53</v>
      </c>
      <c r="D9" s="79">
        <v>0.75</v>
      </c>
      <c r="E9" s="79">
        <v>0.75</v>
      </c>
      <c r="F9" s="79">
        <v>0.75</v>
      </c>
      <c r="G9" s="79">
        <v>0.75</v>
      </c>
      <c r="H9" s="79">
        <v>0.75</v>
      </c>
      <c r="I9" s="79">
        <v>0.75</v>
      </c>
      <c r="J9" s="80">
        <v>0</v>
      </c>
      <c r="K9" s="81">
        <v>9</v>
      </c>
      <c r="L9" s="81">
        <v>14754500000</v>
      </c>
      <c r="M9" s="81">
        <v>11065875000</v>
      </c>
      <c r="N9" s="82">
        <v>3</v>
      </c>
      <c r="O9" s="83"/>
    </row>
    <row r="10" spans="2:15" s="17" customFormat="1" ht="33" customHeight="1" x14ac:dyDescent="0.2">
      <c r="B10" s="89" t="s">
        <v>138</v>
      </c>
      <c r="C10" s="89" t="s">
        <v>83</v>
      </c>
      <c r="D10" s="74">
        <v>1</v>
      </c>
      <c r="E10" s="74">
        <v>1</v>
      </c>
      <c r="F10" s="74">
        <v>1</v>
      </c>
      <c r="G10" s="74">
        <v>1</v>
      </c>
      <c r="H10" s="74">
        <v>1</v>
      </c>
      <c r="I10" s="74">
        <v>1</v>
      </c>
      <c r="J10" s="75">
        <v>0</v>
      </c>
      <c r="K10" s="76">
        <v>1</v>
      </c>
      <c r="L10" s="76">
        <v>3086419753</v>
      </c>
      <c r="M10" s="76">
        <v>3086419753</v>
      </c>
      <c r="N10" s="77">
        <v>1</v>
      </c>
      <c r="O10" s="78" t="s">
        <v>139</v>
      </c>
    </row>
    <row r="11" spans="2:15" s="17" customFormat="1" ht="33" customHeight="1" x14ac:dyDescent="0.2">
      <c r="B11" s="90" t="s">
        <v>148</v>
      </c>
      <c r="C11" s="90" t="s">
        <v>144</v>
      </c>
      <c r="D11" s="79">
        <v>1</v>
      </c>
      <c r="E11" s="79">
        <v>1</v>
      </c>
      <c r="F11" s="79">
        <v>1</v>
      </c>
      <c r="G11" s="79">
        <v>1</v>
      </c>
      <c r="H11" s="79">
        <v>1</v>
      </c>
      <c r="I11" s="79">
        <v>1</v>
      </c>
      <c r="J11" s="80">
        <v>0</v>
      </c>
      <c r="K11" s="81">
        <v>8</v>
      </c>
      <c r="L11" s="81">
        <v>54800</v>
      </c>
      <c r="M11" s="81">
        <v>54800</v>
      </c>
      <c r="N11" s="82">
        <v>3</v>
      </c>
      <c r="O11" s="83" t="s">
        <v>161</v>
      </c>
    </row>
    <row r="12" spans="2:15" s="17" customFormat="1" ht="24.75" customHeight="1" x14ac:dyDescent="0.2">
      <c r="B12" s="98" t="s">
        <v>45</v>
      </c>
      <c r="C12" s="98"/>
      <c r="D12" s="99"/>
      <c r="E12" s="99"/>
      <c r="F12" s="99"/>
      <c r="G12" s="99"/>
      <c r="H12" s="99"/>
      <c r="I12" s="99"/>
      <c r="J12" s="99"/>
      <c r="K12" s="48">
        <f>SUM(K4:K11)</f>
        <v>1047</v>
      </c>
      <c r="L12" s="48">
        <f>SUM(L4:L11)</f>
        <v>27592291911</v>
      </c>
      <c r="M12" s="48">
        <f>SUM(M4:M11)</f>
        <v>18212652340.07</v>
      </c>
      <c r="N12" s="48">
        <v>16</v>
      </c>
      <c r="O12" s="49" t="s">
        <v>22</v>
      </c>
    </row>
    <row r="13" spans="2:15" s="17" customFormat="1" ht="24.75" customHeight="1" x14ac:dyDescent="0.2">
      <c r="B13" s="100" t="s">
        <v>140</v>
      </c>
      <c r="C13" s="100"/>
      <c r="D13" s="101" t="s">
        <v>120</v>
      </c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</row>
    <row r="14" spans="2:15" s="17" customFormat="1" ht="33" customHeight="1" x14ac:dyDescent="0.2">
      <c r="B14" s="89" t="s">
        <v>121</v>
      </c>
      <c r="C14" s="89" t="s">
        <v>122</v>
      </c>
      <c r="D14" s="74">
        <v>0.85</v>
      </c>
      <c r="E14" s="74">
        <v>0.85</v>
      </c>
      <c r="F14" s="74">
        <v>0.75</v>
      </c>
      <c r="G14" s="74">
        <v>0.75</v>
      </c>
      <c r="H14" s="74">
        <v>0.75</v>
      </c>
      <c r="I14" s="74">
        <v>0.31</v>
      </c>
      <c r="J14" s="75">
        <v>141.93548387096774</v>
      </c>
      <c r="K14" s="76">
        <v>11</v>
      </c>
      <c r="L14" s="92">
        <v>207425</v>
      </c>
      <c r="M14" s="76">
        <v>156068.75</v>
      </c>
      <c r="N14" s="77">
        <v>7</v>
      </c>
      <c r="O14" s="78" t="s">
        <v>141</v>
      </c>
    </row>
    <row r="15" spans="2:15" s="17" customFormat="1" ht="24" customHeight="1" x14ac:dyDescent="0.2">
      <c r="B15" s="98" t="s">
        <v>142</v>
      </c>
      <c r="C15" s="98"/>
      <c r="D15" s="99"/>
      <c r="E15" s="99"/>
      <c r="F15" s="99"/>
      <c r="G15" s="99"/>
      <c r="H15" s="99"/>
      <c r="I15" s="99"/>
      <c r="J15" s="99"/>
      <c r="K15" s="48">
        <v>11</v>
      </c>
      <c r="L15" s="48">
        <v>207425</v>
      </c>
      <c r="M15" s="48">
        <v>156068.75</v>
      </c>
      <c r="N15" s="48">
        <v>7</v>
      </c>
      <c r="O15" s="49" t="s">
        <v>22</v>
      </c>
    </row>
    <row r="16" spans="2:15" s="17" customFormat="1" ht="24" customHeight="1" x14ac:dyDescent="0.2">
      <c r="B16" s="100" t="s">
        <v>113</v>
      </c>
      <c r="C16" s="100"/>
      <c r="D16" s="101" t="s">
        <v>79</v>
      </c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</row>
    <row r="17" spans="2:15" s="17" customFormat="1" ht="33" customHeight="1" x14ac:dyDescent="0.2">
      <c r="B17" s="89" t="s">
        <v>81</v>
      </c>
      <c r="C17" s="89" t="s">
        <v>82</v>
      </c>
      <c r="D17" s="74">
        <v>1</v>
      </c>
      <c r="E17" s="74">
        <v>1</v>
      </c>
      <c r="F17" s="74">
        <v>1</v>
      </c>
      <c r="G17" s="74">
        <v>1</v>
      </c>
      <c r="H17" s="74">
        <v>1</v>
      </c>
      <c r="I17" s="74">
        <v>1</v>
      </c>
      <c r="J17" s="75">
        <v>0</v>
      </c>
      <c r="K17" s="76">
        <v>3</v>
      </c>
      <c r="L17" s="92">
        <v>100000</v>
      </c>
      <c r="M17" s="76">
        <v>100000</v>
      </c>
      <c r="N17" s="77">
        <v>1</v>
      </c>
      <c r="O17" s="78" t="s">
        <v>123</v>
      </c>
    </row>
    <row r="18" spans="2:15" s="17" customFormat="1" ht="33" customHeight="1" x14ac:dyDescent="0.2">
      <c r="B18" s="90" t="s">
        <v>124</v>
      </c>
      <c r="C18" s="90" t="s">
        <v>80</v>
      </c>
      <c r="D18" s="79">
        <v>0.37</v>
      </c>
      <c r="E18" s="79">
        <v>0.45</v>
      </c>
      <c r="F18" s="79">
        <v>0.3</v>
      </c>
      <c r="G18" s="79">
        <v>0.45</v>
      </c>
      <c r="H18" s="79">
        <v>0.45</v>
      </c>
      <c r="I18" s="79">
        <v>0.35</v>
      </c>
      <c r="J18" s="80">
        <v>28.57142857142858</v>
      </c>
      <c r="K18" s="81">
        <v>20</v>
      </c>
      <c r="L18" s="81">
        <v>2256030</v>
      </c>
      <c r="M18" s="81">
        <v>811046.06</v>
      </c>
      <c r="N18" s="82">
        <v>7</v>
      </c>
      <c r="O18" s="83" t="s">
        <v>125</v>
      </c>
    </row>
    <row r="19" spans="2:15" s="17" customFormat="1" ht="33" customHeight="1" x14ac:dyDescent="0.2">
      <c r="B19" s="98"/>
      <c r="C19" s="98"/>
      <c r="D19" s="99"/>
      <c r="E19" s="99"/>
      <c r="F19" s="99"/>
      <c r="G19" s="99"/>
      <c r="H19" s="99"/>
      <c r="I19" s="99"/>
      <c r="J19" s="99"/>
      <c r="K19" s="48">
        <f>SUM(K17:K18)</f>
        <v>23</v>
      </c>
      <c r="L19" s="48">
        <f>SUM(L17:L18)</f>
        <v>2356030</v>
      </c>
      <c r="M19" s="48">
        <f>SUM(M17:M18)</f>
        <v>911046.06</v>
      </c>
      <c r="N19" s="48">
        <v>1</v>
      </c>
      <c r="O19" s="49" t="s">
        <v>22</v>
      </c>
    </row>
    <row r="20" spans="2:15" s="17" customFormat="1" ht="18.75" customHeight="1" x14ac:dyDescent="0.2">
      <c r="B20" s="100" t="s">
        <v>126</v>
      </c>
      <c r="C20" s="100"/>
      <c r="D20" s="101" t="s">
        <v>127</v>
      </c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 t="s">
        <v>127</v>
      </c>
    </row>
    <row r="21" spans="2:15" s="17" customFormat="1" ht="23.25" customHeight="1" x14ac:dyDescent="0.2">
      <c r="B21" s="89" t="s">
        <v>109</v>
      </c>
      <c r="C21" s="89" t="s">
        <v>110</v>
      </c>
      <c r="D21" s="74">
        <v>2.4300000000000002</v>
      </c>
      <c r="E21" s="74">
        <v>2.66</v>
      </c>
      <c r="F21" s="74">
        <v>1.75</v>
      </c>
      <c r="G21" s="74">
        <v>2</v>
      </c>
      <c r="H21" s="74">
        <v>1.78</v>
      </c>
      <c r="I21" s="74">
        <v>2.4500000000000002</v>
      </c>
      <c r="J21" s="75">
        <v>-27.34693877551021</v>
      </c>
      <c r="K21" s="76">
        <v>131</v>
      </c>
      <c r="L21" s="76">
        <v>51063384</v>
      </c>
      <c r="M21" s="76">
        <v>112357978.89000002</v>
      </c>
      <c r="N21" s="77">
        <v>37</v>
      </c>
      <c r="O21" s="78" t="s">
        <v>111</v>
      </c>
    </row>
    <row r="22" spans="2:15" s="17" customFormat="1" ht="33" customHeight="1" x14ac:dyDescent="0.2">
      <c r="B22" s="98" t="s">
        <v>128</v>
      </c>
      <c r="C22" s="98"/>
      <c r="D22" s="99"/>
      <c r="E22" s="99"/>
      <c r="F22" s="99"/>
      <c r="G22" s="99"/>
      <c r="H22" s="99"/>
      <c r="I22" s="99"/>
      <c r="J22" s="99"/>
      <c r="K22" s="48">
        <v>131</v>
      </c>
      <c r="L22" s="48">
        <v>51063384</v>
      </c>
      <c r="M22" s="48">
        <v>112357978.89000002</v>
      </c>
      <c r="N22" s="48">
        <v>12</v>
      </c>
      <c r="O22" s="49" t="s">
        <v>22</v>
      </c>
    </row>
    <row r="23" spans="2:15" s="17" customFormat="1" ht="25.5" customHeight="1" x14ac:dyDescent="0.2">
      <c r="B23" s="100" t="s">
        <v>42</v>
      </c>
      <c r="C23" s="100"/>
      <c r="D23" s="101" t="s">
        <v>98</v>
      </c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</row>
    <row r="24" spans="2:15" s="17" customFormat="1" ht="33" customHeight="1" x14ac:dyDescent="0.2">
      <c r="B24" s="89" t="s">
        <v>129</v>
      </c>
      <c r="C24" s="89" t="s">
        <v>130</v>
      </c>
      <c r="D24" s="74">
        <v>2.9</v>
      </c>
      <c r="E24" s="74">
        <v>3</v>
      </c>
      <c r="F24" s="74">
        <v>2.9</v>
      </c>
      <c r="G24" s="74">
        <v>2.9</v>
      </c>
      <c r="H24" s="74">
        <v>2.9</v>
      </c>
      <c r="I24" s="74">
        <v>2.8</v>
      </c>
      <c r="J24" s="75">
        <v>3.5714285714285809</v>
      </c>
      <c r="K24" s="76">
        <v>19</v>
      </c>
      <c r="L24" s="76">
        <v>1502678</v>
      </c>
      <c r="M24" s="76">
        <v>4442784</v>
      </c>
      <c r="N24" s="77">
        <v>10</v>
      </c>
      <c r="O24" s="78" t="s">
        <v>131</v>
      </c>
    </row>
    <row r="25" spans="2:15" s="17" customFormat="1" ht="33" customHeight="1" x14ac:dyDescent="0.2">
      <c r="B25" s="90" t="s">
        <v>91</v>
      </c>
      <c r="C25" s="90" t="s">
        <v>92</v>
      </c>
      <c r="D25" s="79">
        <v>3.35</v>
      </c>
      <c r="E25" s="79">
        <v>3.44</v>
      </c>
      <c r="F25" s="79">
        <v>2.6</v>
      </c>
      <c r="G25" s="79">
        <v>2.7</v>
      </c>
      <c r="H25" s="79">
        <v>2.65</v>
      </c>
      <c r="I25" s="79">
        <v>3.49</v>
      </c>
      <c r="J25" s="80">
        <v>-24.068767908309464</v>
      </c>
      <c r="K25" s="81">
        <v>396</v>
      </c>
      <c r="L25" s="81">
        <v>119438023</v>
      </c>
      <c r="M25" s="81">
        <v>371944165.81000006</v>
      </c>
      <c r="N25" s="82">
        <v>78</v>
      </c>
      <c r="O25" s="83" t="s">
        <v>93</v>
      </c>
    </row>
    <row r="26" spans="2:15" s="17" customFormat="1" ht="22.5" customHeight="1" x14ac:dyDescent="0.2">
      <c r="B26" s="89" t="s">
        <v>143</v>
      </c>
      <c r="C26" s="89" t="s">
        <v>48</v>
      </c>
      <c r="D26" s="74">
        <v>1.35</v>
      </c>
      <c r="E26" s="74">
        <v>1.4</v>
      </c>
      <c r="F26" s="74">
        <v>1</v>
      </c>
      <c r="G26" s="74">
        <v>1</v>
      </c>
      <c r="H26" s="74">
        <v>1</v>
      </c>
      <c r="I26" s="74">
        <v>2.2999999999999998</v>
      </c>
      <c r="J26" s="75">
        <v>-56.521739130434781</v>
      </c>
      <c r="K26" s="76">
        <v>204</v>
      </c>
      <c r="L26" s="76">
        <v>116681318</v>
      </c>
      <c r="M26" s="76">
        <v>151090123.44</v>
      </c>
      <c r="N26" s="77">
        <v>51</v>
      </c>
      <c r="O26" s="78" t="s">
        <v>132</v>
      </c>
    </row>
    <row r="27" spans="2:15" s="17" customFormat="1" ht="27" customHeight="1" x14ac:dyDescent="0.2">
      <c r="B27" s="98" t="s">
        <v>49</v>
      </c>
      <c r="C27" s="98"/>
      <c r="D27" s="99"/>
      <c r="E27" s="99"/>
      <c r="F27" s="99"/>
      <c r="G27" s="99"/>
      <c r="H27" s="99"/>
      <c r="I27" s="99"/>
      <c r="J27" s="99"/>
      <c r="K27" s="48">
        <f>SUM(K24:K26)</f>
        <v>619</v>
      </c>
      <c r="L27" s="48">
        <f>SUM(L24:L26)</f>
        <v>237622019</v>
      </c>
      <c r="M27" s="48">
        <f>SUM(M24:M26)</f>
        <v>527477073.25000006</v>
      </c>
      <c r="N27" s="48">
        <v>16</v>
      </c>
      <c r="O27" s="49" t="s">
        <v>22</v>
      </c>
    </row>
    <row r="28" spans="2:15" s="17" customFormat="1" ht="33" customHeight="1" x14ac:dyDescent="0.2">
      <c r="B28" s="100" t="s">
        <v>105</v>
      </c>
      <c r="C28" s="100"/>
      <c r="D28" s="101" t="s">
        <v>106</v>
      </c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</row>
    <row r="29" spans="2:15" s="17" customFormat="1" ht="27" customHeight="1" x14ac:dyDescent="0.2">
      <c r="B29" s="89" t="s">
        <v>94</v>
      </c>
      <c r="C29" s="89" t="s">
        <v>95</v>
      </c>
      <c r="D29" s="74">
        <v>23</v>
      </c>
      <c r="E29" s="74">
        <v>30</v>
      </c>
      <c r="F29" s="74">
        <v>21</v>
      </c>
      <c r="G29" s="74">
        <v>29.5</v>
      </c>
      <c r="H29" s="74">
        <v>28.15</v>
      </c>
      <c r="I29" s="74">
        <v>20</v>
      </c>
      <c r="J29" s="75">
        <v>40.75</v>
      </c>
      <c r="K29" s="76">
        <v>78</v>
      </c>
      <c r="L29" s="76">
        <v>1998391</v>
      </c>
      <c r="M29" s="76">
        <v>46100132</v>
      </c>
      <c r="N29" s="77">
        <v>26</v>
      </c>
      <c r="O29" s="78" t="s">
        <v>96</v>
      </c>
    </row>
    <row r="30" spans="2:15" s="17" customFormat="1" ht="17.25" customHeight="1" x14ac:dyDescent="0.2">
      <c r="B30" s="98" t="s">
        <v>133</v>
      </c>
      <c r="C30" s="98"/>
      <c r="D30" s="99"/>
      <c r="E30" s="99"/>
      <c r="F30" s="99"/>
      <c r="G30" s="99"/>
      <c r="H30" s="99"/>
      <c r="I30" s="99"/>
      <c r="J30" s="99"/>
      <c r="K30" s="48">
        <v>78</v>
      </c>
      <c r="L30" s="48">
        <v>1998391</v>
      </c>
      <c r="M30" s="48">
        <v>46100132</v>
      </c>
      <c r="N30" s="48">
        <v>1</v>
      </c>
      <c r="O30" s="49" t="s">
        <v>22</v>
      </c>
    </row>
    <row r="31" spans="2:15" s="17" customFormat="1" ht="22.5" customHeight="1" x14ac:dyDescent="0.2">
      <c r="B31" s="98" t="s">
        <v>14</v>
      </c>
      <c r="C31" s="98"/>
      <c r="D31" s="99"/>
      <c r="E31" s="99"/>
      <c r="F31" s="99"/>
      <c r="G31" s="99"/>
      <c r="H31" s="99"/>
      <c r="I31" s="99"/>
      <c r="J31" s="99"/>
      <c r="K31" s="48">
        <f>K30+K27+K22+K19+K15+K12</f>
        <v>1909</v>
      </c>
      <c r="L31" s="48">
        <f t="shared" ref="L31:M31" si="0">L30+L27+L22+L19+L15+L12</f>
        <v>27885539160</v>
      </c>
      <c r="M31" s="48">
        <f t="shared" si="0"/>
        <v>18899654639.02</v>
      </c>
      <c r="N31" s="48">
        <v>17</v>
      </c>
      <c r="O31" s="49" t="s">
        <v>23</v>
      </c>
    </row>
    <row r="32" spans="2:15" s="17" customFormat="1" ht="33" customHeight="1" x14ac:dyDescent="0.3">
      <c r="B32" s="71"/>
      <c r="C32" s="84" t="s">
        <v>36</v>
      </c>
      <c r="D32" s="85" t="s">
        <v>37</v>
      </c>
      <c r="E32" s="85"/>
      <c r="F32" s="85"/>
      <c r="G32" s="86"/>
      <c r="H32" s="85"/>
      <c r="I32" s="86"/>
      <c r="J32" s="87"/>
      <c r="K32" s="88"/>
      <c r="L32" s="88"/>
      <c r="M32" s="88"/>
      <c r="N32" s="88"/>
      <c r="O32" s="88"/>
    </row>
  </sheetData>
  <mergeCells count="27">
    <mergeCell ref="B30:C30"/>
    <mergeCell ref="D30:J30"/>
    <mergeCell ref="B31:C31"/>
    <mergeCell ref="D31:J31"/>
    <mergeCell ref="B1:O1"/>
    <mergeCell ref="B3:C3"/>
    <mergeCell ref="D3:O3"/>
    <mergeCell ref="B15:C15"/>
    <mergeCell ref="D15:J15"/>
    <mergeCell ref="B12:C12"/>
    <mergeCell ref="D12:J12"/>
    <mergeCell ref="B13:C13"/>
    <mergeCell ref="D13:O13"/>
    <mergeCell ref="B28:C28"/>
    <mergeCell ref="D28:O28"/>
    <mergeCell ref="D16:O16"/>
    <mergeCell ref="B20:C20"/>
    <mergeCell ref="B16:C16"/>
    <mergeCell ref="B19:C19"/>
    <mergeCell ref="D19:J19"/>
    <mergeCell ref="D20:O20"/>
    <mergeCell ref="B22:C22"/>
    <mergeCell ref="D22:J22"/>
    <mergeCell ref="B23:C23"/>
    <mergeCell ref="D23:O23"/>
    <mergeCell ref="B27:C27"/>
    <mergeCell ref="D27:J27"/>
  </mergeCells>
  <pageMargins left="0" right="0" top="0" bottom="0" header="0" footer="0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30"/>
  <sheetViews>
    <sheetView rightToLeft="1" topLeftCell="B7" workbookViewId="0">
      <selection activeCell="C24" sqref="C24:G24"/>
    </sheetView>
  </sheetViews>
  <sheetFormatPr defaultColWidth="12.140625" defaultRowHeight="15" x14ac:dyDescent="0.2"/>
  <cols>
    <col min="1" max="1" width="1.7109375" style="3" customWidth="1"/>
    <col min="2" max="2" width="1.28515625" style="3" customWidth="1"/>
    <col min="3" max="3" width="29.140625" style="3" customWidth="1"/>
    <col min="4" max="4" width="13.42578125" style="3" customWidth="1"/>
    <col min="5" max="5" width="11.140625" style="3" customWidth="1"/>
    <col min="6" max="6" width="22" style="3" customWidth="1"/>
    <col min="7" max="7" width="22.7109375" style="3" customWidth="1"/>
    <col min="8" max="8" width="51.5703125" style="3" customWidth="1"/>
    <col min="9" max="16384" width="12.140625" style="3"/>
  </cols>
  <sheetData>
    <row r="1" spans="3:8" s="47" customFormat="1" ht="26.25" customHeight="1" x14ac:dyDescent="0.2">
      <c r="C1" s="107" t="s">
        <v>170</v>
      </c>
      <c r="D1" s="108"/>
      <c r="E1" s="108"/>
      <c r="F1" s="108"/>
      <c r="G1" s="108"/>
      <c r="H1" s="109"/>
    </row>
    <row r="2" spans="3:8" s="47" customFormat="1" ht="30" customHeight="1" x14ac:dyDescent="0.2">
      <c r="C2" s="113" t="s">
        <v>150</v>
      </c>
      <c r="D2" s="114"/>
      <c r="E2" s="114"/>
      <c r="F2" s="114"/>
      <c r="G2" s="114"/>
      <c r="H2" s="115"/>
    </row>
    <row r="3" spans="3:8" ht="47.25" x14ac:dyDescent="0.2">
      <c r="C3" s="60" t="s">
        <v>0</v>
      </c>
      <c r="D3" s="61" t="s">
        <v>26</v>
      </c>
      <c r="E3" s="61" t="s">
        <v>112</v>
      </c>
      <c r="F3" s="61" t="s">
        <v>68</v>
      </c>
      <c r="G3" s="61" t="s">
        <v>69</v>
      </c>
      <c r="H3" s="62" t="s">
        <v>84</v>
      </c>
    </row>
    <row r="4" spans="3:8" ht="15.75" x14ac:dyDescent="0.2">
      <c r="C4" s="105" t="s">
        <v>41</v>
      </c>
      <c r="D4" s="105"/>
      <c r="E4" s="105"/>
      <c r="F4" s="105"/>
      <c r="G4" s="105"/>
      <c r="H4" s="63" t="s">
        <v>85</v>
      </c>
    </row>
    <row r="5" spans="3:8" ht="15.75" x14ac:dyDescent="0.2">
      <c r="C5" s="93" t="s">
        <v>86</v>
      </c>
      <c r="D5" s="94" t="s">
        <v>64</v>
      </c>
      <c r="E5" s="95">
        <v>14</v>
      </c>
      <c r="F5" s="95">
        <v>17450600</v>
      </c>
      <c r="G5" s="95">
        <v>14988442</v>
      </c>
      <c r="H5" s="70" t="s">
        <v>70</v>
      </c>
    </row>
    <row r="6" spans="3:8" ht="15.75" x14ac:dyDescent="0.2">
      <c r="C6" s="64" t="s">
        <v>148</v>
      </c>
      <c r="D6" s="65" t="s">
        <v>144</v>
      </c>
      <c r="E6" s="66">
        <v>5</v>
      </c>
      <c r="F6" s="66">
        <v>10000</v>
      </c>
      <c r="G6" s="66">
        <v>10000</v>
      </c>
      <c r="H6" s="67" t="s">
        <v>149</v>
      </c>
    </row>
    <row r="7" spans="3:8" ht="15.75" x14ac:dyDescent="0.2">
      <c r="C7" s="106" t="s">
        <v>45</v>
      </c>
      <c r="D7" s="106"/>
      <c r="E7" s="68">
        <f>SUM(E5:E6)</f>
        <v>19</v>
      </c>
      <c r="F7" s="68">
        <f>SUM(F5:F6)</f>
        <v>17460600</v>
      </c>
      <c r="G7" s="68">
        <f>SUM(G5:G6)</f>
        <v>14998442</v>
      </c>
      <c r="H7" s="69" t="s">
        <v>87</v>
      </c>
    </row>
    <row r="8" spans="3:8" ht="15.75" x14ac:dyDescent="0.2">
      <c r="C8" s="105" t="s">
        <v>97</v>
      </c>
      <c r="D8" s="105"/>
      <c r="E8" s="105"/>
      <c r="F8" s="105"/>
      <c r="G8" s="105"/>
      <c r="H8" s="63" t="s">
        <v>98</v>
      </c>
    </row>
    <row r="9" spans="3:8" ht="15.75" x14ac:dyDescent="0.2">
      <c r="C9" s="93" t="s">
        <v>99</v>
      </c>
      <c r="D9" s="94" t="s">
        <v>92</v>
      </c>
      <c r="E9" s="95">
        <v>2</v>
      </c>
      <c r="F9" s="95">
        <v>700000</v>
      </c>
      <c r="G9" s="95">
        <v>2345000</v>
      </c>
      <c r="H9" s="70" t="s">
        <v>93</v>
      </c>
    </row>
    <row r="10" spans="3:8" ht="15.75" x14ac:dyDescent="0.2">
      <c r="C10" s="106" t="s">
        <v>100</v>
      </c>
      <c r="D10" s="106"/>
      <c r="E10" s="68">
        <f>SUM(E9)</f>
        <v>2</v>
      </c>
      <c r="F10" s="68">
        <f>SUM(F9)</f>
        <v>700000</v>
      </c>
      <c r="G10" s="68">
        <f>SUM(G9)</f>
        <v>2345000</v>
      </c>
      <c r="H10" s="69" t="s">
        <v>101</v>
      </c>
    </row>
    <row r="11" spans="3:8" ht="15.75" x14ac:dyDescent="0.2">
      <c r="C11" s="106" t="s">
        <v>88</v>
      </c>
      <c r="D11" s="106"/>
      <c r="E11" s="68">
        <f>E7+E10</f>
        <v>21</v>
      </c>
      <c r="F11" s="68">
        <f>F7+F10</f>
        <v>18160600</v>
      </c>
      <c r="G11" s="68">
        <f>G7+G10</f>
        <v>17343442</v>
      </c>
      <c r="H11" s="69" t="s">
        <v>89</v>
      </c>
    </row>
    <row r="13" spans="3:8" ht="20.25" x14ac:dyDescent="0.2">
      <c r="C13" s="107" t="s">
        <v>171</v>
      </c>
      <c r="D13" s="108"/>
      <c r="E13" s="108"/>
      <c r="F13" s="108"/>
      <c r="G13" s="108"/>
      <c r="H13" s="109"/>
    </row>
    <row r="14" spans="3:8" ht="20.25" x14ac:dyDescent="0.2">
      <c r="C14" s="110" t="s">
        <v>158</v>
      </c>
      <c r="D14" s="111"/>
      <c r="E14" s="111"/>
      <c r="F14" s="111"/>
      <c r="G14" s="111"/>
      <c r="H14" s="112"/>
    </row>
    <row r="15" spans="3:8" ht="47.25" x14ac:dyDescent="0.2">
      <c r="C15" s="60" t="s">
        <v>0</v>
      </c>
      <c r="D15" s="61" t="s">
        <v>26</v>
      </c>
      <c r="E15" s="61" t="s">
        <v>112</v>
      </c>
      <c r="F15" s="61" t="s">
        <v>68</v>
      </c>
      <c r="G15" s="61" t="s">
        <v>69</v>
      </c>
      <c r="H15" s="62" t="s">
        <v>84</v>
      </c>
    </row>
    <row r="16" spans="3:8" ht="15.75" x14ac:dyDescent="0.2">
      <c r="C16" s="105" t="s">
        <v>41</v>
      </c>
      <c r="D16" s="105"/>
      <c r="E16" s="105"/>
      <c r="F16" s="105"/>
      <c r="G16" s="105"/>
      <c r="H16" s="63" t="s">
        <v>85</v>
      </c>
    </row>
    <row r="17" spans="3:8" ht="15.75" x14ac:dyDescent="0.2">
      <c r="C17" s="93" t="s">
        <v>151</v>
      </c>
      <c r="D17" s="94" t="s">
        <v>47</v>
      </c>
      <c r="E17" s="95">
        <v>2</v>
      </c>
      <c r="F17" s="95">
        <v>1002000</v>
      </c>
      <c r="G17" s="95">
        <v>280560</v>
      </c>
      <c r="H17" s="70" t="s">
        <v>118</v>
      </c>
    </row>
    <row r="18" spans="3:8" ht="15.75" x14ac:dyDescent="0.2">
      <c r="C18" s="64" t="s">
        <v>152</v>
      </c>
      <c r="D18" s="65" t="s">
        <v>144</v>
      </c>
      <c r="E18" s="66">
        <v>1</v>
      </c>
      <c r="F18" s="66">
        <v>2000</v>
      </c>
      <c r="G18" s="66">
        <v>2000</v>
      </c>
      <c r="H18" s="67" t="s">
        <v>149</v>
      </c>
    </row>
    <row r="19" spans="3:8" ht="15.75" x14ac:dyDescent="0.2">
      <c r="C19" s="106" t="s">
        <v>45</v>
      </c>
      <c r="D19" s="106"/>
      <c r="E19" s="68">
        <f>SUM(E17:E18)</f>
        <v>3</v>
      </c>
      <c r="F19" s="68">
        <f>SUM(F17:F18)</f>
        <v>1004000</v>
      </c>
      <c r="G19" s="68">
        <f>SUM(G17:G18)</f>
        <v>282560</v>
      </c>
      <c r="H19" s="69" t="s">
        <v>87</v>
      </c>
    </row>
    <row r="20" spans="3:8" ht="15.75" x14ac:dyDescent="0.2">
      <c r="C20" s="105" t="s">
        <v>113</v>
      </c>
      <c r="D20" s="105"/>
      <c r="E20" s="105"/>
      <c r="F20" s="105"/>
      <c r="G20" s="105"/>
      <c r="H20" s="63" t="s">
        <v>79</v>
      </c>
    </row>
    <row r="21" spans="3:8" ht="15.75" x14ac:dyDescent="0.2">
      <c r="C21" s="93" t="s">
        <v>81</v>
      </c>
      <c r="D21" s="94" t="s">
        <v>82</v>
      </c>
      <c r="E21" s="95">
        <v>3</v>
      </c>
      <c r="F21" s="95">
        <v>100000</v>
      </c>
      <c r="G21" s="95">
        <v>100000</v>
      </c>
      <c r="H21" s="70" t="s">
        <v>114</v>
      </c>
    </row>
    <row r="22" spans="3:8" ht="15.75" x14ac:dyDescent="0.2">
      <c r="C22" s="93" t="s">
        <v>124</v>
      </c>
      <c r="D22" s="94" t="s">
        <v>80</v>
      </c>
      <c r="E22" s="95">
        <v>3</v>
      </c>
      <c r="F22" s="95">
        <v>208000</v>
      </c>
      <c r="G22" s="95">
        <v>64400</v>
      </c>
      <c r="H22" s="70" t="s">
        <v>153</v>
      </c>
    </row>
    <row r="23" spans="3:8" ht="15.75" x14ac:dyDescent="0.2">
      <c r="C23" s="106" t="s">
        <v>90</v>
      </c>
      <c r="D23" s="106"/>
      <c r="E23" s="68">
        <f>SUM(E21:E22)</f>
        <v>6</v>
      </c>
      <c r="F23" s="68">
        <f>SUM(F21:F22)</f>
        <v>308000</v>
      </c>
      <c r="G23" s="68">
        <f>SUM(G21:G22)</f>
        <v>164400</v>
      </c>
      <c r="H23" s="69" t="s">
        <v>115</v>
      </c>
    </row>
    <row r="24" spans="3:8" ht="15.75" x14ac:dyDescent="0.2">
      <c r="C24" s="105" t="s">
        <v>154</v>
      </c>
      <c r="D24" s="105"/>
      <c r="E24" s="105"/>
      <c r="F24" s="105"/>
      <c r="G24" s="105"/>
      <c r="H24" s="63" t="s">
        <v>127</v>
      </c>
    </row>
    <row r="25" spans="3:8" ht="15.75" x14ac:dyDescent="0.2">
      <c r="C25" s="93" t="s">
        <v>155</v>
      </c>
      <c r="D25" s="94" t="s">
        <v>110</v>
      </c>
      <c r="E25" s="95">
        <v>1</v>
      </c>
      <c r="F25" s="95">
        <v>500000</v>
      </c>
      <c r="G25" s="95">
        <v>1160000</v>
      </c>
      <c r="H25" s="70" t="s">
        <v>111</v>
      </c>
    </row>
    <row r="26" spans="3:8" ht="15.75" x14ac:dyDescent="0.2">
      <c r="C26" s="106" t="s">
        <v>156</v>
      </c>
      <c r="D26" s="106"/>
      <c r="E26" s="68">
        <f>SUM(E25)</f>
        <v>1</v>
      </c>
      <c r="F26" s="68">
        <f>SUM(F25)</f>
        <v>500000</v>
      </c>
      <c r="G26" s="68">
        <f>SUM(G25)</f>
        <v>1160000</v>
      </c>
      <c r="H26" s="69" t="s">
        <v>157</v>
      </c>
    </row>
    <row r="27" spans="3:8" ht="15.75" x14ac:dyDescent="0.2">
      <c r="C27" s="105" t="s">
        <v>97</v>
      </c>
      <c r="D27" s="105"/>
      <c r="E27" s="105"/>
      <c r="F27" s="105"/>
      <c r="G27" s="105"/>
      <c r="H27" s="63" t="s">
        <v>98</v>
      </c>
    </row>
    <row r="28" spans="3:8" ht="15.75" x14ac:dyDescent="0.2">
      <c r="C28" s="93" t="s">
        <v>99</v>
      </c>
      <c r="D28" s="94" t="s">
        <v>92</v>
      </c>
      <c r="E28" s="95">
        <v>71</v>
      </c>
      <c r="F28" s="95">
        <v>21531000</v>
      </c>
      <c r="G28" s="95">
        <v>62150717.460000001</v>
      </c>
      <c r="H28" s="70" t="s">
        <v>93</v>
      </c>
    </row>
    <row r="29" spans="3:8" ht="15.75" x14ac:dyDescent="0.2">
      <c r="C29" s="106" t="s">
        <v>100</v>
      </c>
      <c r="D29" s="106"/>
      <c r="E29" s="68">
        <f>SUM(E28)</f>
        <v>71</v>
      </c>
      <c r="F29" s="68">
        <f>SUM(F28)</f>
        <v>21531000</v>
      </c>
      <c r="G29" s="68">
        <f>SUM(G28)</f>
        <v>62150717.460000001</v>
      </c>
      <c r="H29" s="69" t="s">
        <v>101</v>
      </c>
    </row>
    <row r="30" spans="3:8" ht="15.75" x14ac:dyDescent="0.2">
      <c r="C30" s="106" t="s">
        <v>88</v>
      </c>
      <c r="D30" s="106"/>
      <c r="E30" s="68">
        <f>E19+E23+E26+E29</f>
        <v>81</v>
      </c>
      <c r="F30" s="68">
        <f>F19+F23+F26+F29</f>
        <v>23343000</v>
      </c>
      <c r="G30" s="68">
        <f>G19+G23+G26+G29</f>
        <v>63757677.460000001</v>
      </c>
      <c r="H30" s="69" t="s">
        <v>89</v>
      </c>
    </row>
  </sheetData>
  <mergeCells count="18">
    <mergeCell ref="C10:D10"/>
    <mergeCell ref="C1:H1"/>
    <mergeCell ref="C2:H2"/>
    <mergeCell ref="C4:G4"/>
    <mergeCell ref="C7:D7"/>
    <mergeCell ref="C8:G8"/>
    <mergeCell ref="C11:D11"/>
    <mergeCell ref="C16:G16"/>
    <mergeCell ref="C19:D19"/>
    <mergeCell ref="C20:G20"/>
    <mergeCell ref="C23:D23"/>
    <mergeCell ref="C13:H13"/>
    <mergeCell ref="C14:H14"/>
    <mergeCell ref="C24:G24"/>
    <mergeCell ref="C26:D26"/>
    <mergeCell ref="C27:G27"/>
    <mergeCell ref="C29:D29"/>
    <mergeCell ref="C30:D30"/>
  </mergeCells>
  <pageMargins left="0" right="0" top="0" bottom="0" header="0.31496062992126" footer="0.31496062992126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4"/>
  <sheetViews>
    <sheetView rightToLeft="1" workbookViewId="0">
      <selection activeCell="D6" sqref="D6"/>
    </sheetView>
  </sheetViews>
  <sheetFormatPr defaultRowHeight="15" x14ac:dyDescent="0.2"/>
  <cols>
    <col min="1" max="1" width="16" style="20" customWidth="1"/>
    <col min="2" max="2" width="22" style="20" customWidth="1"/>
    <col min="3" max="3" width="11.42578125" style="20" customWidth="1"/>
    <col min="4" max="4" width="20.85546875" style="20" customWidth="1"/>
    <col min="5" max="5" width="11.5703125" style="20" customWidth="1"/>
    <col min="6" max="6" width="10.85546875" style="20" customWidth="1"/>
    <col min="7" max="7" width="11.28515625" style="20" customWidth="1"/>
    <col min="8" max="8" width="13.7109375" style="20" customWidth="1"/>
    <col min="9" max="9" width="14.85546875" style="20" customWidth="1"/>
    <col min="10" max="16384" width="9.140625" style="20"/>
  </cols>
  <sheetData>
    <row r="1" spans="1:9" ht="36.75" customHeight="1" x14ac:dyDescent="0.2">
      <c r="A1" s="116" t="s">
        <v>172</v>
      </c>
      <c r="B1" s="117"/>
      <c r="C1" s="117"/>
      <c r="D1" s="117"/>
      <c r="E1" s="117"/>
      <c r="F1" s="117"/>
      <c r="G1" s="117"/>
      <c r="H1" s="117"/>
      <c r="I1" s="117"/>
    </row>
    <row r="2" spans="1:9" ht="36.75" customHeight="1" x14ac:dyDescent="0.2">
      <c r="A2" s="118" t="s">
        <v>135</v>
      </c>
      <c r="B2" s="119"/>
      <c r="C2" s="119"/>
      <c r="D2" s="119"/>
      <c r="E2" s="119"/>
      <c r="F2" s="119"/>
      <c r="G2" s="119"/>
      <c r="H2" s="119"/>
      <c r="I2" s="119"/>
    </row>
    <row r="3" spans="1:9" ht="40.5" customHeight="1" x14ac:dyDescent="0.2">
      <c r="A3" s="21" t="s">
        <v>56</v>
      </c>
      <c r="B3" s="5" t="s">
        <v>12</v>
      </c>
      <c r="C3" s="5" t="s">
        <v>21</v>
      </c>
      <c r="D3" s="5" t="s">
        <v>30</v>
      </c>
      <c r="E3" s="5" t="s">
        <v>21</v>
      </c>
      <c r="F3" s="5" t="s">
        <v>29</v>
      </c>
      <c r="G3" s="5" t="s">
        <v>31</v>
      </c>
      <c r="H3" s="5" t="s">
        <v>15</v>
      </c>
      <c r="I3" s="5" t="s">
        <v>16</v>
      </c>
    </row>
    <row r="4" spans="1:9" ht="42" customHeight="1" x14ac:dyDescent="0.2">
      <c r="A4" s="22" t="s">
        <v>57</v>
      </c>
      <c r="B4" s="7" t="s">
        <v>71</v>
      </c>
      <c r="C4" s="7" t="s">
        <v>10</v>
      </c>
      <c r="D4" s="7" t="s">
        <v>72</v>
      </c>
      <c r="E4" s="7" t="s">
        <v>10</v>
      </c>
      <c r="F4" s="7" t="s">
        <v>9</v>
      </c>
      <c r="G4" s="7" t="s">
        <v>10</v>
      </c>
      <c r="H4" s="7" t="s">
        <v>60</v>
      </c>
      <c r="I4" s="8" t="s">
        <v>59</v>
      </c>
    </row>
    <row r="5" spans="1:9" ht="50.1" customHeight="1" x14ac:dyDescent="0.2">
      <c r="A5" s="23" t="s">
        <v>38</v>
      </c>
      <c r="B5" s="24">
        <v>8766204089</v>
      </c>
      <c r="C5" s="25">
        <v>31.436380120541301</v>
      </c>
      <c r="D5" s="24">
        <v>6272738835.3500004</v>
      </c>
      <c r="E5" s="25">
        <v>33.189700841913236</v>
      </c>
      <c r="F5" s="24">
        <v>445</v>
      </c>
      <c r="G5" s="25">
        <v>23.31063383970665</v>
      </c>
      <c r="H5" s="24">
        <v>14</v>
      </c>
      <c r="I5" s="26">
        <v>35</v>
      </c>
    </row>
    <row r="6" spans="1:9" ht="50.1" customHeight="1" x14ac:dyDescent="0.2">
      <c r="A6" s="27" t="s">
        <v>39</v>
      </c>
      <c r="B6" s="28">
        <v>16326136855</v>
      </c>
      <c r="C6" s="29">
        <v>58.546965010519813</v>
      </c>
      <c r="D6" s="28">
        <v>11245524912.640003</v>
      </c>
      <c r="E6" s="29">
        <v>59.501219077930699</v>
      </c>
      <c r="F6" s="30">
        <v>323</v>
      </c>
      <c r="G6" s="29">
        <v>16.919853326348875</v>
      </c>
      <c r="H6" s="31">
        <v>13</v>
      </c>
      <c r="I6" s="31">
        <v>35</v>
      </c>
    </row>
    <row r="7" spans="1:9" ht="50.1" customHeight="1" x14ac:dyDescent="0.2">
      <c r="A7" s="23" t="s">
        <v>40</v>
      </c>
      <c r="B7" s="24">
        <v>131187365</v>
      </c>
      <c r="C7" s="25">
        <v>0.47044944782053844</v>
      </c>
      <c r="D7" s="24">
        <v>117775095.33</v>
      </c>
      <c r="E7" s="25">
        <v>0.62316003953517174</v>
      </c>
      <c r="F7" s="32">
        <v>212</v>
      </c>
      <c r="G7" s="25">
        <v>11.105290728129912</v>
      </c>
      <c r="H7" s="33">
        <v>8</v>
      </c>
      <c r="I7" s="26">
        <v>35</v>
      </c>
    </row>
    <row r="8" spans="1:9" ht="50.1" customHeight="1" x14ac:dyDescent="0.2">
      <c r="A8" s="27" t="s">
        <v>50</v>
      </c>
      <c r="B8" s="28">
        <v>2288751735</v>
      </c>
      <c r="C8" s="29">
        <v>8.2076653489385141</v>
      </c>
      <c r="D8" s="28">
        <v>847427113.3499999</v>
      </c>
      <c r="E8" s="29">
        <v>4.4838232733219252</v>
      </c>
      <c r="F8" s="30">
        <v>329</v>
      </c>
      <c r="G8" s="29">
        <v>17.234154007333682</v>
      </c>
      <c r="H8" s="31">
        <v>8</v>
      </c>
      <c r="I8" s="31">
        <v>35</v>
      </c>
    </row>
    <row r="9" spans="1:9" ht="50.1" customHeight="1" x14ac:dyDescent="0.2">
      <c r="A9" s="23" t="s">
        <v>51</v>
      </c>
      <c r="B9" s="24">
        <v>118573616</v>
      </c>
      <c r="C9" s="25">
        <v>0.42521543270027989</v>
      </c>
      <c r="D9" s="24">
        <v>207913081.94999999</v>
      </c>
      <c r="E9" s="25">
        <v>1.1000893185848155</v>
      </c>
      <c r="F9" s="32">
        <v>251</v>
      </c>
      <c r="G9" s="25">
        <v>13.148245154531168</v>
      </c>
      <c r="H9" s="33">
        <v>8</v>
      </c>
      <c r="I9" s="26">
        <v>35</v>
      </c>
    </row>
    <row r="10" spans="1:9" ht="50.1" customHeight="1" x14ac:dyDescent="0.2">
      <c r="A10" s="27" t="s">
        <v>52</v>
      </c>
      <c r="B10" s="28">
        <v>254685500</v>
      </c>
      <c r="C10" s="29">
        <v>0.91332463947955445</v>
      </c>
      <c r="D10" s="28">
        <v>208275601.91999999</v>
      </c>
      <c r="E10" s="29">
        <v>1.102007448714148</v>
      </c>
      <c r="F10" s="30">
        <v>349</v>
      </c>
      <c r="G10" s="29">
        <v>18.281822943949713</v>
      </c>
      <c r="H10" s="31">
        <v>8</v>
      </c>
      <c r="I10" s="31">
        <v>35</v>
      </c>
    </row>
    <row r="11" spans="1:9" ht="66" customHeight="1" x14ac:dyDescent="0.2">
      <c r="A11" s="34" t="s">
        <v>145</v>
      </c>
      <c r="B11" s="11">
        <f>SUM(B5:B10)</f>
        <v>27885539160</v>
      </c>
      <c r="C11" s="59">
        <v>100</v>
      </c>
      <c r="D11" s="59">
        <f>SUM(D5:D10)</f>
        <v>18899654640.540005</v>
      </c>
      <c r="E11" s="59">
        <f>SUM(E5:E10)</f>
        <v>100</v>
      </c>
      <c r="F11" s="59">
        <f>SUM(F5:F10)</f>
        <v>1909</v>
      </c>
      <c r="G11" s="11">
        <v>100</v>
      </c>
      <c r="H11" s="11">
        <v>16</v>
      </c>
      <c r="I11" s="46">
        <v>35</v>
      </c>
    </row>
    <row r="12" spans="1:9" ht="73.5" customHeight="1" x14ac:dyDescent="0.2">
      <c r="A12" s="50" t="s">
        <v>134</v>
      </c>
      <c r="B12" s="24">
        <v>162808287345</v>
      </c>
      <c r="C12" s="24">
        <v>0</v>
      </c>
      <c r="D12" s="24">
        <v>80426446023.619995</v>
      </c>
      <c r="E12" s="24">
        <v>0</v>
      </c>
      <c r="F12" s="32">
        <v>4850</v>
      </c>
      <c r="G12" s="24">
        <v>100</v>
      </c>
      <c r="H12" s="24">
        <v>28</v>
      </c>
      <c r="I12" s="26">
        <v>46</v>
      </c>
    </row>
    <row r="13" spans="1:9" ht="59.25" customHeight="1" x14ac:dyDescent="0.2">
      <c r="A13" s="34" t="s">
        <v>55</v>
      </c>
      <c r="B13" s="35">
        <f>((B11/B12)-1)*100</f>
        <v>-82.87216233599402</v>
      </c>
      <c r="C13" s="35" t="s">
        <v>104</v>
      </c>
      <c r="D13" s="35">
        <f t="shared" ref="D13:H13" si="0">((D11/D12)-1)*100</f>
        <v>-76.500696505985772</v>
      </c>
      <c r="E13" s="35" t="s">
        <v>104</v>
      </c>
      <c r="F13" s="35">
        <f t="shared" si="0"/>
        <v>-60.639175257731956</v>
      </c>
      <c r="G13" s="35" t="s">
        <v>104</v>
      </c>
      <c r="H13" s="35">
        <f t="shared" si="0"/>
        <v>-42.857142857142861</v>
      </c>
      <c r="I13" s="35" t="s">
        <v>104</v>
      </c>
    </row>
    <row r="14" spans="1:9" x14ac:dyDescent="0.2">
      <c r="B14" s="36"/>
      <c r="C14" s="37"/>
      <c r="D14" s="36"/>
      <c r="E14" s="37"/>
      <c r="F14" s="37"/>
      <c r="G14" s="37"/>
      <c r="H14" s="37"/>
    </row>
  </sheetData>
  <mergeCells count="2">
    <mergeCell ref="A1:I1"/>
    <mergeCell ref="A2:I2"/>
  </mergeCells>
  <phoneticPr fontId="3" type="noConversion"/>
  <printOptions horizontalCentered="1" verticalCentered="1"/>
  <pageMargins left="0" right="0" top="0" bottom="0" header="0" footer="0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topLeftCell="A22" workbookViewId="0">
      <selection activeCell="A13" sqref="A13:H13"/>
    </sheetView>
  </sheetViews>
  <sheetFormatPr defaultRowHeight="15" x14ac:dyDescent="0.2"/>
  <cols>
    <col min="1" max="1" width="16.5703125" style="20" customWidth="1"/>
    <col min="2" max="2" width="21.42578125" style="20" customWidth="1"/>
    <col min="3" max="3" width="11.7109375" style="20" customWidth="1"/>
    <col min="4" max="4" width="22" style="20" customWidth="1"/>
    <col min="5" max="5" width="11.85546875" style="20" customWidth="1"/>
    <col min="6" max="6" width="11.5703125" style="20" customWidth="1"/>
    <col min="7" max="7" width="11.42578125" style="20" customWidth="1"/>
    <col min="8" max="8" width="14.7109375" style="20" customWidth="1"/>
    <col min="9" max="16384" width="9.140625" style="20"/>
  </cols>
  <sheetData>
    <row r="1" spans="1:8" s="38" customFormat="1" ht="36" customHeight="1" x14ac:dyDescent="0.2">
      <c r="A1" s="120" t="s">
        <v>173</v>
      </c>
      <c r="B1" s="121"/>
      <c r="C1" s="121"/>
      <c r="D1" s="121"/>
      <c r="E1" s="121"/>
      <c r="F1" s="121"/>
      <c r="G1" s="121"/>
      <c r="H1" s="121"/>
    </row>
    <row r="2" spans="1:8" s="39" customFormat="1" ht="36" customHeight="1" x14ac:dyDescent="0.2">
      <c r="A2" s="122" t="s">
        <v>146</v>
      </c>
      <c r="B2" s="123"/>
      <c r="C2" s="123"/>
      <c r="D2" s="123"/>
      <c r="E2" s="123"/>
      <c r="F2" s="123"/>
      <c r="G2" s="123"/>
      <c r="H2" s="123"/>
    </row>
    <row r="3" spans="1:8" ht="40.5" customHeight="1" x14ac:dyDescent="0.2">
      <c r="A3" s="40" t="s">
        <v>56</v>
      </c>
      <c r="B3" s="12" t="s">
        <v>12</v>
      </c>
      <c r="C3" s="12" t="s">
        <v>21</v>
      </c>
      <c r="D3" s="12" t="s">
        <v>54</v>
      </c>
      <c r="E3" s="12" t="s">
        <v>21</v>
      </c>
      <c r="F3" s="12" t="s">
        <v>29</v>
      </c>
      <c r="G3" s="12" t="s">
        <v>31</v>
      </c>
      <c r="H3" s="12" t="s">
        <v>15</v>
      </c>
    </row>
    <row r="4" spans="1:8" ht="34.5" customHeight="1" x14ac:dyDescent="0.2">
      <c r="A4" s="41" t="s">
        <v>57</v>
      </c>
      <c r="B4" s="13" t="s">
        <v>18</v>
      </c>
      <c r="C4" s="13" t="s">
        <v>10</v>
      </c>
      <c r="D4" s="13" t="s">
        <v>19</v>
      </c>
      <c r="E4" s="13" t="s">
        <v>10</v>
      </c>
      <c r="F4" s="13" t="s">
        <v>9</v>
      </c>
      <c r="G4" s="13" t="s">
        <v>10</v>
      </c>
      <c r="H4" s="13" t="s">
        <v>17</v>
      </c>
    </row>
    <row r="5" spans="1:8" ht="39.950000000000003" customHeight="1" x14ac:dyDescent="0.2">
      <c r="A5" s="23" t="s">
        <v>75</v>
      </c>
      <c r="B5" s="56">
        <v>17650000</v>
      </c>
      <c r="C5" s="57">
        <v>97.188418884838612</v>
      </c>
      <c r="D5" s="56">
        <v>16917000</v>
      </c>
      <c r="E5" s="57">
        <v>97.541191650423258</v>
      </c>
      <c r="F5" s="51">
        <v>9</v>
      </c>
      <c r="G5" s="57">
        <v>42.857142857142854</v>
      </c>
      <c r="H5" s="58">
        <v>2</v>
      </c>
    </row>
    <row r="6" spans="1:8" ht="39.950000000000003" customHeight="1" x14ac:dyDescent="0.2">
      <c r="A6" s="27" t="s">
        <v>39</v>
      </c>
      <c r="B6" s="28">
        <v>250000</v>
      </c>
      <c r="C6" s="29">
        <v>1.3766064997852494</v>
      </c>
      <c r="D6" s="28">
        <v>210980</v>
      </c>
      <c r="E6" s="29">
        <v>1.2164828642434413</v>
      </c>
      <c r="F6" s="30">
        <v>4</v>
      </c>
      <c r="G6" s="29">
        <v>19.047619047619047</v>
      </c>
      <c r="H6" s="31">
        <v>2</v>
      </c>
    </row>
    <row r="7" spans="1:8" ht="39.950000000000003" customHeight="1" x14ac:dyDescent="0.2">
      <c r="A7" s="23" t="s">
        <v>73</v>
      </c>
      <c r="B7" s="24">
        <v>250000</v>
      </c>
      <c r="C7" s="25">
        <v>1.3766064997852494</v>
      </c>
      <c r="D7" s="24">
        <v>205000</v>
      </c>
      <c r="E7" s="25">
        <v>1.1820029726509882</v>
      </c>
      <c r="F7" s="32">
        <v>1</v>
      </c>
      <c r="G7" s="25">
        <v>4.7619047619047619</v>
      </c>
      <c r="H7" s="33">
        <v>1</v>
      </c>
    </row>
    <row r="8" spans="1:8" ht="39.950000000000003" customHeight="1" x14ac:dyDescent="0.2">
      <c r="A8" s="27" t="s">
        <v>51</v>
      </c>
      <c r="B8" s="28">
        <v>10600</v>
      </c>
      <c r="C8" s="29">
        <v>5.8368115590894575E-2</v>
      </c>
      <c r="D8" s="28">
        <v>10462</v>
      </c>
      <c r="E8" s="29">
        <v>6.032251268231531E-2</v>
      </c>
      <c r="F8" s="30">
        <v>7</v>
      </c>
      <c r="G8" s="29">
        <v>33.333333333333329</v>
      </c>
      <c r="H8" s="31">
        <v>2</v>
      </c>
    </row>
    <row r="9" spans="1:8" ht="51" customHeight="1" x14ac:dyDescent="0.2">
      <c r="A9" s="34" t="s">
        <v>159</v>
      </c>
      <c r="B9" s="15">
        <f>SUM(B5:B8)</f>
        <v>18160600</v>
      </c>
      <c r="C9" s="15">
        <f>SUM(C5:C8)</f>
        <v>100.00000000000001</v>
      </c>
      <c r="D9" s="15">
        <f>SUM(D5:D8)</f>
        <v>17343442</v>
      </c>
      <c r="E9" s="15">
        <f>SUM(E5:E8)</f>
        <v>100.00000000000001</v>
      </c>
      <c r="F9" s="15">
        <f>SUM(F5:F8)</f>
        <v>21</v>
      </c>
      <c r="G9" s="15">
        <v>100</v>
      </c>
      <c r="H9" s="14">
        <v>3</v>
      </c>
    </row>
    <row r="10" spans="1:8" ht="71.25" customHeight="1" x14ac:dyDescent="0.2">
      <c r="A10" s="50" t="s">
        <v>160</v>
      </c>
      <c r="B10" s="42">
        <v>266929327</v>
      </c>
      <c r="C10" s="42">
        <v>100</v>
      </c>
      <c r="D10" s="42">
        <v>1008844652.1700001</v>
      </c>
      <c r="E10" s="42">
        <v>100</v>
      </c>
      <c r="F10" s="42">
        <v>507</v>
      </c>
      <c r="G10" s="42">
        <v>100</v>
      </c>
      <c r="H10" s="42">
        <v>6</v>
      </c>
    </row>
    <row r="11" spans="1:8" ht="39.950000000000003" customHeight="1" x14ac:dyDescent="0.2">
      <c r="A11" s="52" t="s">
        <v>32</v>
      </c>
      <c r="B11" s="35">
        <f>((B9/B10)-1)*100</f>
        <v>-93.196476309251693</v>
      </c>
      <c r="C11" s="35" t="s">
        <v>103</v>
      </c>
      <c r="D11" s="35">
        <f t="shared" ref="D11:F11" si="0">((D9/D10)-1)*100</f>
        <v>-98.280860986605362</v>
      </c>
      <c r="E11" s="35" t="s">
        <v>103</v>
      </c>
      <c r="F11" s="35">
        <f t="shared" si="0"/>
        <v>-95.857988165680467</v>
      </c>
      <c r="G11" s="35" t="s">
        <v>103</v>
      </c>
      <c r="H11" s="35" t="s">
        <v>103</v>
      </c>
    </row>
    <row r="12" spans="1:8" ht="30.75" customHeight="1" x14ac:dyDescent="0.2">
      <c r="A12" s="43"/>
      <c r="B12" s="44"/>
      <c r="C12" s="44"/>
      <c r="D12" s="44"/>
      <c r="E12" s="44"/>
      <c r="F12" s="44"/>
      <c r="G12" s="44"/>
      <c r="H12" s="44"/>
    </row>
    <row r="13" spans="1:8" ht="36" customHeight="1" x14ac:dyDescent="0.2">
      <c r="A13" s="121" t="s">
        <v>174</v>
      </c>
      <c r="B13" s="121"/>
      <c r="C13" s="121"/>
      <c r="D13" s="121"/>
      <c r="E13" s="121"/>
      <c r="F13" s="121"/>
      <c r="G13" s="121"/>
      <c r="H13" s="121"/>
    </row>
    <row r="14" spans="1:8" ht="36" customHeight="1" x14ac:dyDescent="0.2">
      <c r="A14" s="122" t="s">
        <v>147</v>
      </c>
      <c r="B14" s="123"/>
      <c r="C14" s="123"/>
      <c r="D14" s="123"/>
      <c r="E14" s="123"/>
      <c r="F14" s="123"/>
      <c r="G14" s="123"/>
      <c r="H14" s="123"/>
    </row>
    <row r="15" spans="1:8" ht="39.75" customHeight="1" x14ac:dyDescent="0.2">
      <c r="A15" s="40" t="s">
        <v>56</v>
      </c>
      <c r="B15" s="12" t="s">
        <v>12</v>
      </c>
      <c r="C15" s="12" t="s">
        <v>21</v>
      </c>
      <c r="D15" s="12" t="s">
        <v>58</v>
      </c>
      <c r="E15" s="12" t="s">
        <v>21</v>
      </c>
      <c r="F15" s="12" t="s">
        <v>29</v>
      </c>
      <c r="G15" s="12" t="s">
        <v>31</v>
      </c>
      <c r="H15" s="12" t="s">
        <v>15</v>
      </c>
    </row>
    <row r="16" spans="1:8" ht="36.75" customHeight="1" x14ac:dyDescent="0.2">
      <c r="A16" s="41" t="s">
        <v>57</v>
      </c>
      <c r="B16" s="13" t="s">
        <v>18</v>
      </c>
      <c r="C16" s="13" t="s">
        <v>10</v>
      </c>
      <c r="D16" s="13" t="s">
        <v>19</v>
      </c>
      <c r="E16" s="13" t="s">
        <v>10</v>
      </c>
      <c r="F16" s="13" t="s">
        <v>9</v>
      </c>
      <c r="G16" s="13" t="s">
        <v>10</v>
      </c>
      <c r="H16" s="13" t="s">
        <v>17</v>
      </c>
    </row>
    <row r="17" spans="1:8" ht="46.5" customHeight="1" x14ac:dyDescent="0.2">
      <c r="A17" s="23" t="s">
        <v>75</v>
      </c>
      <c r="B17" s="24">
        <v>100000</v>
      </c>
      <c r="C17" s="25">
        <v>0.42839395107741074</v>
      </c>
      <c r="D17" s="24">
        <v>100000</v>
      </c>
      <c r="E17" s="25">
        <v>0.15684385627556388</v>
      </c>
      <c r="F17" s="32">
        <v>3</v>
      </c>
      <c r="G17" s="25">
        <v>3.7037037037037033</v>
      </c>
      <c r="H17" s="33">
        <v>1</v>
      </c>
    </row>
    <row r="18" spans="1:8" ht="39.950000000000003" customHeight="1" x14ac:dyDescent="0.2">
      <c r="A18" s="27" t="s">
        <v>39</v>
      </c>
      <c r="B18" s="28">
        <v>530000</v>
      </c>
      <c r="C18" s="29">
        <v>2.2704879407102774</v>
      </c>
      <c r="D18" s="28">
        <v>1257800</v>
      </c>
      <c r="E18" s="29">
        <v>1.9727820242340426</v>
      </c>
      <c r="F18" s="30">
        <v>2</v>
      </c>
      <c r="G18" s="29">
        <v>2.4691358024691357</v>
      </c>
      <c r="H18" s="31">
        <v>2</v>
      </c>
    </row>
    <row r="19" spans="1:8" ht="46.5" customHeight="1" x14ac:dyDescent="0.2">
      <c r="A19" s="23" t="s">
        <v>73</v>
      </c>
      <c r="B19" s="24">
        <v>750000</v>
      </c>
      <c r="C19" s="25">
        <v>3.2129546330805807</v>
      </c>
      <c r="D19" s="24">
        <v>2325017.46</v>
      </c>
      <c r="E19" s="25">
        <v>3.6466470433441667</v>
      </c>
      <c r="F19" s="32">
        <v>5</v>
      </c>
      <c r="G19" s="25">
        <v>6.1728395061728394</v>
      </c>
      <c r="H19" s="33">
        <v>1</v>
      </c>
    </row>
    <row r="20" spans="1:8" ht="39.950000000000003" customHeight="1" x14ac:dyDescent="0.2">
      <c r="A20" s="27" t="s">
        <v>51</v>
      </c>
      <c r="B20" s="28">
        <v>19711000</v>
      </c>
      <c r="C20" s="29">
        <v>84.44073169686844</v>
      </c>
      <c r="D20" s="28">
        <v>53997860</v>
      </c>
      <c r="E20" s="29">
        <v>84.692325930280205</v>
      </c>
      <c r="F20" s="30">
        <v>54</v>
      </c>
      <c r="G20" s="29">
        <v>66.666666666666657</v>
      </c>
      <c r="H20" s="31">
        <v>3</v>
      </c>
    </row>
    <row r="21" spans="1:8" ht="46.5" customHeight="1" x14ac:dyDescent="0.2">
      <c r="A21" s="23" t="s">
        <v>74</v>
      </c>
      <c r="B21" s="24">
        <v>2252000</v>
      </c>
      <c r="C21" s="25">
        <v>9.6474317782632912</v>
      </c>
      <c r="D21" s="24">
        <v>6077000</v>
      </c>
      <c r="E21" s="25">
        <v>9.5314011458660186</v>
      </c>
      <c r="F21" s="32">
        <v>17</v>
      </c>
      <c r="G21" s="25">
        <v>20.987654320987652</v>
      </c>
      <c r="H21" s="33">
        <v>2</v>
      </c>
    </row>
    <row r="22" spans="1:8" ht="54" customHeight="1" x14ac:dyDescent="0.2">
      <c r="A22" s="34" t="s">
        <v>159</v>
      </c>
      <c r="B22" s="15">
        <f>SUM(B17:B21)</f>
        <v>23343000</v>
      </c>
      <c r="C22" s="15">
        <v>100</v>
      </c>
      <c r="D22" s="15">
        <f>SUM(D17:D21)</f>
        <v>63757677.460000001</v>
      </c>
      <c r="E22" s="15">
        <v>100</v>
      </c>
      <c r="F22" s="15">
        <f>SUM(F17:F21)</f>
        <v>81</v>
      </c>
      <c r="G22" s="15">
        <v>100</v>
      </c>
      <c r="H22" s="14">
        <v>6</v>
      </c>
    </row>
    <row r="23" spans="1:8" ht="72" customHeight="1" x14ac:dyDescent="0.2">
      <c r="A23" s="50" t="s">
        <v>160</v>
      </c>
      <c r="B23" s="42">
        <v>9435097</v>
      </c>
      <c r="C23" s="42">
        <v>100</v>
      </c>
      <c r="D23" s="42">
        <v>12142571.6</v>
      </c>
      <c r="E23" s="42">
        <v>100</v>
      </c>
      <c r="F23" s="42">
        <v>19</v>
      </c>
      <c r="G23" s="42">
        <v>100</v>
      </c>
      <c r="H23" s="42">
        <v>6</v>
      </c>
    </row>
    <row r="24" spans="1:8" ht="39.950000000000003" customHeight="1" x14ac:dyDescent="0.2">
      <c r="A24" s="52" t="s">
        <v>32</v>
      </c>
      <c r="B24" s="35">
        <f>((B22/B23)-1)*100</f>
        <v>147.40604150651552</v>
      </c>
      <c r="C24" s="35" t="s">
        <v>103</v>
      </c>
      <c r="D24" s="35">
        <f t="shared" ref="D24:F24" si="1">((D22/D23)-1)*100</f>
        <v>425.07557344772005</v>
      </c>
      <c r="E24" s="35" t="s">
        <v>103</v>
      </c>
      <c r="F24" s="35">
        <f t="shared" si="1"/>
        <v>326.31578947368428</v>
      </c>
      <c r="G24" s="35" t="s">
        <v>102</v>
      </c>
      <c r="H24" s="35" t="s">
        <v>102</v>
      </c>
    </row>
  </sheetData>
  <mergeCells count="4">
    <mergeCell ref="A1:H1"/>
    <mergeCell ref="A2:H2"/>
    <mergeCell ref="A13:H13"/>
    <mergeCell ref="A14:H14"/>
  </mergeCells>
  <pageMargins left="0" right="0" top="0" bottom="0" header="0.31496062992126" footer="0.31496062992126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0"/>
  <sheetViews>
    <sheetView rightToLeft="1" workbookViewId="0">
      <selection activeCell="B1" sqref="B1:I1"/>
    </sheetView>
  </sheetViews>
  <sheetFormatPr defaultRowHeight="15" x14ac:dyDescent="0.2"/>
  <cols>
    <col min="1" max="1" width="1.5703125" style="3" customWidth="1"/>
    <col min="2" max="2" width="23" style="3" customWidth="1"/>
    <col min="3" max="3" width="22.7109375" style="3" customWidth="1"/>
    <col min="4" max="4" width="11.7109375" style="3" customWidth="1"/>
    <col min="5" max="5" width="22.5703125" style="3" customWidth="1"/>
    <col min="6" max="6" width="10" style="3" customWidth="1"/>
    <col min="7" max="7" width="13.5703125" style="3" customWidth="1"/>
    <col min="8" max="8" width="12.140625" style="3" customWidth="1"/>
    <col min="9" max="9" width="18.85546875" style="3" customWidth="1"/>
    <col min="10" max="16384" width="9.140625" style="3"/>
  </cols>
  <sheetData>
    <row r="1" spans="2:9" s="47" customFormat="1" ht="27.95" customHeight="1" x14ac:dyDescent="0.2">
      <c r="B1" s="133" t="s">
        <v>175</v>
      </c>
      <c r="C1" s="134"/>
      <c r="D1" s="134"/>
      <c r="E1" s="134"/>
      <c r="F1" s="134"/>
      <c r="G1" s="134"/>
      <c r="H1" s="134"/>
      <c r="I1" s="134"/>
    </row>
    <row r="2" spans="2:9" s="45" customFormat="1" ht="27.95" customHeight="1" x14ac:dyDescent="0.2">
      <c r="B2" s="122" t="s">
        <v>162</v>
      </c>
      <c r="C2" s="123"/>
      <c r="D2" s="123"/>
      <c r="E2" s="123"/>
      <c r="F2" s="123"/>
      <c r="G2" s="123"/>
      <c r="H2" s="123"/>
      <c r="I2" s="123"/>
    </row>
    <row r="3" spans="2:9" ht="32.25" customHeight="1" x14ac:dyDescent="0.2">
      <c r="B3" s="4" t="s">
        <v>4</v>
      </c>
      <c r="C3" s="135" t="s">
        <v>11</v>
      </c>
      <c r="D3" s="135" t="s">
        <v>5</v>
      </c>
      <c r="E3" s="137" t="s">
        <v>28</v>
      </c>
      <c r="F3" s="135" t="s">
        <v>13</v>
      </c>
      <c r="G3" s="135" t="s">
        <v>24</v>
      </c>
      <c r="H3" s="135" t="s">
        <v>5</v>
      </c>
      <c r="I3" s="135" t="s">
        <v>62</v>
      </c>
    </row>
    <row r="4" spans="2:9" ht="24.75" customHeight="1" x14ac:dyDescent="0.2">
      <c r="B4" s="6" t="s">
        <v>61</v>
      </c>
      <c r="C4" s="136"/>
      <c r="D4" s="136"/>
      <c r="E4" s="138"/>
      <c r="F4" s="136"/>
      <c r="G4" s="136"/>
      <c r="H4" s="136"/>
      <c r="I4" s="136"/>
    </row>
    <row r="5" spans="2:9" ht="17.100000000000001" customHeight="1" x14ac:dyDescent="0.2">
      <c r="B5" s="9" t="s">
        <v>43</v>
      </c>
      <c r="C5" s="124">
        <v>27592291911</v>
      </c>
      <c r="D5" s="126">
        <v>98.948389531515161</v>
      </c>
      <c r="E5" s="124">
        <v>18212652340.07</v>
      </c>
      <c r="F5" s="126">
        <v>96.365000778735805</v>
      </c>
      <c r="G5" s="124">
        <v>1047</v>
      </c>
      <c r="H5" s="126">
        <v>54.845468831849132</v>
      </c>
      <c r="I5" s="124">
        <v>8</v>
      </c>
    </row>
    <row r="6" spans="2:9" ht="17.100000000000001" customHeight="1" x14ac:dyDescent="0.2">
      <c r="B6" s="10" t="s">
        <v>44</v>
      </c>
      <c r="C6" s="125"/>
      <c r="D6" s="127"/>
      <c r="E6" s="125"/>
      <c r="F6" s="127"/>
      <c r="G6" s="125"/>
      <c r="H6" s="127"/>
      <c r="I6" s="125"/>
    </row>
    <row r="7" spans="2:9" ht="17.100000000000001" customHeight="1" x14ac:dyDescent="0.2">
      <c r="B7" s="53" t="s">
        <v>1</v>
      </c>
      <c r="C7" s="128">
        <v>207425</v>
      </c>
      <c r="D7" s="130">
        <v>7.4384432307314941E-4</v>
      </c>
      <c r="E7" s="128">
        <v>156068.75</v>
      </c>
      <c r="F7" s="130">
        <v>8.2577567146535223E-4</v>
      </c>
      <c r="G7" s="128">
        <v>11</v>
      </c>
      <c r="H7" s="130">
        <v>0.57621791513881615</v>
      </c>
      <c r="I7" s="128">
        <v>1</v>
      </c>
    </row>
    <row r="8" spans="2:9" ht="17.100000000000001" customHeight="1" x14ac:dyDescent="0.2">
      <c r="B8" s="54" t="s">
        <v>6</v>
      </c>
      <c r="C8" s="129"/>
      <c r="D8" s="131"/>
      <c r="E8" s="129"/>
      <c r="F8" s="131"/>
      <c r="G8" s="129"/>
      <c r="H8" s="131"/>
      <c r="I8" s="129"/>
    </row>
    <row r="9" spans="2:9" ht="17.25" customHeight="1" x14ac:dyDescent="0.2">
      <c r="B9" s="9" t="s">
        <v>2</v>
      </c>
      <c r="C9" s="124">
        <v>2356030</v>
      </c>
      <c r="D9" s="126">
        <v>8.4489311340968168E-3</v>
      </c>
      <c r="E9" s="124">
        <v>911046.06</v>
      </c>
      <c r="F9" s="126">
        <v>4.8204376079923989E-3</v>
      </c>
      <c r="G9" s="124">
        <v>23</v>
      </c>
      <c r="H9" s="126">
        <v>1.2048192771084338</v>
      </c>
      <c r="I9" s="124">
        <v>2</v>
      </c>
    </row>
    <row r="10" spans="2:9" ht="17.100000000000001" customHeight="1" x14ac:dyDescent="0.2">
      <c r="B10" s="10" t="s">
        <v>3</v>
      </c>
      <c r="C10" s="125"/>
      <c r="D10" s="127"/>
      <c r="E10" s="125"/>
      <c r="F10" s="127"/>
      <c r="G10" s="125"/>
      <c r="H10" s="127"/>
      <c r="I10" s="125"/>
    </row>
    <row r="11" spans="2:9" ht="17.100000000000001" customHeight="1" x14ac:dyDescent="0.2">
      <c r="B11" s="96" t="s">
        <v>164</v>
      </c>
      <c r="C11" s="128">
        <v>51063384</v>
      </c>
      <c r="D11" s="130">
        <v>0.18311779344488027</v>
      </c>
      <c r="E11" s="128">
        <v>112357978.89000002</v>
      </c>
      <c r="F11" s="130">
        <v>0.59449752408717083</v>
      </c>
      <c r="G11" s="128">
        <v>131</v>
      </c>
      <c r="H11" s="130">
        <v>6.8622315348349918</v>
      </c>
      <c r="I11" s="128">
        <v>1</v>
      </c>
    </row>
    <row r="12" spans="2:9" ht="17.100000000000001" customHeight="1" x14ac:dyDescent="0.2">
      <c r="B12" s="97" t="s">
        <v>165</v>
      </c>
      <c r="C12" s="129"/>
      <c r="D12" s="131"/>
      <c r="E12" s="129"/>
      <c r="F12" s="131"/>
      <c r="G12" s="129"/>
      <c r="H12" s="131"/>
      <c r="I12" s="129"/>
    </row>
    <row r="13" spans="2:9" ht="17.25" customHeight="1" x14ac:dyDescent="0.2">
      <c r="B13" s="9" t="s">
        <v>7</v>
      </c>
      <c r="C13" s="124">
        <v>237622019</v>
      </c>
      <c r="D13" s="126">
        <v>0.85213349340884681</v>
      </c>
      <c r="E13" s="124">
        <v>527477073.25000006</v>
      </c>
      <c r="F13" s="126">
        <v>2.7909349843937212</v>
      </c>
      <c r="G13" s="124">
        <v>619</v>
      </c>
      <c r="H13" s="126">
        <v>32.425353588266113</v>
      </c>
      <c r="I13" s="124">
        <v>3</v>
      </c>
    </row>
    <row r="14" spans="2:9" ht="17.100000000000001" customHeight="1" x14ac:dyDescent="0.2">
      <c r="B14" s="10" t="s">
        <v>20</v>
      </c>
      <c r="C14" s="125"/>
      <c r="D14" s="127"/>
      <c r="E14" s="125"/>
      <c r="F14" s="127"/>
      <c r="G14" s="125"/>
      <c r="H14" s="127"/>
      <c r="I14" s="125"/>
    </row>
    <row r="15" spans="2:9" ht="17.100000000000001" customHeight="1" x14ac:dyDescent="0.2">
      <c r="B15" s="96" t="s">
        <v>167</v>
      </c>
      <c r="C15" s="128">
        <v>1998391</v>
      </c>
      <c r="D15" s="130">
        <v>7.1664061739446748E-3</v>
      </c>
      <c r="E15" s="128">
        <v>46100132</v>
      </c>
      <c r="F15" s="130">
        <v>0.24392049950384925</v>
      </c>
      <c r="G15" s="128">
        <v>78</v>
      </c>
      <c r="H15" s="130">
        <v>4.0859088528025147</v>
      </c>
      <c r="I15" s="128">
        <v>1</v>
      </c>
    </row>
    <row r="16" spans="2:9" ht="17.100000000000001" customHeight="1" x14ac:dyDescent="0.2">
      <c r="B16" s="97" t="s">
        <v>168</v>
      </c>
      <c r="C16" s="129"/>
      <c r="D16" s="131"/>
      <c r="E16" s="129"/>
      <c r="F16" s="131"/>
      <c r="G16" s="129"/>
      <c r="H16" s="131"/>
      <c r="I16" s="129"/>
    </row>
    <row r="17" spans="2:9" ht="18.95" customHeight="1" x14ac:dyDescent="0.2">
      <c r="B17" s="139" t="s">
        <v>8</v>
      </c>
      <c r="C17" s="132">
        <f>C15+C13+C11+C9+C7+C5</f>
        <v>27885539160</v>
      </c>
      <c r="D17" s="132">
        <f t="shared" ref="D17:I17" si="0">D15+D13+D11+D9+D7+D5</f>
        <v>100</v>
      </c>
      <c r="E17" s="132">
        <f t="shared" si="0"/>
        <v>18899654639.02</v>
      </c>
      <c r="F17" s="132">
        <f t="shared" si="0"/>
        <v>100</v>
      </c>
      <c r="G17" s="132">
        <f t="shared" si="0"/>
        <v>1909</v>
      </c>
      <c r="H17" s="132">
        <f t="shared" si="0"/>
        <v>100</v>
      </c>
      <c r="I17" s="132">
        <f t="shared" si="0"/>
        <v>16</v>
      </c>
    </row>
    <row r="18" spans="2:9" ht="18.95" customHeight="1" x14ac:dyDescent="0.2">
      <c r="B18" s="139"/>
      <c r="C18" s="132"/>
      <c r="D18" s="132"/>
      <c r="E18" s="132"/>
      <c r="F18" s="132"/>
      <c r="G18" s="132"/>
      <c r="H18" s="132"/>
      <c r="I18" s="132"/>
    </row>
    <row r="20" spans="2:9" x14ac:dyDescent="0.2">
      <c r="I20" s="55"/>
    </row>
  </sheetData>
  <mergeCells count="59">
    <mergeCell ref="C15:C16"/>
    <mergeCell ref="D7:D8"/>
    <mergeCell ref="I9:I10"/>
    <mergeCell ref="B17:B18"/>
    <mergeCell ref="C17:C18"/>
    <mergeCell ref="I17:I18"/>
    <mergeCell ref="C9:C10"/>
    <mergeCell ref="D9:D10"/>
    <mergeCell ref="E9:E10"/>
    <mergeCell ref="F9:F10"/>
    <mergeCell ref="G9:G10"/>
    <mergeCell ref="H9:H10"/>
    <mergeCell ref="C13:C14"/>
    <mergeCell ref="E13:E14"/>
    <mergeCell ref="F13:F14"/>
    <mergeCell ref="H17:H18"/>
    <mergeCell ref="B1:I1"/>
    <mergeCell ref="B2:I2"/>
    <mergeCell ref="C3:C4"/>
    <mergeCell ref="D3:D4"/>
    <mergeCell ref="E3:E4"/>
    <mergeCell ref="F3:F4"/>
    <mergeCell ref="G3:G4"/>
    <mergeCell ref="H3:H4"/>
    <mergeCell ref="I3:I4"/>
    <mergeCell ref="I15:I16"/>
    <mergeCell ref="G13:G14"/>
    <mergeCell ref="H13:H14"/>
    <mergeCell ref="I13:I14"/>
    <mergeCell ref="H15:H16"/>
    <mergeCell ref="D15:D16"/>
    <mergeCell ref="E15:E16"/>
    <mergeCell ref="F15:F16"/>
    <mergeCell ref="G15:G16"/>
    <mergeCell ref="D17:D18"/>
    <mergeCell ref="E17:E18"/>
    <mergeCell ref="F17:F18"/>
    <mergeCell ref="G17:G18"/>
    <mergeCell ref="D13:D14"/>
    <mergeCell ref="C5:C6"/>
    <mergeCell ref="F7:F8"/>
    <mergeCell ref="C7:C8"/>
    <mergeCell ref="I5:I6"/>
    <mergeCell ref="G7:G8"/>
    <mergeCell ref="E7:E8"/>
    <mergeCell ref="H7:H8"/>
    <mergeCell ref="D5:D6"/>
    <mergeCell ref="E5:E6"/>
    <mergeCell ref="F5:F6"/>
    <mergeCell ref="C11:C12"/>
    <mergeCell ref="D11:D12"/>
    <mergeCell ref="E11:E12"/>
    <mergeCell ref="F11:F12"/>
    <mergeCell ref="G11:G12"/>
    <mergeCell ref="G5:G6"/>
    <mergeCell ref="H5:H6"/>
    <mergeCell ref="I7:I8"/>
    <mergeCell ref="H11:H12"/>
    <mergeCell ref="I11:I12"/>
  </mergeCells>
  <pageMargins left="0" right="0" top="0" bottom="0" header="0.31496062992126" footer="0.31496062992126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4"/>
  <sheetViews>
    <sheetView rightToLeft="1" workbookViewId="0">
      <selection activeCell="L27" sqref="L27"/>
    </sheetView>
  </sheetViews>
  <sheetFormatPr defaultRowHeight="15" x14ac:dyDescent="0.2"/>
  <cols>
    <col min="1" max="1" width="1.5703125" style="3" customWidth="1"/>
    <col min="2" max="2" width="18.7109375" style="3" customWidth="1"/>
    <col min="3" max="3" width="19.7109375" style="3" customWidth="1"/>
    <col min="4" max="4" width="11" style="3" customWidth="1"/>
    <col min="5" max="5" width="19.42578125" style="3" customWidth="1"/>
    <col min="6" max="7" width="9" style="3" customWidth="1"/>
    <col min="8" max="8" width="8" style="3" customWidth="1"/>
    <col min="9" max="9" width="14.42578125" style="3" customWidth="1"/>
    <col min="10" max="16384" width="9.140625" style="3"/>
  </cols>
  <sheetData>
    <row r="1" spans="2:9" ht="24.75" customHeight="1" x14ac:dyDescent="0.2">
      <c r="B1" s="150" t="s">
        <v>176</v>
      </c>
      <c r="C1" s="150"/>
      <c r="D1" s="150"/>
      <c r="E1" s="150"/>
      <c r="F1" s="150"/>
      <c r="G1" s="150"/>
      <c r="H1" s="150"/>
      <c r="I1" s="150"/>
    </row>
    <row r="2" spans="2:9" ht="21.75" customHeight="1" x14ac:dyDescent="0.2">
      <c r="B2" s="148" t="s">
        <v>166</v>
      </c>
      <c r="C2" s="149"/>
      <c r="D2" s="149"/>
      <c r="E2" s="149"/>
      <c r="F2" s="149"/>
      <c r="G2" s="149"/>
      <c r="H2" s="149"/>
      <c r="I2" s="149"/>
    </row>
    <row r="3" spans="2:9" ht="22.5" customHeight="1" x14ac:dyDescent="0.2">
      <c r="B3" s="4" t="s">
        <v>4</v>
      </c>
      <c r="C3" s="135" t="s">
        <v>11</v>
      </c>
      <c r="D3" s="135" t="s">
        <v>5</v>
      </c>
      <c r="E3" s="137" t="s">
        <v>28</v>
      </c>
      <c r="F3" s="135" t="s">
        <v>13</v>
      </c>
      <c r="G3" s="135" t="s">
        <v>24</v>
      </c>
      <c r="H3" s="135" t="s">
        <v>5</v>
      </c>
      <c r="I3" s="135" t="s">
        <v>62</v>
      </c>
    </row>
    <row r="4" spans="2:9" ht="29.25" customHeight="1" x14ac:dyDescent="0.2">
      <c r="B4" s="6" t="s">
        <v>61</v>
      </c>
      <c r="C4" s="136"/>
      <c r="D4" s="136"/>
      <c r="E4" s="138"/>
      <c r="F4" s="136"/>
      <c r="G4" s="136"/>
      <c r="H4" s="136"/>
      <c r="I4" s="136"/>
    </row>
    <row r="5" spans="2:9" ht="17.100000000000001" customHeight="1" x14ac:dyDescent="0.2">
      <c r="B5" s="9" t="s">
        <v>43</v>
      </c>
      <c r="C5" s="124">
        <v>17460600</v>
      </c>
      <c r="D5" s="126">
        <f>C5/C9*100</f>
        <v>96.145501800601295</v>
      </c>
      <c r="E5" s="124">
        <v>14998442</v>
      </c>
      <c r="F5" s="126">
        <f>E5/E9*100</f>
        <v>86.479039166504549</v>
      </c>
      <c r="G5" s="124">
        <v>19</v>
      </c>
      <c r="H5" s="126">
        <f>G5/G9*100</f>
        <v>90.476190476190482</v>
      </c>
      <c r="I5" s="124">
        <v>2</v>
      </c>
    </row>
    <row r="6" spans="2:9" ht="17.100000000000001" customHeight="1" x14ac:dyDescent="0.2">
      <c r="B6" s="10" t="s">
        <v>44</v>
      </c>
      <c r="C6" s="125"/>
      <c r="D6" s="127"/>
      <c r="E6" s="125"/>
      <c r="F6" s="127"/>
      <c r="G6" s="125"/>
      <c r="H6" s="127"/>
      <c r="I6" s="125"/>
    </row>
    <row r="7" spans="2:9" ht="17.100000000000001" customHeight="1" x14ac:dyDescent="0.2">
      <c r="B7" s="1" t="s">
        <v>7</v>
      </c>
      <c r="C7" s="128">
        <v>700000</v>
      </c>
      <c r="D7" s="130">
        <f>C7/C9*100</f>
        <v>3.854498199398698</v>
      </c>
      <c r="E7" s="128">
        <v>2345000</v>
      </c>
      <c r="F7" s="130">
        <f>E7/E9*100</f>
        <v>13.520960833495449</v>
      </c>
      <c r="G7" s="128">
        <v>2</v>
      </c>
      <c r="H7" s="130">
        <f>G7/G9*100</f>
        <v>9.5238095238095237</v>
      </c>
      <c r="I7" s="128">
        <v>1</v>
      </c>
    </row>
    <row r="8" spans="2:9" ht="17.100000000000001" customHeight="1" x14ac:dyDescent="0.2">
      <c r="B8" s="2" t="s">
        <v>20</v>
      </c>
      <c r="C8" s="129"/>
      <c r="D8" s="131"/>
      <c r="E8" s="129"/>
      <c r="F8" s="131"/>
      <c r="G8" s="129"/>
      <c r="H8" s="131"/>
      <c r="I8" s="129"/>
    </row>
    <row r="9" spans="2:9" ht="18.95" customHeight="1" x14ac:dyDescent="0.2">
      <c r="B9" s="139" t="s">
        <v>8</v>
      </c>
      <c r="C9" s="132">
        <f>C7+C5</f>
        <v>18160600</v>
      </c>
      <c r="D9" s="132">
        <f t="shared" ref="D9:I9" si="0">D7+D5</f>
        <v>100</v>
      </c>
      <c r="E9" s="132">
        <f t="shared" si="0"/>
        <v>17343442</v>
      </c>
      <c r="F9" s="132">
        <f t="shared" si="0"/>
        <v>100</v>
      </c>
      <c r="G9" s="132">
        <f t="shared" si="0"/>
        <v>21</v>
      </c>
      <c r="H9" s="132">
        <f t="shared" si="0"/>
        <v>100</v>
      </c>
      <c r="I9" s="132">
        <f t="shared" si="0"/>
        <v>3</v>
      </c>
    </row>
    <row r="10" spans="2:9" ht="10.5" customHeight="1" x14ac:dyDescent="0.2">
      <c r="B10" s="142"/>
      <c r="C10" s="140"/>
      <c r="D10" s="140"/>
      <c r="E10" s="140"/>
      <c r="F10" s="140"/>
      <c r="G10" s="140"/>
      <c r="H10" s="140"/>
      <c r="I10" s="140"/>
    </row>
    <row r="11" spans="2:9" ht="24" customHeight="1" x14ac:dyDescent="0.2">
      <c r="B11" s="146" t="s">
        <v>177</v>
      </c>
      <c r="C11" s="147"/>
      <c r="D11" s="147"/>
      <c r="E11" s="147"/>
      <c r="F11" s="147"/>
      <c r="G11" s="147"/>
      <c r="H11" s="147"/>
      <c r="I11" s="147"/>
    </row>
    <row r="12" spans="2:9" ht="21.75" customHeight="1" x14ac:dyDescent="0.2">
      <c r="B12" s="144" t="s">
        <v>163</v>
      </c>
      <c r="C12" s="145"/>
      <c r="D12" s="145"/>
      <c r="E12" s="145"/>
      <c r="F12" s="145"/>
      <c r="G12" s="145"/>
      <c r="H12" s="145"/>
      <c r="I12" s="145"/>
    </row>
    <row r="13" spans="2:9" ht="31.5" customHeight="1" x14ac:dyDescent="0.2">
      <c r="B13" s="4" t="s">
        <v>4</v>
      </c>
      <c r="C13" s="135" t="s">
        <v>11</v>
      </c>
      <c r="D13" s="135" t="s">
        <v>5</v>
      </c>
      <c r="E13" s="137" t="s">
        <v>28</v>
      </c>
      <c r="F13" s="135" t="s">
        <v>13</v>
      </c>
      <c r="G13" s="135" t="s">
        <v>24</v>
      </c>
      <c r="H13" s="135" t="s">
        <v>5</v>
      </c>
      <c r="I13" s="135" t="s">
        <v>62</v>
      </c>
    </row>
    <row r="14" spans="2:9" ht="24.75" customHeight="1" x14ac:dyDescent="0.2">
      <c r="B14" s="6" t="s">
        <v>61</v>
      </c>
      <c r="C14" s="136"/>
      <c r="D14" s="136"/>
      <c r="E14" s="138"/>
      <c r="F14" s="136"/>
      <c r="G14" s="136"/>
      <c r="H14" s="136"/>
      <c r="I14" s="136"/>
    </row>
    <row r="15" spans="2:9" ht="17.100000000000001" customHeight="1" x14ac:dyDescent="0.2">
      <c r="B15" s="9" t="s">
        <v>43</v>
      </c>
      <c r="C15" s="124">
        <v>1004000</v>
      </c>
      <c r="D15" s="126">
        <v>4.3010752688172049</v>
      </c>
      <c r="E15" s="124">
        <v>282560</v>
      </c>
      <c r="F15" s="126">
        <v>0.44317800029223331</v>
      </c>
      <c r="G15" s="124">
        <v>3</v>
      </c>
      <c r="H15" s="126">
        <v>3.7037037037037033</v>
      </c>
      <c r="I15" s="124">
        <v>2</v>
      </c>
    </row>
    <row r="16" spans="2:9" ht="17.100000000000001" customHeight="1" x14ac:dyDescent="0.2">
      <c r="B16" s="10" t="s">
        <v>44</v>
      </c>
      <c r="C16" s="125"/>
      <c r="D16" s="127"/>
      <c r="E16" s="125"/>
      <c r="F16" s="127"/>
      <c r="G16" s="125"/>
      <c r="H16" s="127"/>
      <c r="I16" s="125"/>
    </row>
    <row r="17" spans="2:9" ht="17.100000000000001" customHeight="1" x14ac:dyDescent="0.2">
      <c r="B17" s="1" t="s">
        <v>2</v>
      </c>
      <c r="C17" s="128">
        <v>308000</v>
      </c>
      <c r="D17" s="130">
        <v>1.3194533693184252</v>
      </c>
      <c r="E17" s="128">
        <v>164400</v>
      </c>
      <c r="F17" s="130">
        <v>0.25785129971702708</v>
      </c>
      <c r="G17" s="128">
        <v>6</v>
      </c>
      <c r="H17" s="130">
        <v>7.4074074074074066</v>
      </c>
      <c r="I17" s="128">
        <v>2</v>
      </c>
    </row>
    <row r="18" spans="2:9" ht="17.100000000000001" customHeight="1" x14ac:dyDescent="0.2">
      <c r="B18" s="2" t="s">
        <v>3</v>
      </c>
      <c r="C18" s="129"/>
      <c r="D18" s="131"/>
      <c r="E18" s="129"/>
      <c r="F18" s="131"/>
      <c r="G18" s="129"/>
      <c r="H18" s="131"/>
      <c r="I18" s="129"/>
    </row>
    <row r="19" spans="2:9" ht="17.100000000000001" customHeight="1" x14ac:dyDescent="0.2">
      <c r="B19" s="9" t="s">
        <v>164</v>
      </c>
      <c r="C19" s="124">
        <v>500000</v>
      </c>
      <c r="D19" s="126">
        <v>2.1419697553870538</v>
      </c>
      <c r="E19" s="124">
        <v>1160000</v>
      </c>
      <c r="F19" s="126">
        <v>1.819388732796541</v>
      </c>
      <c r="G19" s="124">
        <v>1</v>
      </c>
      <c r="H19" s="126">
        <v>1.2345679012345678</v>
      </c>
      <c r="I19" s="124">
        <v>1</v>
      </c>
    </row>
    <row r="20" spans="2:9" ht="17.100000000000001" customHeight="1" x14ac:dyDescent="0.2">
      <c r="B20" s="10" t="s">
        <v>165</v>
      </c>
      <c r="C20" s="125"/>
      <c r="D20" s="127"/>
      <c r="E20" s="125"/>
      <c r="F20" s="127"/>
      <c r="G20" s="125"/>
      <c r="H20" s="127"/>
      <c r="I20" s="125"/>
    </row>
    <row r="21" spans="2:9" ht="17.100000000000001" customHeight="1" x14ac:dyDescent="0.2">
      <c r="B21" s="1" t="s">
        <v>7</v>
      </c>
      <c r="C21" s="128">
        <v>21531000</v>
      </c>
      <c r="D21" s="130">
        <v>92.237501606477309</v>
      </c>
      <c r="E21" s="128">
        <v>62150717.460000001</v>
      </c>
      <c r="F21" s="130">
        <v>97.479581967194193</v>
      </c>
      <c r="G21" s="128">
        <v>71</v>
      </c>
      <c r="H21" s="130">
        <v>87.654320987654316</v>
      </c>
      <c r="I21" s="128">
        <v>1</v>
      </c>
    </row>
    <row r="22" spans="2:9" ht="17.100000000000001" customHeight="1" x14ac:dyDescent="0.2">
      <c r="B22" s="2" t="s">
        <v>20</v>
      </c>
      <c r="C22" s="129"/>
      <c r="D22" s="131"/>
      <c r="E22" s="129"/>
      <c r="F22" s="131"/>
      <c r="G22" s="129"/>
      <c r="H22" s="131"/>
      <c r="I22" s="129"/>
    </row>
    <row r="23" spans="2:9" ht="18.95" customHeight="1" x14ac:dyDescent="0.2">
      <c r="B23" s="142" t="s">
        <v>8</v>
      </c>
      <c r="C23" s="140">
        <f>C21+C19+C17+C15</f>
        <v>23343000</v>
      </c>
      <c r="D23" s="140">
        <f t="shared" ref="D23:I23" si="1">D21+D19+D17+D15</f>
        <v>99.999999999999986</v>
      </c>
      <c r="E23" s="140">
        <f t="shared" si="1"/>
        <v>63757677.460000001</v>
      </c>
      <c r="F23" s="140">
        <f t="shared" si="1"/>
        <v>100</v>
      </c>
      <c r="G23" s="140">
        <f t="shared" si="1"/>
        <v>81</v>
      </c>
      <c r="H23" s="140">
        <f t="shared" si="1"/>
        <v>100</v>
      </c>
      <c r="I23" s="140">
        <f t="shared" si="1"/>
        <v>6</v>
      </c>
    </row>
    <row r="24" spans="2:9" ht="12" customHeight="1" x14ac:dyDescent="0.2">
      <c r="B24" s="143"/>
      <c r="C24" s="141"/>
      <c r="D24" s="141"/>
      <c r="E24" s="141"/>
      <c r="F24" s="141"/>
      <c r="G24" s="141"/>
      <c r="H24" s="141"/>
      <c r="I24" s="141"/>
    </row>
  </sheetData>
  <mergeCells count="76">
    <mergeCell ref="B1:I1"/>
    <mergeCell ref="G9:G10"/>
    <mergeCell ref="H9:H10"/>
    <mergeCell ref="I9:I10"/>
    <mergeCell ref="B9:B10"/>
    <mergeCell ref="C9:C10"/>
    <mergeCell ref="D9:D10"/>
    <mergeCell ref="E9:E10"/>
    <mergeCell ref="F9:F10"/>
    <mergeCell ref="I5:I6"/>
    <mergeCell ref="H3:H4"/>
    <mergeCell ref="I3:I4"/>
    <mergeCell ref="C5:C6"/>
    <mergeCell ref="D5:D6"/>
    <mergeCell ref="E5:E6"/>
    <mergeCell ref="F5:F6"/>
    <mergeCell ref="B11:I11"/>
    <mergeCell ref="B2:I2"/>
    <mergeCell ref="I7:I8"/>
    <mergeCell ref="C7:C8"/>
    <mergeCell ref="D7:D8"/>
    <mergeCell ref="E7:E8"/>
    <mergeCell ref="F7:F8"/>
    <mergeCell ref="G7:G8"/>
    <mergeCell ref="H7:H8"/>
    <mergeCell ref="G3:G4"/>
    <mergeCell ref="G5:G6"/>
    <mergeCell ref="H5:H6"/>
    <mergeCell ref="C3:C4"/>
    <mergeCell ref="D3:D4"/>
    <mergeCell ref="E3:E4"/>
    <mergeCell ref="F3:F4"/>
    <mergeCell ref="B12:I12"/>
    <mergeCell ref="C13:C14"/>
    <mergeCell ref="D13:D14"/>
    <mergeCell ref="E13:E14"/>
    <mergeCell ref="F13:F14"/>
    <mergeCell ref="G13:G14"/>
    <mergeCell ref="H13:H14"/>
    <mergeCell ref="I13:I14"/>
    <mergeCell ref="C21:C22"/>
    <mergeCell ref="D21:D22"/>
    <mergeCell ref="E21:E22"/>
    <mergeCell ref="F21:F22"/>
    <mergeCell ref="G21:G22"/>
    <mergeCell ref="H21:H22"/>
    <mergeCell ref="I21:I22"/>
    <mergeCell ref="I15:I16"/>
    <mergeCell ref="C17:C18"/>
    <mergeCell ref="D17:D18"/>
    <mergeCell ref="E17:E18"/>
    <mergeCell ref="F17:F18"/>
    <mergeCell ref="G17:G18"/>
    <mergeCell ref="H17:H18"/>
    <mergeCell ref="I17:I18"/>
    <mergeCell ref="C15:C16"/>
    <mergeCell ref="D15:D16"/>
    <mergeCell ref="E15:E16"/>
    <mergeCell ref="F15:F16"/>
    <mergeCell ref="G15:G16"/>
    <mergeCell ref="H15:H16"/>
    <mergeCell ref="H23:H24"/>
    <mergeCell ref="I23:I24"/>
    <mergeCell ref="B23:B24"/>
    <mergeCell ref="C23:C24"/>
    <mergeCell ref="D23:D24"/>
    <mergeCell ref="E23:E24"/>
    <mergeCell ref="F23:F24"/>
    <mergeCell ref="G23:G24"/>
    <mergeCell ref="H19:H20"/>
    <mergeCell ref="I19:I20"/>
    <mergeCell ref="C19:C20"/>
    <mergeCell ref="D19:D20"/>
    <mergeCell ref="E19:E20"/>
    <mergeCell ref="F19:F20"/>
    <mergeCell ref="G19:G20"/>
  </mergeCells>
  <pageMargins left="0.70866141732283505" right="0.70866141732283505" top="0.74803149606299202" bottom="0.74803149606299202" header="0.31496062992126" footer="0.31496062992126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النشرة الشهرية</vt:lpstr>
      <vt:lpstr> نشرة اجانب شراء وبيع</vt:lpstr>
      <vt:lpstr>مؤشرات التداول </vt:lpstr>
      <vt:lpstr>موشرات غير العراقين </vt:lpstr>
      <vt:lpstr>تدول قطاعيا</vt:lpstr>
      <vt:lpstr>تداول قطاعيا غير عراقين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amaal</dc:creator>
  <cp:lastModifiedBy>Shahad E</cp:lastModifiedBy>
  <cp:lastPrinted>2023-07-03T09:21:31Z</cp:lastPrinted>
  <dcterms:created xsi:type="dcterms:W3CDTF">2004-07-25T21:47:51Z</dcterms:created>
  <dcterms:modified xsi:type="dcterms:W3CDTF">2025-08-25T07:57:25Z</dcterms:modified>
</cp:coreProperties>
</file>