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B8253E6-E927-4D38-9A12-36F80122BE8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0" l="1"/>
  <c r="F16" i="10" s="1"/>
  <c r="E15" i="10"/>
  <c r="E16" i="10" s="1"/>
  <c r="D15" i="10"/>
  <c r="D16" i="10" s="1"/>
  <c r="E9" i="10"/>
  <c r="F8" i="10"/>
  <c r="F9" i="10" s="1"/>
  <c r="E8" i="10"/>
  <c r="D8" i="10"/>
  <c r="D9" i="10" s="1"/>
  <c r="O4" i="1" l="1"/>
  <c r="I4" i="1"/>
  <c r="D4" i="1"/>
  <c r="M65" i="8" l="1"/>
  <c r="N65" i="8"/>
  <c r="L65" i="8"/>
  <c r="L61" i="8"/>
  <c r="M61" i="8"/>
  <c r="N61" i="8"/>
  <c r="L23" i="8"/>
  <c r="M23" i="8"/>
  <c r="N23" i="8"/>
  <c r="L49" i="8" l="1"/>
  <c r="M49" i="8"/>
  <c r="N49" i="8"/>
  <c r="L29" i="8"/>
  <c r="M29" i="8"/>
  <c r="N29" i="8"/>
  <c r="L58" i="8"/>
  <c r="M58" i="8"/>
  <c r="N58" i="8"/>
  <c r="L55" i="8"/>
  <c r="M55" i="8"/>
  <c r="N55" i="8"/>
  <c r="L70" i="8"/>
  <c r="M70" i="8"/>
  <c r="N70" i="8"/>
  <c r="L43" i="8" l="1"/>
  <c r="M43" i="8"/>
  <c r="N43" i="8"/>
  <c r="L64" i="8" l="1"/>
  <c r="M64" i="8"/>
  <c r="N64" i="8"/>
  <c r="L75" i="8" l="1"/>
  <c r="M75" i="8"/>
  <c r="N75" i="8"/>
  <c r="L20" i="8" l="1"/>
  <c r="M20" i="8"/>
  <c r="N20" i="8"/>
  <c r="L16" i="8" l="1"/>
  <c r="M16" i="8"/>
  <c r="N16" i="8"/>
  <c r="L37" i="8" l="1"/>
  <c r="M37" i="8"/>
  <c r="N37" i="8"/>
  <c r="N50" i="8" l="1"/>
  <c r="M50" i="8"/>
  <c r="L50" i="8"/>
  <c r="K11" i="1" l="1"/>
  <c r="L81" i="8" l="1"/>
  <c r="M81" i="8"/>
  <c r="N81" i="8"/>
  <c r="L78" i="8"/>
  <c r="M78" i="8"/>
  <c r="N78" i="8"/>
  <c r="N82" i="8" l="1"/>
  <c r="N83" i="8" s="1"/>
  <c r="M82" i="8"/>
  <c r="M83" i="8" s="1"/>
  <c r="L82" i="8"/>
  <c r="L83" i="8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<sst xmlns="http://schemas.openxmlformats.org/spreadsheetml/2006/main" count="533" uniqueCount="345">
  <si>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</si>
  <si>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</si>
  <si>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</si>
  <si>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</si>
  <si>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</si>
  <si>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</si>
  <si>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</si>
  <si>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</si>
  <si>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</si>
  <si>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</si>
  <si>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</si>
  <si>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</si>
  <si>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</si>
  <si>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</si>
  <si>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</si>
  <si>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</si>
  <si>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</si>
  <si>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</si>
  <si>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</si>
  <si>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</si>
  <si>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</si>
  <si>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</si>
  <si>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</si>
  <si>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</si>
  <si>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</si>
  <si>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</si>
  <si>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</si>
  <si>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</si>
  <si>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</si>
  <si>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</si>
  <si>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</si>
  <si>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</si>
  <si>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</si>
  <si>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</si>
  <si>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</si>
  <si>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</si>
  <si>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</si>
  <si>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</si>
  <si>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</si>
  <si>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</si>
  <si>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</si>
  <si>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</si>
  <si>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</si>
  <si>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</si>
  <si>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</si>
  <si>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</si>
  <si>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</si>
  <si>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</si>
  <si>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</si>
  <si>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</si>
  <si>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</si>
  <si>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</si>
  <si>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</si>
  <si>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</si>
  <si>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</si>
  <si>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</si>
  <si>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</si>
  <si>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</si>
  <si>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</si>
  <si>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</si>
  <si>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</si>
  <si>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</si>
  <si>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</si>
  <si>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</si>
  <si>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</si>
  <si>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</si>
  <si>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</si>
  <si>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</si>
  <si>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</si>
  <si>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</si>
  <si>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</si>
  <si>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</si>
  <si>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</si>
  <si>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</si>
  <si>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</si>
  <si>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</si>
  <si>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</si>
  <si>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</si>
  <si>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</si>
  <si>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</si>
  <si>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</si>
  <si>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</si>
  <si>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</si>
  <si>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</si>
  <si>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</si>
  <si>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</si>
  <si>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</si>
  <si>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</si>
  <si>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</si>
  <si>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</si>
  <si>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</si>
  <si>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</si>
  <si>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</si>
  <si>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</si>
  <si>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</si>
  <si>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</si>
  <si>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</si>
  <si>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</si>
  <si>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</si>
  <si>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</si>
  <si>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</si>
  <si>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</si>
  <si>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</si>
  <si>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</si>
  <si>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</si>
  <si>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</si>
  <si>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</si>
  <si>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</si>
  <si>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</si>
  <si>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</si>
  <si>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</si>
  <si>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</si>
  <si>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</si>
  <si>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</si>
  <si>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</si>
  <si>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</si>
  <si>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</si>
  <si>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</si>
  <si>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</si>
  <si>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</si>
  <si>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</si>
  <si>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</si>
  <si>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</si>
  <si>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</si>
  <si>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</si>
  <si>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</si>
  <si>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</si>
  <si>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</si>
  <si>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</si>
  <si>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</si>
  <si>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</si>
  <si>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</si>
  <si>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</si>
  <si>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</si>
  <si>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</si>
  <si>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</si>
  <si>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</si>
  <si>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</si>
  <si>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</si>
  <si>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</si>
  <si>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</si>
  <si>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</si>
  <si>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</si>
  <si>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</si>
  <si>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</si>
  <si>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</si>
  <si>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</si>
  <si>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</si>
  <si>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</si>
  <si>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</si>
  <si>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</si>
  <si>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</si>
  <si>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</si>
  <si>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</si>
  <si>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</si>
  <si>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</si>
  <si>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</si>
  <si>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</si>
  <si>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</si>
  <si>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</si>
  <si>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</si>
  <si>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</si>
  <si>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</si>
  <si>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</si>
  <si>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</si>
  <si>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</si>
  <si>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</si>
  <si>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</si>
  <si>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</si>
  <si>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</si>
  <si>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</si>
  <si>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</si>
  <si>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</si>
  <si>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</si>
  <si>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</si>
  <si>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</si>
  <si>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</si>
  <si>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</si>
  <si>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</si>
  <si>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</si>
  <si>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</si>
  <si>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</si>
  <si>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</si>
  <si>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</si>
  <si>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</si>
  <si>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</si>
  <si>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</si>
  <si>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</si>
  <si>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</si>
  <si>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</si>
  <si>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</si>
  <si>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</si>
  <si>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</si>
  <si>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</si>
  <si>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</si>
  <si>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</si>
  <si>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</si>
  <si>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</si>
  <si>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</si>
  <si>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</si>
  <si>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</si>
  <si>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</si>
  <si>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</si>
  <si>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</si>
  <si>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</si>
  <si>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</si>
  <si>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</si>
  <si>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</si>
  <si>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</si>
  <si>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</si>
  <si>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</si>
  <si>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</si>
  <si>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</si>
  <si>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</si>
  <si>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</si>
  <si>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</si>
  <si>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</si>
  <si>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</si>
  <si>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</si>
  <si>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</si>
  <si>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</si>
  <si>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</si>
  <si>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</si>
  <si>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</si>
  <si>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</si>
  <si>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</si>
  <si>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</si>
  <si>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</si>
  <si>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</si>
  <si>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</si>
  <si>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</si>
  <si>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</si>
  <si>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</si>
  <si>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</si>
  <si>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</si>
  <si>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</si>
  <si>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</si>
  <si>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</si>
  <si>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</si>
  <si>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</si>
  <si>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</si>
  <si>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</si>
  <si>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</si>
  <si>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</si>
  <si>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</si>
  <si>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</si>
  <si>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</si>
  <si>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</si>
  <si>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</si>
  <si>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</si>
  <si>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</si>
  <si>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</si>
  <si>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</si>
  <si>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</si>
  <si>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</si>
  <si>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</si>
  <si>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</si>
  <si>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</si>
  <si>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</si>
  <si>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</si>
  <si>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</si>
  <si>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</si>
  <si>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</si>
  <si>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</si>
  <si>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</si>
  <si>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</si>
  <si>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</si>
  <si>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</si>
  <si>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</si>
  <si>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</si>
  <si>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</si>
  <si>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</si>
  <si>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</si>
  <si>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</si>
  <si>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</si>
  <si>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</si>
  <si>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</si>
  <si>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</si>
  <si>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</si>
  <si>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</si>
  <si>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</si>
  <si>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</si>
  <si>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</si>
  <si>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</si>
  <si>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</si>
  <si>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</si>
  <si>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</si>
  <si>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</si>
  <si>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</si>
  <si>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</si>
  <si>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</si>
  <si>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</si>
  <si>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</si>
  <si>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</si>
  <si>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</si>
  <si>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</si>
  <si>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</si>
  <si>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</si>
  <si>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</si>
  <si>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</si>
  <si>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</si>
  <si>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</si>
  <si>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</si>
  <si>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</si>
  <si>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</si>
  <si>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</si>
  <si>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</si>
  <si>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</si>
  <si>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</si>
  <si>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</si>
  <si>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</si>
  <si>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</si>
  <si>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</si>
  <si>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</si>
  <si>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</si>
  <si>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</si>
  <si>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</si>
  <si>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</si>
  <si>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</si>
  <si>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</si>
  <si>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</si>
  <si>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</si>
  <si>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</si>
  <si>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</si>
  <si>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</si>
  <si>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الجلسة (98)</t>
  </si>
  <si>
    <t>جلسة الاثنين 2026/6/8</t>
  </si>
  <si>
    <t xml:space="preserve">الجلسة (98) نشرة تداول منصة الشركات غير المفصحة لجلسة الاثنين 2026/6/8 Non Disclosing Trading Platform </t>
  </si>
  <si>
    <t xml:space="preserve">الجلسة (98) نشرة تداول المنصة الثانية لجلسة الاثنين 2026/6/8 Second Trading Platform </t>
  </si>
  <si>
    <t>الجلسة (98) نشرة تداول الأسهم للمنصة النظامية لجلسة الاثنين 2026/6/8 Regular Market Trading</t>
  </si>
  <si>
    <t>الشركات غير المتداولة للمنصة الثالثة لجلسة الاثنين 2026/6/8</t>
  </si>
  <si>
    <t>الشركات غير المتداولة للمنصة الثانية لجلسة الاثنين 2026/6/8</t>
  </si>
  <si>
    <t>الشركات غير المتداولة للمنصة الثانية لجلسة  الاثنين 2026/6/8</t>
  </si>
  <si>
    <t>الشركات غير المتداولة لمنصة التداول النظامي لجلسة  الاثنين 2026/6/8</t>
  </si>
  <si>
    <t>مجموع قطاع مصارف</t>
  </si>
  <si>
    <t xml:space="preserve">مجموع السوق </t>
  </si>
  <si>
    <t xml:space="preserve">الجلسة (98) نشرة التداول لمنصة الشركات غير المدرجة OTC    </t>
  </si>
  <si>
    <t>سوق العراق للأوراق المالية</t>
  </si>
  <si>
    <t>نشرة تداول أسهم غير العراقيين لجلسة الاثنين 2026/6/8</t>
  </si>
  <si>
    <t>نشرة تداول الاسهم المشتراة لغير العراقيين في السوق النظامي</t>
  </si>
  <si>
    <t>المجموع الكلي</t>
  </si>
  <si>
    <t xml:space="preserve">قطاع الزراعة </t>
  </si>
  <si>
    <t xml:space="preserve">العراقية لانتاج البذور </t>
  </si>
  <si>
    <t xml:space="preserve">مجموع قطاع الزراعة </t>
  </si>
  <si>
    <t>نشرة  تداول الاسهم المباعة من غير العراقيين في المنصة غير مفصحه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</si>
</sst>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164" fontId="19" fillId="0" borderId="39" xfId="0" applyNumberFormat="1" applyFont="1" applyBorder="1" applyAlignment="1">
      <alignment horizontal="center" vertical="center"/>
    </xf>
    <xf numFmtId="0" fontId="27" fillId="2" borderId="38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0" fontId="19" fillId="2" borderId="38" xfId="0" applyFont="1" applyFill="1" applyBorder="1" applyAlignment="1">
      <alignment vertical="center"/>
    </xf>
    <xf numFmtId="0" fontId="19" fillId="2" borderId="39" xfId="0" applyFont="1" applyFill="1" applyBorder="1" applyAlignment="1">
      <alignment vertical="center"/>
    </xf>
    <xf numFmtId="164" fontId="19" fillId="2" borderId="39" xfId="0" applyNumberFormat="1" applyFont="1" applyFill="1" applyBorder="1" applyAlignment="1">
      <alignment horizontal="center" vertical="center"/>
    </xf>
    <xf numFmtId="164" fontId="19" fillId="0" borderId="40" xfId="0" applyNumberFormat="1" applyFont="1" applyBorder="1" applyAlignment="1">
      <alignment horizontal="center" vertical="center"/>
    </xf>
    <xf numFmtId="164" fontId="27" fillId="2" borderId="39" xfId="0" applyNumberFormat="1" applyFont="1" applyFill="1" applyBorder="1" applyAlignment="1">
      <alignment horizontal="center" vertical="center"/>
    </xf>
    <xf numFmtId="164" fontId="27" fillId="2" borderId="40" xfId="0" applyNumberFormat="1" applyFont="1" applyFill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4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2" fontId="19" fillId="0" borderId="40" xfId="0" applyNumberFormat="1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2" fontId="18" fillId="0" borderId="39" xfId="0" applyNumberFormat="1" applyFont="1" applyBorder="1" applyAlignment="1">
      <alignment horizontal="center"/>
    </xf>
    <xf numFmtId="0" fontId="19" fillId="7" borderId="38" xfId="0" applyFont="1" applyFill="1" applyBorder="1" applyAlignment="1">
      <alignment horizontal="center" vertical="center"/>
    </xf>
    <xf numFmtId="0" fontId="19" fillId="7" borderId="40" xfId="0" applyFont="1" applyFill="1" applyBorder="1" applyAlignment="1">
      <alignment horizontal="center" vertical="center"/>
    </xf>
    <xf numFmtId="2" fontId="18" fillId="7" borderId="39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41" xfId="0" applyFont="1" applyBorder="1" applyAlignment="1">
      <alignment horizontal="right" vertical="center"/>
    </xf>
    <xf numFmtId="0" fontId="36" fillId="4" borderId="42" xfId="0" applyFont="1" applyFill="1" applyBorder="1" applyAlignment="1">
      <alignment horizontal="center" vertical="center"/>
    </xf>
    <xf numFmtId="0" fontId="36" fillId="4" borderId="42" xfId="0" applyFont="1" applyFill="1" applyBorder="1" applyAlignment="1">
      <alignment horizontal="center" vertical="center" wrapText="1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6" xfId="3" applyNumberFormat="1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6" fillId="0" borderId="47" xfId="3" applyFont="1" applyBorder="1" applyAlignment="1">
      <alignment horizontal="center" vertical="center"/>
    </xf>
    <xf numFmtId="0" fontId="36" fillId="0" borderId="48" xfId="3" applyFont="1" applyBorder="1" applyAlignment="1">
      <alignment horizontal="center" vertical="center"/>
    </xf>
    <xf numFmtId="0" fontId="38" fillId="0" borderId="0" xfId="0" applyFont="1"/>
    <xf numFmtId="0" fontId="36" fillId="4" borderId="49" xfId="0" applyFont="1" applyFill="1" applyBorder="1" applyAlignment="1">
      <alignment horizontal="center" vertical="center"/>
    </xf>
    <xf numFmtId="0" fontId="36" fillId="4" borderId="49" xfId="0" applyFont="1" applyFill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/>
    </xf>
    <xf numFmtId="0" fontId="36" fillId="0" borderId="51" xfId="0" applyFont="1" applyBorder="1" applyAlignment="1">
      <alignment horizontal="center" vertical="center"/>
    </xf>
    <xf numFmtId="0" fontId="36" fillId="0" borderId="52" xfId="0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127000</xdr:rowOff>
    </xdr:from>
    <xdr:to>
      <xdr:col>6</xdr:col>
      <xdr:colOff>2243847</xdr:colOff>
      <xdr:row>16</xdr:row>
      <xdr:rowOff>1227666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0D1ABA-543F-4307-8369-7D00A73B5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900083"/>
          <a:ext cx="7937680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52917</xdr:colOff>
      <xdr:row>14</xdr:row>
      <xdr:rowOff>95250</xdr:rowOff>
    </xdr:from>
    <xdr:to>
      <xdr:col>14</xdr:col>
      <xdr:colOff>1100667</xdr:colOff>
      <xdr:row>16</xdr:row>
      <xdr:rowOff>1238250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C49BA72-CD39-4DA9-81F8-4CA8642C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3083" y="4868333"/>
          <a:ext cx="6815667" cy="3185584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42333</xdr:colOff>
      <xdr:row>4</xdr:row>
      <xdr:rowOff>84667</xdr:rowOff>
    </xdr:from>
    <xdr:to>
      <xdr:col>14</xdr:col>
      <xdr:colOff>1047750</xdr:colOff>
      <xdr:row>14</xdr:row>
      <xdr:rowOff>21167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32CBBE9-BC54-444E-A23E-2B679D527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86000" y="1471084"/>
          <a:ext cx="3778250" cy="33231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47625</xdr:rowOff>
    </xdr:from>
    <xdr:to>
      <xdr:col>3</xdr:col>
      <xdr:colOff>1704975</xdr:colOff>
      <xdr:row>31</xdr:row>
      <xdr:rowOff>161925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E4E476-945B-4723-9890-B6C690420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91150" y="5153025"/>
          <a:ext cx="4838700" cy="2314575"/>
        </a:xfrm>
        <a:prstGeom prst="rect">
          <a:avLst/>
        </a:prstGeom>
      </xdr:spPr>
    </xdr:pic>
    <xdr:clientData/>
  </xdr:twoCellAnchor>
  <xdr:twoCellAnchor editAs="oneCell">
    <xdr:from>
      <xdr:col>4</xdr:col>
      <xdr:colOff>304800</xdr:colOff>
      <xdr:row>20</xdr:row>
      <xdr:rowOff>76200</xdr:rowOff>
    </xdr:from>
    <xdr:to>
      <xdr:col>8</xdr:col>
      <xdr:colOff>1790700</xdr:colOff>
      <xdr:row>31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4E9BBDB-CE58-45D3-9D8E-008F7B669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47625" y="5181600"/>
          <a:ext cx="4953000" cy="2266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1473810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50</xdr:row>
      <xdr:rowOff>34635</xdr:rowOff>
    </xdr:from>
    <xdr:to>
      <xdr:col>13</xdr:col>
      <xdr:colOff>1792949</xdr:colOff>
      <xdr:row>50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65</xdr:row>
      <xdr:rowOff>8662</xdr:rowOff>
    </xdr:from>
    <xdr:to>
      <xdr:col>13</xdr:col>
      <xdr:colOff>1781695</xdr:colOff>
      <xdr:row>66</xdr:row>
      <xdr:rowOff>15437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1473810</xdr:colOff>
      <xdr:row>37</xdr:row>
      <xdr:rowOff>1</xdr:rowOff>
    </xdr:from>
    <xdr:ext cx="326824" cy="306456"/>
    <xdr:pic>
      <xdr:nvPicPr>
        <xdr:cNvPr id="5" name="Picture 4">
          <a:extLst>
            <a:ext uri="{FF2B5EF4-FFF2-40B4-BE49-F238E27FC236}">
              <a16:creationId xmlns:a16="http://schemas.microsoft.com/office/drawing/2014/main" id="{48676DBB-DC54-4F38-9D66-1332BF81C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7FABB89-1428-45B5-9BDA-739BEC1CB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4" t="s">
        <v>0</v>
      </c>
      <c r="B1" s="175"/>
      <c r="C1" s="175"/>
      <c r="D1" s="17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6" t="s">
        <v>326</v>
      </c>
      <c r="B2" s="176"/>
      <c r="C2" s="176"/>
      <c r="D2" s="176"/>
      <c r="E2" s="177" t="s">
        <v>236</v>
      </c>
      <c r="F2" s="178"/>
      <c r="G2" s="178"/>
      <c r="H2" s="178"/>
      <c r="I2" s="178"/>
      <c r="J2" s="178"/>
      <c r="K2" s="178"/>
      <c r="L2" s="179"/>
      <c r="M2" s="3"/>
      <c r="N2" s="3"/>
      <c r="O2" s="3"/>
    </row>
    <row r="3" spans="1:15" s="2" customFormat="1" ht="27.75" customHeight="1" x14ac:dyDescent="0.35">
      <c r="A3" s="180" t="s">
        <v>325</v>
      </c>
      <c r="B3" s="181"/>
      <c r="C3" s="181"/>
      <c r="D3" s="181"/>
      <c r="E3" s="177"/>
      <c r="F3" s="178"/>
      <c r="G3" s="178"/>
      <c r="H3" s="178"/>
      <c r="I3" s="178"/>
      <c r="J3" s="178"/>
      <c r="K3" s="178"/>
      <c r="L3" s="179"/>
      <c r="M3" s="1"/>
      <c r="N3" s="1"/>
      <c r="O3" s="3"/>
    </row>
    <row r="4" spans="1:15" ht="26.25" customHeight="1" x14ac:dyDescent="0.35">
      <c r="A4" s="166" t="s">
        <v>1</v>
      </c>
      <c r="B4" s="167"/>
      <c r="C4" s="168"/>
      <c r="D4" s="169">
        <f>'نشرة التداول'!M83+'نشرة OTC'!H8</f>
        <v>373254314</v>
      </c>
      <c r="E4" s="170"/>
      <c r="F4" s="4"/>
      <c r="G4" s="159" t="s">
        <v>2</v>
      </c>
      <c r="H4" s="162"/>
      <c r="I4" s="171">
        <f>'نشرة التداول'!N83+'نشرة OTC'!I8</f>
        <v>714908989.95999992</v>
      </c>
      <c r="J4" s="171"/>
      <c r="K4" s="171"/>
      <c r="L4" s="5"/>
      <c r="M4" s="158" t="s">
        <v>3</v>
      </c>
      <c r="N4" s="159"/>
      <c r="O4" s="6">
        <f>'نشرة التداول'!L83+'نشرة OTC'!G8</f>
        <v>1348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0"/>
      <c r="M5" s="161"/>
      <c r="N5" s="161"/>
      <c r="O5" s="11" t="s">
        <v>247</v>
      </c>
    </row>
    <row r="6" spans="1:15" ht="26.25" customHeight="1" x14ac:dyDescent="0.35">
      <c r="A6" s="12" t="s">
        <v>4</v>
      </c>
      <c r="B6" s="159">
        <v>944.69</v>
      </c>
      <c r="C6" s="162"/>
      <c r="D6" s="159" t="s">
        <v>5</v>
      </c>
      <c r="E6" s="162"/>
      <c r="F6" s="1"/>
      <c r="G6" s="12" t="s">
        <v>6</v>
      </c>
      <c r="H6" s="13">
        <v>1217.26</v>
      </c>
      <c r="I6" s="163" t="s">
        <v>5</v>
      </c>
      <c r="J6" s="164"/>
      <c r="K6" s="165"/>
      <c r="L6" s="160"/>
      <c r="M6" s="161"/>
      <c r="N6" s="161"/>
      <c r="O6" s="14"/>
    </row>
    <row r="7" spans="1:15" ht="26.25" customHeight="1" x14ac:dyDescent="0.35">
      <c r="A7" s="12" t="s">
        <v>7</v>
      </c>
      <c r="B7" s="159">
        <v>944.06</v>
      </c>
      <c r="C7" s="162"/>
      <c r="D7" s="159" t="s">
        <v>5</v>
      </c>
      <c r="E7" s="162"/>
      <c r="F7" s="15"/>
      <c r="G7" s="12" t="s">
        <v>8</v>
      </c>
      <c r="H7" s="113">
        <v>1208.52</v>
      </c>
      <c r="I7" s="163" t="s">
        <v>5</v>
      </c>
      <c r="J7" s="164"/>
      <c r="K7" s="165"/>
      <c r="L7" s="160"/>
      <c r="M7" s="161"/>
      <c r="N7" s="161"/>
      <c r="O7" s="14"/>
    </row>
    <row r="8" spans="1:15" ht="26.25" customHeight="1" x14ac:dyDescent="0.35">
      <c r="A8" s="12" t="s">
        <v>9</v>
      </c>
      <c r="B8" s="172">
        <f>((B6/B7)-1)*100</f>
        <v>6.6733046628408843E-2</v>
      </c>
      <c r="C8" s="173"/>
      <c r="D8" s="159" t="s">
        <v>10</v>
      </c>
      <c r="E8" s="162"/>
      <c r="F8" s="15"/>
      <c r="G8" s="12" t="s">
        <v>9</v>
      </c>
      <c r="H8" s="143">
        <f>((H6/H7)-1)*100</f>
        <v>0.72319862310925576</v>
      </c>
      <c r="I8" s="163" t="s">
        <v>10</v>
      </c>
      <c r="J8" s="164"/>
      <c r="K8" s="165"/>
      <c r="L8" s="160"/>
      <c r="M8" s="161"/>
      <c r="N8" s="161"/>
      <c r="O8" s="14"/>
    </row>
    <row r="9" spans="1:15" ht="26.25" customHeight="1" x14ac:dyDescent="0.35">
      <c r="A9" s="12" t="s">
        <v>11</v>
      </c>
      <c r="B9" s="172">
        <f>B6-B7</f>
        <v>0.63000000000010914</v>
      </c>
      <c r="C9" s="173">
        <f>B6-B7</f>
        <v>0.63000000000010914</v>
      </c>
      <c r="D9" s="159" t="s">
        <v>5</v>
      </c>
      <c r="E9" s="162"/>
      <c r="F9" s="15"/>
      <c r="G9" s="12" t="s">
        <v>11</v>
      </c>
      <c r="H9" s="143">
        <f>H6-H7</f>
        <v>8.7400000000000091</v>
      </c>
      <c r="I9" s="163" t="s">
        <v>5</v>
      </c>
      <c r="J9" s="164"/>
      <c r="K9" s="165"/>
      <c r="L9" s="160"/>
      <c r="M9" s="161"/>
      <c r="N9" s="16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0"/>
      <c r="M10" s="161"/>
      <c r="N10" s="161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45</v>
      </c>
      <c r="I11" s="13" t="s">
        <v>15</v>
      </c>
      <c r="J11" s="20">
        <v>13</v>
      </c>
      <c r="K11" s="20">
        <f>J11+H11</f>
        <v>58</v>
      </c>
      <c r="L11" s="160"/>
      <c r="M11" s="161"/>
      <c r="N11" s="161"/>
      <c r="O11" s="14"/>
    </row>
    <row r="12" spans="1:15" ht="26.25" customHeight="1" x14ac:dyDescent="0.35">
      <c r="A12" s="12" t="s">
        <v>16</v>
      </c>
      <c r="B12" s="20">
        <v>41</v>
      </c>
      <c r="C12" s="13" t="s">
        <v>13</v>
      </c>
      <c r="D12" s="20">
        <v>1</v>
      </c>
      <c r="E12" s="20">
        <f>D12+B12</f>
        <v>42</v>
      </c>
      <c r="F12" s="22"/>
      <c r="G12" s="186" t="s">
        <v>17</v>
      </c>
      <c r="H12" s="186"/>
      <c r="I12" s="186"/>
      <c r="J12" s="187">
        <v>14</v>
      </c>
      <c r="K12" s="188"/>
      <c r="L12" s="160"/>
      <c r="M12" s="161"/>
      <c r="N12" s="161"/>
      <c r="O12" s="23"/>
    </row>
    <row r="13" spans="1:15" ht="26.25" customHeight="1" x14ac:dyDescent="0.35">
      <c r="A13" s="182" t="s">
        <v>18</v>
      </c>
      <c r="B13" s="183"/>
      <c r="C13" s="183"/>
      <c r="D13" s="183"/>
      <c r="E13" s="20">
        <v>6</v>
      </c>
      <c r="F13" s="22"/>
      <c r="G13" s="184" t="s">
        <v>19</v>
      </c>
      <c r="H13" s="184"/>
      <c r="I13" s="184"/>
      <c r="J13" s="185">
        <v>12</v>
      </c>
      <c r="K13" s="185"/>
      <c r="L13" s="160"/>
      <c r="M13" s="161"/>
      <c r="N13" s="161"/>
      <c r="O13" s="23"/>
    </row>
    <row r="14" spans="1:15" ht="26.25" customHeight="1" x14ac:dyDescent="0.35">
      <c r="A14" s="182" t="s">
        <v>20</v>
      </c>
      <c r="B14" s="183"/>
      <c r="C14" s="183"/>
      <c r="D14" s="183"/>
      <c r="E14" s="24">
        <v>11</v>
      </c>
      <c r="F14" s="25"/>
      <c r="G14" s="123"/>
      <c r="H14" s="123"/>
      <c r="I14" s="123"/>
      <c r="J14" s="160"/>
      <c r="K14" s="161"/>
      <c r="L14" s="160"/>
      <c r="M14" s="161"/>
      <c r="N14" s="161"/>
      <c r="O14" s="23"/>
    </row>
    <row r="15" spans="1:15" ht="53.25" customHeight="1" x14ac:dyDescent="0.35">
      <c r="A15" s="160"/>
      <c r="B15" s="161"/>
      <c r="C15" s="161"/>
      <c r="D15" s="161"/>
      <c r="E15" s="160"/>
      <c r="F15" s="161"/>
      <c r="G15" s="123"/>
      <c r="H15" s="123"/>
      <c r="I15" s="123"/>
      <c r="J15" s="160"/>
      <c r="K15" s="161"/>
      <c r="L15" s="160"/>
      <c r="M15" s="161"/>
      <c r="N15" s="161"/>
      <c r="O15" s="23"/>
    </row>
    <row r="16" spans="1:15" ht="107.25" customHeight="1" x14ac:dyDescent="0.35">
      <c r="A16" s="160"/>
      <c r="B16" s="161"/>
      <c r="C16" s="161"/>
      <c r="D16" s="161"/>
      <c r="E16" s="160"/>
      <c r="F16" s="161"/>
      <c r="G16" s="23"/>
      <c r="H16" s="23"/>
      <c r="I16" s="23"/>
      <c r="J16" s="160"/>
      <c r="K16" s="161"/>
      <c r="L16" s="160"/>
      <c r="M16" s="161"/>
      <c r="N16" s="161"/>
      <c r="O16" s="23"/>
    </row>
    <row r="17" spans="1:15" ht="101.25" customHeight="1" x14ac:dyDescent="0.35">
      <c r="A17" s="160"/>
      <c r="B17" s="161"/>
      <c r="C17" s="161"/>
      <c r="D17" s="161"/>
      <c r="E17" s="160"/>
      <c r="F17" s="161"/>
      <c r="G17" s="23"/>
      <c r="H17" s="23"/>
      <c r="I17" s="23"/>
      <c r="J17" s="160"/>
      <c r="K17" s="161"/>
      <c r="L17" s="160"/>
      <c r="M17" s="161"/>
      <c r="N17" s="161"/>
      <c r="O17" s="23"/>
    </row>
    <row r="18" spans="1:15" ht="45" customHeight="1" x14ac:dyDescent="0.25">
      <c r="A18" s="139" t="s">
        <v>320</v>
      </c>
      <c r="B18" s="193" t="s">
        <v>324</v>
      </c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5"/>
    </row>
    <row r="19" spans="1:15" ht="38.25" customHeight="1" x14ac:dyDescent="0.25">
      <c r="A19" s="134" t="s">
        <v>322</v>
      </c>
      <c r="B19" s="193" t="s">
        <v>314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4"/>
      <c r="O19" s="195"/>
    </row>
    <row r="20" spans="1:15" ht="38.25" customHeight="1" x14ac:dyDescent="0.25">
      <c r="A20" s="134" t="s">
        <v>323</v>
      </c>
      <c r="B20" s="193" t="s">
        <v>315</v>
      </c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4"/>
      <c r="O20" s="195"/>
    </row>
    <row r="21" spans="1:15" ht="38.25" customHeight="1" x14ac:dyDescent="0.25">
      <c r="A21" s="134" t="s">
        <v>321</v>
      </c>
      <c r="B21" s="193" t="s">
        <v>316</v>
      </c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5"/>
    </row>
    <row r="22" spans="1:15" ht="38.25" customHeight="1" x14ac:dyDescent="0.25">
      <c r="A22" s="134" t="s">
        <v>299</v>
      </c>
      <c r="B22" s="193" t="s">
        <v>301</v>
      </c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5"/>
    </row>
    <row r="23" spans="1:15" ht="26.25" customHeight="1" x14ac:dyDescent="0.25">
      <c r="A23" s="26" t="s">
        <v>21</v>
      </c>
      <c r="B23" s="190" t="s">
        <v>304</v>
      </c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2"/>
    </row>
    <row r="24" spans="1:15" ht="20.25" customHeight="1" x14ac:dyDescent="0.25">
      <c r="A24" s="189" t="s">
        <v>22</v>
      </c>
      <c r="B24" s="189"/>
      <c r="C24" s="189"/>
      <c r="D24" s="189"/>
      <c r="E24" s="189"/>
      <c r="F24" s="189" t="s">
        <v>23</v>
      </c>
      <c r="G24" s="189"/>
      <c r="H24" s="189"/>
      <c r="I24" s="189"/>
      <c r="J24" s="189"/>
      <c r="K24" s="189"/>
      <c r="L24" s="189"/>
      <c r="M24" s="189" t="s">
        <v>24</v>
      </c>
      <c r="N24" s="189"/>
      <c r="O24" s="189"/>
    </row>
  </sheetData>
  <mergeCells count="60">
    <mergeCell ref="A24:E24"/>
    <mergeCell ref="F24:L24"/>
    <mergeCell ref="M24:O24"/>
    <mergeCell ref="J17:K17"/>
    <mergeCell ref="L17:N17"/>
    <mergeCell ref="B23:O23"/>
    <mergeCell ref="A17:D17"/>
    <mergeCell ref="E17:F17"/>
    <mergeCell ref="B22:O22"/>
    <mergeCell ref="B20:O20"/>
    <mergeCell ref="B21:O21"/>
    <mergeCell ref="B19:O19"/>
    <mergeCell ref="B18:O18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04"/>
      <c r="B3" s="205"/>
      <c r="C3" s="205"/>
      <c r="D3" s="205"/>
      <c r="E3" s="205"/>
      <c r="F3" s="205"/>
      <c r="G3" s="205"/>
      <c r="H3" s="205"/>
      <c r="I3" s="206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9" t="s">
        <v>26</v>
      </c>
      <c r="B5" s="200"/>
      <c r="C5" s="200"/>
      <c r="D5" s="201"/>
      <c r="E5" s="75"/>
      <c r="F5" s="199" t="s">
        <v>27</v>
      </c>
      <c r="G5" s="200"/>
      <c r="H5" s="200"/>
      <c r="I5" s="201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253</v>
      </c>
      <c r="B7" s="108">
        <v>0.14000000000000001</v>
      </c>
      <c r="C7" s="111">
        <v>7.69</v>
      </c>
      <c r="D7" s="110">
        <v>19883670</v>
      </c>
      <c r="E7" s="35"/>
      <c r="F7" s="83" t="s">
        <v>133</v>
      </c>
      <c r="G7" s="108">
        <v>0.08</v>
      </c>
      <c r="H7" s="112">
        <v>-11.11</v>
      </c>
      <c r="I7" s="110">
        <v>5997441</v>
      </c>
    </row>
    <row r="8" spans="1:9" ht="20.100000000000001" customHeight="1" x14ac:dyDescent="0.25">
      <c r="A8" s="83" t="s">
        <v>119</v>
      </c>
      <c r="B8" s="108">
        <v>5.55</v>
      </c>
      <c r="C8" s="111">
        <v>5.71</v>
      </c>
      <c r="D8" s="110">
        <v>28537708</v>
      </c>
      <c r="E8" s="35"/>
      <c r="F8" s="83" t="s">
        <v>62</v>
      </c>
      <c r="G8" s="108">
        <v>0.56999999999999995</v>
      </c>
      <c r="H8" s="112">
        <v>-9.52</v>
      </c>
      <c r="I8" s="118">
        <v>1236383</v>
      </c>
    </row>
    <row r="9" spans="1:9" ht="20.100000000000001" customHeight="1" x14ac:dyDescent="0.25">
      <c r="A9" s="83" t="s">
        <v>101</v>
      </c>
      <c r="B9" s="108">
        <v>0.6</v>
      </c>
      <c r="C9" s="111">
        <v>3.45</v>
      </c>
      <c r="D9" s="110">
        <v>1000000</v>
      </c>
      <c r="E9" s="35"/>
      <c r="F9" s="115" t="s">
        <v>308</v>
      </c>
      <c r="G9" s="116">
        <v>10</v>
      </c>
      <c r="H9" s="137">
        <v>-7.41</v>
      </c>
      <c r="I9" s="118">
        <v>34954</v>
      </c>
    </row>
    <row r="10" spans="1:9" ht="20.100000000000001" customHeight="1" x14ac:dyDescent="0.25">
      <c r="A10" s="115" t="s">
        <v>76</v>
      </c>
      <c r="B10" s="116">
        <v>7.2</v>
      </c>
      <c r="C10" s="117">
        <v>2.86</v>
      </c>
      <c r="D10" s="118">
        <v>50340</v>
      </c>
      <c r="E10" s="35"/>
      <c r="F10" s="115" t="s">
        <v>139</v>
      </c>
      <c r="G10" s="116">
        <v>5.6</v>
      </c>
      <c r="H10" s="137">
        <v>-7.28</v>
      </c>
      <c r="I10" s="118">
        <v>88875</v>
      </c>
    </row>
    <row r="11" spans="1:9" ht="20.100000000000001" customHeight="1" x14ac:dyDescent="0.25">
      <c r="A11" s="115" t="s">
        <v>302</v>
      </c>
      <c r="B11" s="116">
        <v>19.989999999999998</v>
      </c>
      <c r="C11" s="117">
        <v>2.5099999999999998</v>
      </c>
      <c r="D11" s="118">
        <v>466593</v>
      </c>
      <c r="E11" s="35"/>
      <c r="F11" s="115" t="s">
        <v>40</v>
      </c>
      <c r="G11" s="116">
        <v>0.36</v>
      </c>
      <c r="H11" s="137">
        <v>-2.7</v>
      </c>
      <c r="I11" s="118">
        <v>2822337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2" t="s">
        <v>37</v>
      </c>
      <c r="B14" s="202"/>
      <c r="C14" s="202"/>
      <c r="D14" s="202"/>
      <c r="E14" s="76"/>
      <c r="F14" s="203" t="s">
        <v>38</v>
      </c>
      <c r="G14" s="203"/>
      <c r="H14" s="203"/>
      <c r="I14" s="203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267</v>
      </c>
      <c r="B16" s="108">
        <v>1.71</v>
      </c>
      <c r="C16" s="109">
        <v>0</v>
      </c>
      <c r="D16" s="110">
        <v>123936074</v>
      </c>
      <c r="E16" s="49"/>
      <c r="F16" s="83" t="s">
        <v>267</v>
      </c>
      <c r="G16" s="108">
        <v>1.71</v>
      </c>
      <c r="H16" s="109">
        <v>0</v>
      </c>
      <c r="I16" s="110">
        <v>212259911.66</v>
      </c>
    </row>
    <row r="17" spans="1:9" ht="20.100000000000001" customHeight="1" x14ac:dyDescent="0.25">
      <c r="A17" s="83" t="s">
        <v>110</v>
      </c>
      <c r="B17" s="108">
        <v>0.05</v>
      </c>
      <c r="C17" s="109">
        <v>0</v>
      </c>
      <c r="D17" s="110">
        <v>94602130</v>
      </c>
      <c r="E17" s="49"/>
      <c r="F17" s="83" t="s">
        <v>119</v>
      </c>
      <c r="G17" s="108">
        <v>5.55</v>
      </c>
      <c r="H17" s="109">
        <v>5.71</v>
      </c>
      <c r="I17" s="110">
        <v>154326077.21000001</v>
      </c>
    </row>
    <row r="18" spans="1:9" ht="20.100000000000001" customHeight="1" x14ac:dyDescent="0.25">
      <c r="A18" s="83" t="s">
        <v>119</v>
      </c>
      <c r="B18" s="108">
        <v>5.55</v>
      </c>
      <c r="C18" s="109">
        <v>5.71</v>
      </c>
      <c r="D18" s="110">
        <v>28537708</v>
      </c>
      <c r="E18" s="49"/>
      <c r="F18" s="83" t="s">
        <v>306</v>
      </c>
      <c r="G18" s="108">
        <v>16.3</v>
      </c>
      <c r="H18" s="109">
        <v>2.13</v>
      </c>
      <c r="I18" s="110">
        <v>92751731.390000001</v>
      </c>
    </row>
    <row r="19" spans="1:9" ht="20.100000000000001" customHeight="1" x14ac:dyDescent="0.25">
      <c r="A19" s="83" t="s">
        <v>242</v>
      </c>
      <c r="B19" s="108">
        <v>2.4500000000000002</v>
      </c>
      <c r="C19" s="109">
        <v>-0.41</v>
      </c>
      <c r="D19" s="110">
        <v>21803788</v>
      </c>
      <c r="E19" s="49"/>
      <c r="F19" s="83" t="s">
        <v>255</v>
      </c>
      <c r="G19" s="108">
        <v>18.64</v>
      </c>
      <c r="H19" s="109">
        <v>0.7</v>
      </c>
      <c r="I19" s="110">
        <v>60153163.609999999</v>
      </c>
    </row>
    <row r="20" spans="1:9" ht="20.100000000000001" customHeight="1" x14ac:dyDescent="0.25">
      <c r="A20" s="83" t="s">
        <v>253</v>
      </c>
      <c r="B20" s="108">
        <v>0.14000000000000001</v>
      </c>
      <c r="C20" s="109">
        <v>7.69</v>
      </c>
      <c r="D20" s="110">
        <v>19883670</v>
      </c>
      <c r="E20" s="49"/>
      <c r="F20" s="83" t="s">
        <v>242</v>
      </c>
      <c r="G20" s="108">
        <v>2.4500000000000002</v>
      </c>
      <c r="H20" s="109">
        <v>-0.41</v>
      </c>
      <c r="I20" s="110">
        <v>53442401.939999998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5"/>
  <sheetViews>
    <sheetView rightToLeft="1" topLeftCell="A64" zoomScale="115" zoomScaleNormal="115" workbookViewId="0">
      <selection activeCell="E57" sqref="E57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4" customHeight="1" x14ac:dyDescent="0.25">
      <c r="A1" s="77"/>
      <c r="B1" s="217" t="s">
        <v>329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" customHeight="1" x14ac:dyDescent="0.25">
      <c r="A3" s="77"/>
      <c r="B3" s="212" t="s">
        <v>54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4"/>
    </row>
    <row r="4" spans="1:15" ht="14.25" customHeight="1" x14ac:dyDescent="0.25">
      <c r="A4" s="77"/>
      <c r="B4" s="83" t="s">
        <v>296</v>
      </c>
      <c r="C4" s="83" t="s">
        <v>295</v>
      </c>
      <c r="D4" s="84">
        <v>2.61</v>
      </c>
      <c r="E4" s="96">
        <v>2.63</v>
      </c>
      <c r="F4" s="96">
        <v>2.61</v>
      </c>
      <c r="G4" s="96">
        <v>2.62</v>
      </c>
      <c r="H4" s="96">
        <v>2.61</v>
      </c>
      <c r="I4" s="96">
        <v>2.62</v>
      </c>
      <c r="J4" s="96">
        <v>2.61</v>
      </c>
      <c r="K4" s="97">
        <v>0.38</v>
      </c>
      <c r="L4" s="107">
        <v>66</v>
      </c>
      <c r="M4" s="98">
        <v>13016211</v>
      </c>
      <c r="N4" s="99">
        <v>34154450.640000001</v>
      </c>
      <c r="O4"/>
    </row>
    <row r="5" spans="1:15" ht="14.25" customHeight="1" x14ac:dyDescent="0.25">
      <c r="A5" s="77"/>
      <c r="B5" s="83" t="s">
        <v>55</v>
      </c>
      <c r="C5" s="83" t="s">
        <v>56</v>
      </c>
      <c r="D5" s="55">
        <v>0.66</v>
      </c>
      <c r="E5" s="96">
        <v>0.66</v>
      </c>
      <c r="F5" s="96">
        <v>0.66</v>
      </c>
      <c r="G5" s="96">
        <v>0.66</v>
      </c>
      <c r="H5" s="96">
        <v>0.65</v>
      </c>
      <c r="I5" s="96">
        <v>0.66</v>
      </c>
      <c r="J5" s="96">
        <v>0.65</v>
      </c>
      <c r="K5" s="97">
        <v>1.54</v>
      </c>
      <c r="L5" s="122">
        <v>4</v>
      </c>
      <c r="M5" s="98">
        <v>1095530</v>
      </c>
      <c r="N5" s="99">
        <v>723049.8</v>
      </c>
      <c r="O5"/>
    </row>
    <row r="6" spans="1:15" ht="12.75" customHeight="1" x14ac:dyDescent="0.25">
      <c r="A6" s="77"/>
      <c r="B6" s="83" t="s">
        <v>40</v>
      </c>
      <c r="C6" s="83" t="s">
        <v>57</v>
      </c>
      <c r="D6" s="84">
        <v>0.36</v>
      </c>
      <c r="E6" s="96">
        <v>0.37</v>
      </c>
      <c r="F6" s="96">
        <v>0.36</v>
      </c>
      <c r="G6" s="96">
        <v>0.36</v>
      </c>
      <c r="H6" s="96">
        <v>0.37</v>
      </c>
      <c r="I6" s="96">
        <v>0.36</v>
      </c>
      <c r="J6" s="96">
        <v>0.37</v>
      </c>
      <c r="K6" s="97">
        <v>-2.7</v>
      </c>
      <c r="L6" s="107">
        <v>4</v>
      </c>
      <c r="M6" s="98">
        <v>2822337</v>
      </c>
      <c r="N6" s="99">
        <v>1016329.97</v>
      </c>
      <c r="O6"/>
    </row>
    <row r="7" spans="1:15" ht="15" customHeight="1" x14ac:dyDescent="0.25">
      <c r="A7" s="77"/>
      <c r="B7" s="83" t="s">
        <v>58</v>
      </c>
      <c r="C7" s="83" t="s">
        <v>59</v>
      </c>
      <c r="D7" s="55">
        <v>0.25</v>
      </c>
      <c r="E7" s="96">
        <v>0.25</v>
      </c>
      <c r="F7" s="96">
        <v>0.25</v>
      </c>
      <c r="G7" s="96">
        <v>0.25</v>
      </c>
      <c r="H7" s="96">
        <v>0.25</v>
      </c>
      <c r="I7" s="96">
        <v>0.25</v>
      </c>
      <c r="J7" s="96">
        <v>0.25</v>
      </c>
      <c r="K7" s="97">
        <v>0</v>
      </c>
      <c r="L7" s="122">
        <v>1</v>
      </c>
      <c r="M7" s="98">
        <v>401853</v>
      </c>
      <c r="N7" s="99">
        <v>100463.25</v>
      </c>
      <c r="O7"/>
    </row>
    <row r="8" spans="1:15" ht="15" customHeight="1" x14ac:dyDescent="0.25">
      <c r="A8" s="77"/>
      <c r="B8" s="83" t="s">
        <v>60</v>
      </c>
      <c r="C8" s="83" t="s">
        <v>61</v>
      </c>
      <c r="D8" s="84">
        <v>1.05</v>
      </c>
      <c r="E8" s="96">
        <v>1.05</v>
      </c>
      <c r="F8" s="96">
        <v>1.05</v>
      </c>
      <c r="G8" s="96">
        <v>1.05</v>
      </c>
      <c r="H8" s="96">
        <v>1.05</v>
      </c>
      <c r="I8" s="96">
        <v>1.05</v>
      </c>
      <c r="J8" s="96">
        <v>1.05</v>
      </c>
      <c r="K8" s="97">
        <v>0</v>
      </c>
      <c r="L8" s="107">
        <v>27</v>
      </c>
      <c r="M8" s="98">
        <v>15008856</v>
      </c>
      <c r="N8" s="99">
        <v>15759298.800000001</v>
      </c>
      <c r="O8"/>
    </row>
    <row r="9" spans="1:15" ht="15" customHeight="1" x14ac:dyDescent="0.25">
      <c r="A9" s="77"/>
      <c r="B9" s="83" t="s">
        <v>133</v>
      </c>
      <c r="C9" s="83" t="s">
        <v>134</v>
      </c>
      <c r="D9" s="84">
        <v>0.09</v>
      </c>
      <c r="E9" s="96">
        <v>0.09</v>
      </c>
      <c r="F9" s="96">
        <v>0.08</v>
      </c>
      <c r="G9" s="96">
        <v>0.09</v>
      </c>
      <c r="H9" s="96">
        <v>0.09</v>
      </c>
      <c r="I9" s="96">
        <v>0.08</v>
      </c>
      <c r="J9" s="96">
        <v>0.09</v>
      </c>
      <c r="K9" s="97">
        <v>-11.11</v>
      </c>
      <c r="L9" s="107">
        <v>7</v>
      </c>
      <c r="M9" s="98">
        <v>5997441</v>
      </c>
      <c r="N9" s="99">
        <v>509805.28</v>
      </c>
      <c r="O9"/>
    </row>
    <row r="10" spans="1:15" ht="15" customHeight="1" x14ac:dyDescent="0.25">
      <c r="A10" s="77"/>
      <c r="B10" s="83" t="s">
        <v>253</v>
      </c>
      <c r="C10" s="83" t="s">
        <v>254</v>
      </c>
      <c r="D10" s="55">
        <v>0.14000000000000001</v>
      </c>
      <c r="E10" s="96">
        <v>0.14000000000000001</v>
      </c>
      <c r="F10" s="96">
        <v>0.13</v>
      </c>
      <c r="G10" s="96">
        <v>0.13</v>
      </c>
      <c r="H10" s="96">
        <v>0.13</v>
      </c>
      <c r="I10" s="96">
        <v>0.14000000000000001</v>
      </c>
      <c r="J10" s="96">
        <v>0.13</v>
      </c>
      <c r="K10" s="97">
        <v>7.69</v>
      </c>
      <c r="L10" s="140">
        <v>6</v>
      </c>
      <c r="M10" s="98">
        <v>19883670</v>
      </c>
      <c r="N10" s="99">
        <v>2585522.1</v>
      </c>
      <c r="O10"/>
    </row>
    <row r="11" spans="1:15" ht="15" customHeight="1" x14ac:dyDescent="0.25">
      <c r="A11" s="77"/>
      <c r="B11" s="83" t="s">
        <v>267</v>
      </c>
      <c r="C11" s="83" t="s">
        <v>268</v>
      </c>
      <c r="D11" s="84">
        <v>1.71</v>
      </c>
      <c r="E11" s="96">
        <v>1.72</v>
      </c>
      <c r="F11" s="96">
        <v>1.71</v>
      </c>
      <c r="G11" s="96">
        <v>1.71</v>
      </c>
      <c r="H11" s="96">
        <v>1.71</v>
      </c>
      <c r="I11" s="96">
        <v>1.71</v>
      </c>
      <c r="J11" s="96">
        <v>1.71</v>
      </c>
      <c r="K11" s="97">
        <v>0</v>
      </c>
      <c r="L11" s="107">
        <v>82</v>
      </c>
      <c r="M11" s="98">
        <v>123936074</v>
      </c>
      <c r="N11" s="99">
        <v>212259911.66</v>
      </c>
      <c r="O11"/>
    </row>
    <row r="12" spans="1:15" ht="15" customHeight="1" x14ac:dyDescent="0.25">
      <c r="A12" s="77"/>
      <c r="B12" s="115" t="s">
        <v>293</v>
      </c>
      <c r="C12" s="115" t="s">
        <v>294</v>
      </c>
      <c r="D12" s="84">
        <v>4.04</v>
      </c>
      <c r="E12" s="96">
        <v>4.04</v>
      </c>
      <c r="F12" s="96">
        <v>4.01</v>
      </c>
      <c r="G12" s="96">
        <v>4.0199999999999996</v>
      </c>
      <c r="H12" s="96">
        <v>4.03</v>
      </c>
      <c r="I12" s="96">
        <v>4.0199999999999996</v>
      </c>
      <c r="J12" s="96">
        <v>4.04</v>
      </c>
      <c r="K12" s="97">
        <v>-0.5</v>
      </c>
      <c r="L12" s="107">
        <v>38</v>
      </c>
      <c r="M12" s="98">
        <v>2020836</v>
      </c>
      <c r="N12" s="99">
        <v>8117682.3600000003</v>
      </c>
      <c r="O12"/>
    </row>
    <row r="13" spans="1:15" ht="15" customHeight="1" x14ac:dyDescent="0.25">
      <c r="A13" s="77"/>
      <c r="B13" s="83" t="s">
        <v>36</v>
      </c>
      <c r="C13" s="83" t="s">
        <v>109</v>
      </c>
      <c r="D13" s="84">
        <v>0.2</v>
      </c>
      <c r="E13" s="96">
        <v>0.2</v>
      </c>
      <c r="F13" s="96">
        <v>0.2</v>
      </c>
      <c r="G13" s="96">
        <v>0.2</v>
      </c>
      <c r="H13" s="96">
        <v>0.19</v>
      </c>
      <c r="I13" s="96">
        <v>0.2</v>
      </c>
      <c r="J13" s="96">
        <v>0.2</v>
      </c>
      <c r="K13" s="97">
        <v>0</v>
      </c>
      <c r="L13" s="107">
        <v>1</v>
      </c>
      <c r="M13" s="98">
        <v>74552</v>
      </c>
      <c r="N13" s="99">
        <v>14910.4</v>
      </c>
      <c r="O13"/>
    </row>
    <row r="14" spans="1:15" ht="15" customHeight="1" x14ac:dyDescent="0.25">
      <c r="A14" s="77"/>
      <c r="B14" s="83" t="s">
        <v>62</v>
      </c>
      <c r="C14" s="83" t="s">
        <v>63</v>
      </c>
      <c r="D14" s="96">
        <v>0.59</v>
      </c>
      <c r="E14" s="127">
        <v>0.59</v>
      </c>
      <c r="F14" s="127">
        <v>0.56999999999999995</v>
      </c>
      <c r="G14" s="127">
        <v>0.59</v>
      </c>
      <c r="H14" s="127">
        <v>0.63</v>
      </c>
      <c r="I14" s="127">
        <v>0.56999999999999995</v>
      </c>
      <c r="J14" s="127">
        <v>0.63</v>
      </c>
      <c r="K14" s="128">
        <v>-9.52</v>
      </c>
      <c r="L14" s="122">
        <v>5</v>
      </c>
      <c r="M14" s="132">
        <v>1236383</v>
      </c>
      <c r="N14" s="133">
        <v>725096.09</v>
      </c>
      <c r="O14"/>
    </row>
    <row r="15" spans="1:15" ht="14.25" customHeight="1" x14ac:dyDescent="0.25">
      <c r="A15" s="77"/>
      <c r="B15" s="83" t="s">
        <v>110</v>
      </c>
      <c r="C15" s="83" t="s">
        <v>111</v>
      </c>
      <c r="D15" s="84">
        <v>0.05</v>
      </c>
      <c r="E15" s="96">
        <v>0.05</v>
      </c>
      <c r="F15" s="96">
        <v>0.05</v>
      </c>
      <c r="G15" s="96">
        <v>0.05</v>
      </c>
      <c r="H15" s="96">
        <v>0.05</v>
      </c>
      <c r="I15" s="96">
        <v>0.05</v>
      </c>
      <c r="J15" s="96">
        <v>0.05</v>
      </c>
      <c r="K15" s="97">
        <v>0</v>
      </c>
      <c r="L15" s="107">
        <v>293</v>
      </c>
      <c r="M15" s="98">
        <v>94602130</v>
      </c>
      <c r="N15" s="99">
        <v>4730106.5</v>
      </c>
      <c r="O15"/>
    </row>
    <row r="16" spans="1:15" ht="13.5" customHeight="1" x14ac:dyDescent="0.25">
      <c r="A16" s="77"/>
      <c r="B16" s="218" t="s">
        <v>64</v>
      </c>
      <c r="C16" s="219"/>
      <c r="D16" s="114"/>
      <c r="E16" s="114"/>
      <c r="F16" s="114"/>
      <c r="G16" s="114"/>
      <c r="H16" s="114"/>
      <c r="I16" s="124"/>
      <c r="J16" s="114"/>
      <c r="K16" s="114"/>
      <c r="L16" s="85">
        <f>SUM(L4:L15)</f>
        <v>534</v>
      </c>
      <c r="M16" s="85">
        <f>SUM(M4:M15)</f>
        <v>280095873</v>
      </c>
      <c r="N16" s="85">
        <f>SUM(N4:N15)</f>
        <v>280696626.84999996</v>
      </c>
      <c r="O16"/>
    </row>
    <row r="17" spans="1:15" ht="12.75" customHeight="1" x14ac:dyDescent="0.25">
      <c r="A17" s="77"/>
      <c r="B17" s="212" t="s">
        <v>65</v>
      </c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4"/>
      <c r="O17"/>
    </row>
    <row r="18" spans="1:15" ht="15" customHeight="1" x14ac:dyDescent="0.25">
      <c r="A18" s="77"/>
      <c r="B18" s="83" t="s">
        <v>306</v>
      </c>
      <c r="C18" s="83" t="s">
        <v>307</v>
      </c>
      <c r="D18" s="84">
        <v>15.96</v>
      </c>
      <c r="E18" s="96">
        <v>16.3</v>
      </c>
      <c r="F18" s="96">
        <v>15.95</v>
      </c>
      <c r="G18" s="96">
        <v>16.100000000000001</v>
      </c>
      <c r="H18" s="96">
        <v>15.96</v>
      </c>
      <c r="I18" s="96">
        <v>16.3</v>
      </c>
      <c r="J18" s="96">
        <v>15.96</v>
      </c>
      <c r="K18" s="97">
        <v>2.13</v>
      </c>
      <c r="L18" s="107">
        <v>143</v>
      </c>
      <c r="M18" s="98">
        <v>5759444</v>
      </c>
      <c r="N18" s="99">
        <v>92751731.390000001</v>
      </c>
    </row>
    <row r="19" spans="1:15" ht="15" customHeight="1" x14ac:dyDescent="0.25">
      <c r="A19" s="77"/>
      <c r="B19" s="83" t="s">
        <v>66</v>
      </c>
      <c r="C19" s="83" t="s">
        <v>67</v>
      </c>
      <c r="D19" s="84">
        <v>4.74</v>
      </c>
      <c r="E19" s="96">
        <v>4.74</v>
      </c>
      <c r="F19" s="96">
        <v>4.7</v>
      </c>
      <c r="G19" s="96">
        <v>4.74</v>
      </c>
      <c r="H19" s="96">
        <v>4.83</v>
      </c>
      <c r="I19" s="96">
        <v>4.7</v>
      </c>
      <c r="J19" s="96">
        <v>4.74</v>
      </c>
      <c r="K19" s="97">
        <v>-0.84</v>
      </c>
      <c r="L19" s="107">
        <v>18</v>
      </c>
      <c r="M19" s="98">
        <v>127501</v>
      </c>
      <c r="N19" s="99">
        <v>603931.78</v>
      </c>
    </row>
    <row r="20" spans="1:15" ht="15" customHeight="1" x14ac:dyDescent="0.25">
      <c r="A20" s="77"/>
      <c r="B20" s="210" t="s">
        <v>68</v>
      </c>
      <c r="C20" s="211"/>
      <c r="D20" s="103"/>
      <c r="E20" s="103"/>
      <c r="F20" s="103"/>
      <c r="G20" s="103"/>
      <c r="H20" s="103"/>
      <c r="I20" s="124"/>
      <c r="J20" s="103"/>
      <c r="K20" s="103"/>
      <c r="L20" s="85">
        <f>SUM(L18:L19)</f>
        <v>161</v>
      </c>
      <c r="M20" s="85">
        <f>SUM(M18:M19)</f>
        <v>5886945</v>
      </c>
      <c r="N20" s="85">
        <f>SUM(N18:N19)</f>
        <v>93355663.170000002</v>
      </c>
    </row>
    <row r="21" spans="1:15" ht="13.5" customHeight="1" x14ac:dyDescent="0.25">
      <c r="A21" s="77"/>
      <c r="B21" s="212" t="s">
        <v>69</v>
      </c>
      <c r="C21" s="213"/>
      <c r="D21" s="213"/>
      <c r="E21" s="213"/>
      <c r="F21" s="213"/>
      <c r="G21" s="213"/>
      <c r="H21" s="213"/>
      <c r="I21" s="213"/>
      <c r="J21" s="213"/>
      <c r="K21" s="213"/>
      <c r="L21" s="213"/>
      <c r="M21" s="213"/>
      <c r="N21" s="214"/>
    </row>
    <row r="22" spans="1:15" ht="15" customHeight="1" x14ac:dyDescent="0.25">
      <c r="A22" s="77"/>
      <c r="B22" s="83" t="s">
        <v>270</v>
      </c>
      <c r="C22" s="83" t="s">
        <v>269</v>
      </c>
      <c r="D22" s="55">
        <v>0.9</v>
      </c>
      <c r="E22" s="96">
        <v>0.9</v>
      </c>
      <c r="F22" s="96">
        <v>0.9</v>
      </c>
      <c r="G22" s="96">
        <v>0.9</v>
      </c>
      <c r="H22" s="96">
        <v>0.82</v>
      </c>
      <c r="I22" s="96">
        <v>0.9</v>
      </c>
      <c r="J22" s="96">
        <v>0.9</v>
      </c>
      <c r="K22" s="97">
        <v>0</v>
      </c>
      <c r="L22" s="122">
        <v>4</v>
      </c>
      <c r="M22" s="98">
        <v>4969</v>
      </c>
      <c r="N22" s="99">
        <v>4472.1000000000004</v>
      </c>
    </row>
    <row r="23" spans="1:15" ht="15" customHeight="1" x14ac:dyDescent="0.25">
      <c r="A23" s="77"/>
      <c r="B23" s="210" t="s">
        <v>300</v>
      </c>
      <c r="C23" s="211"/>
      <c r="D23" s="135"/>
      <c r="E23" s="135"/>
      <c r="F23" s="135"/>
      <c r="G23" s="135"/>
      <c r="H23" s="135"/>
      <c r="I23" s="135"/>
      <c r="J23" s="135"/>
      <c r="K23" s="135"/>
      <c r="L23" s="85">
        <f>SUM(L22)</f>
        <v>4</v>
      </c>
      <c r="M23" s="85">
        <f>SUM(M22)</f>
        <v>4969</v>
      </c>
      <c r="N23" s="85">
        <f>SUM(N22)</f>
        <v>4472.1000000000004</v>
      </c>
    </row>
    <row r="24" spans="1:15" ht="12.75" customHeight="1" x14ac:dyDescent="0.25">
      <c r="A24" s="77"/>
      <c r="B24" s="212" t="s">
        <v>72</v>
      </c>
      <c r="C24" s="213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14"/>
    </row>
    <row r="25" spans="1:15" ht="15" customHeight="1" x14ac:dyDescent="0.25">
      <c r="A25" s="77"/>
      <c r="B25" s="83" t="s">
        <v>73</v>
      </c>
      <c r="C25" s="83" t="s">
        <v>74</v>
      </c>
      <c r="D25" s="55">
        <v>22.5</v>
      </c>
      <c r="E25" s="96">
        <v>22.5</v>
      </c>
      <c r="F25" s="96">
        <v>22.4</v>
      </c>
      <c r="G25" s="96">
        <v>22.41</v>
      </c>
      <c r="H25" s="96">
        <v>22.33</v>
      </c>
      <c r="I25" s="96">
        <v>22.5</v>
      </c>
      <c r="J25" s="96">
        <v>22.33</v>
      </c>
      <c r="K25" s="97">
        <v>0.76</v>
      </c>
      <c r="L25" s="122">
        <v>10</v>
      </c>
      <c r="M25" s="98">
        <v>465306</v>
      </c>
      <c r="N25" s="99">
        <v>10429354.4</v>
      </c>
    </row>
    <row r="26" spans="1:15" ht="16.5" customHeight="1" x14ac:dyDescent="0.25">
      <c r="A26" s="77"/>
      <c r="B26" s="83" t="s">
        <v>35</v>
      </c>
      <c r="C26" s="83" t="s">
        <v>75</v>
      </c>
      <c r="D26" s="96">
        <v>4.8899999999999997</v>
      </c>
      <c r="E26" s="96">
        <v>4.8899999999999997</v>
      </c>
      <c r="F26" s="96">
        <v>4.8899999999999997</v>
      </c>
      <c r="G26" s="96">
        <v>4.8899999999999997</v>
      </c>
      <c r="H26" s="96">
        <v>4.99</v>
      </c>
      <c r="I26" s="96">
        <v>4.8899999999999997</v>
      </c>
      <c r="J26" s="96">
        <v>4.99</v>
      </c>
      <c r="K26" s="97">
        <v>-2</v>
      </c>
      <c r="L26" s="142">
        <v>1</v>
      </c>
      <c r="M26" s="98">
        <v>2000</v>
      </c>
      <c r="N26" s="99">
        <v>9780</v>
      </c>
    </row>
    <row r="27" spans="1:15" ht="16.5" customHeight="1" x14ac:dyDescent="0.25">
      <c r="A27" s="77"/>
      <c r="B27" s="83" t="s">
        <v>76</v>
      </c>
      <c r="C27" s="83" t="s">
        <v>77</v>
      </c>
      <c r="D27" s="96">
        <v>7.2</v>
      </c>
      <c r="E27" s="96">
        <v>7.2</v>
      </c>
      <c r="F27" s="96">
        <v>7.2</v>
      </c>
      <c r="G27" s="96">
        <v>7.2</v>
      </c>
      <c r="H27" s="96">
        <v>7</v>
      </c>
      <c r="I27" s="96">
        <v>7.2</v>
      </c>
      <c r="J27" s="96">
        <v>7</v>
      </c>
      <c r="K27" s="97">
        <v>2.86</v>
      </c>
      <c r="L27" s="142">
        <v>2</v>
      </c>
      <c r="M27" s="98">
        <v>50340</v>
      </c>
      <c r="N27" s="99">
        <v>362448</v>
      </c>
    </row>
    <row r="28" spans="1:15" ht="15" customHeight="1" x14ac:dyDescent="0.25">
      <c r="A28" s="77"/>
      <c r="B28" s="83" t="s">
        <v>78</v>
      </c>
      <c r="C28" s="83" t="s">
        <v>79</v>
      </c>
      <c r="D28" s="96">
        <v>3.21</v>
      </c>
      <c r="E28" s="96">
        <v>3.24</v>
      </c>
      <c r="F28" s="96">
        <v>3.21</v>
      </c>
      <c r="G28" s="96">
        <v>3.23</v>
      </c>
      <c r="H28" s="96">
        <v>3.19</v>
      </c>
      <c r="I28" s="96">
        <v>3.23</v>
      </c>
      <c r="J28" s="96">
        <v>3.18</v>
      </c>
      <c r="K28" s="97">
        <v>1.57</v>
      </c>
      <c r="L28" s="107">
        <v>27</v>
      </c>
      <c r="M28" s="98">
        <v>1760400</v>
      </c>
      <c r="N28" s="99">
        <v>5677974.3899999997</v>
      </c>
    </row>
    <row r="29" spans="1:15" ht="13.5" customHeight="1" x14ac:dyDescent="0.25">
      <c r="A29" s="77"/>
      <c r="B29" s="215" t="s">
        <v>82</v>
      </c>
      <c r="C29" s="216"/>
      <c r="D29" s="131"/>
      <c r="E29" s="131"/>
      <c r="F29" s="131"/>
      <c r="G29" s="131"/>
      <c r="H29" s="131"/>
      <c r="I29" s="131"/>
      <c r="J29" s="131"/>
      <c r="K29" s="131"/>
      <c r="L29" s="85">
        <f>SUM(L25:L28)</f>
        <v>40</v>
      </c>
      <c r="M29" s="85">
        <f>SUM(M25:M28)</f>
        <v>2278046</v>
      </c>
      <c r="N29" s="85">
        <f>SUM(N25:N28)</f>
        <v>16479556.789999999</v>
      </c>
    </row>
    <row r="30" spans="1:15" ht="15" customHeight="1" x14ac:dyDescent="0.25">
      <c r="B30" s="212" t="s">
        <v>83</v>
      </c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4"/>
    </row>
    <row r="31" spans="1:15" ht="15" customHeight="1" x14ac:dyDescent="0.25">
      <c r="A31" s="77"/>
      <c r="B31" s="83" t="s">
        <v>84</v>
      </c>
      <c r="C31" s="83" t="s">
        <v>85</v>
      </c>
      <c r="D31" s="96">
        <v>6.15</v>
      </c>
      <c r="E31" s="96">
        <v>6.15</v>
      </c>
      <c r="F31" s="96">
        <v>6.13</v>
      </c>
      <c r="G31" s="96">
        <v>6.14</v>
      </c>
      <c r="H31" s="96">
        <v>6.13</v>
      </c>
      <c r="I31" s="96">
        <v>6.14</v>
      </c>
      <c r="J31" s="96">
        <v>6.15</v>
      </c>
      <c r="K31" s="128">
        <v>-0.16</v>
      </c>
      <c r="L31" s="107">
        <v>82</v>
      </c>
      <c r="M31" s="98">
        <v>3313217</v>
      </c>
      <c r="N31" s="99">
        <v>20356388.850000001</v>
      </c>
      <c r="O31"/>
    </row>
    <row r="32" spans="1:15" ht="15" customHeight="1" x14ac:dyDescent="0.25">
      <c r="A32" s="77"/>
      <c r="B32" s="83" t="s">
        <v>139</v>
      </c>
      <c r="C32" s="83" t="s">
        <v>140</v>
      </c>
      <c r="D32" s="55">
        <v>6.04</v>
      </c>
      <c r="E32" s="96">
        <v>6.04</v>
      </c>
      <c r="F32" s="96">
        <v>5.6</v>
      </c>
      <c r="G32" s="96">
        <v>5.67</v>
      </c>
      <c r="H32" s="96">
        <v>6.04</v>
      </c>
      <c r="I32" s="96">
        <v>5.6</v>
      </c>
      <c r="J32" s="96">
        <v>6.04</v>
      </c>
      <c r="K32" s="97">
        <v>-7.28</v>
      </c>
      <c r="L32" s="142">
        <v>3</v>
      </c>
      <c r="M32" s="98">
        <v>88875</v>
      </c>
      <c r="N32" s="99">
        <v>504355</v>
      </c>
      <c r="O32"/>
    </row>
    <row r="33" spans="1:15" ht="15" customHeight="1" x14ac:dyDescent="0.25">
      <c r="A33" s="77"/>
      <c r="B33" s="83" t="s">
        <v>302</v>
      </c>
      <c r="C33" s="83" t="s">
        <v>303</v>
      </c>
      <c r="D33" s="55">
        <v>19.5</v>
      </c>
      <c r="E33" s="96">
        <v>19.989999999999998</v>
      </c>
      <c r="F33" s="96">
        <v>19</v>
      </c>
      <c r="G33" s="96">
        <v>19.5</v>
      </c>
      <c r="H33" s="96">
        <v>19.489999999999998</v>
      </c>
      <c r="I33" s="96">
        <v>19.989999999999998</v>
      </c>
      <c r="J33" s="96">
        <v>19.5</v>
      </c>
      <c r="K33" s="97">
        <v>2.5099999999999998</v>
      </c>
      <c r="L33" s="142">
        <v>8</v>
      </c>
      <c r="M33" s="98">
        <v>466593</v>
      </c>
      <c r="N33" s="99">
        <v>9100119.8399999999</v>
      </c>
      <c r="O33"/>
    </row>
    <row r="34" spans="1:15" ht="15" customHeight="1" x14ac:dyDescent="0.25">
      <c r="A34" s="77"/>
      <c r="B34" s="83" t="s">
        <v>86</v>
      </c>
      <c r="C34" s="83" t="s">
        <v>87</v>
      </c>
      <c r="D34" s="96">
        <v>1.2</v>
      </c>
      <c r="E34" s="96">
        <v>1.2</v>
      </c>
      <c r="F34" s="96">
        <v>1.19</v>
      </c>
      <c r="G34" s="96">
        <v>1.19</v>
      </c>
      <c r="H34" s="96">
        <v>1.2</v>
      </c>
      <c r="I34" s="96">
        <v>1.19</v>
      </c>
      <c r="J34" s="96">
        <v>1.2</v>
      </c>
      <c r="K34" s="97">
        <v>-0.83</v>
      </c>
      <c r="L34" s="107">
        <v>8</v>
      </c>
      <c r="M34" s="98">
        <v>509785</v>
      </c>
      <c r="N34" s="99">
        <v>606669.74</v>
      </c>
      <c r="O34"/>
    </row>
    <row r="35" spans="1:15" ht="15" customHeight="1" x14ac:dyDescent="0.25">
      <c r="A35" s="77"/>
      <c r="B35" s="83" t="s">
        <v>88</v>
      </c>
      <c r="C35" s="83" t="s">
        <v>89</v>
      </c>
      <c r="D35" s="55">
        <v>2.61</v>
      </c>
      <c r="E35" s="96">
        <v>2.62</v>
      </c>
      <c r="F35" s="96">
        <v>2.61</v>
      </c>
      <c r="G35" s="96">
        <v>2.61</v>
      </c>
      <c r="H35" s="96">
        <v>2.61</v>
      </c>
      <c r="I35" s="96">
        <v>2.62</v>
      </c>
      <c r="J35" s="96">
        <v>2.61</v>
      </c>
      <c r="K35" s="97">
        <v>0.38</v>
      </c>
      <c r="L35" s="122">
        <v>18</v>
      </c>
      <c r="M35" s="98">
        <v>1097375</v>
      </c>
      <c r="N35" s="99">
        <v>2868394.98</v>
      </c>
      <c r="O35"/>
    </row>
    <row r="36" spans="1:15" ht="12.95" customHeight="1" x14ac:dyDescent="0.25">
      <c r="A36" s="77"/>
      <c r="B36" s="83" t="s">
        <v>242</v>
      </c>
      <c r="C36" s="83" t="s">
        <v>243</v>
      </c>
      <c r="D36" s="55">
        <v>2.46</v>
      </c>
      <c r="E36" s="96">
        <v>2.46</v>
      </c>
      <c r="F36" s="96">
        <v>2.23</v>
      </c>
      <c r="G36" s="96">
        <v>2.4500000000000002</v>
      </c>
      <c r="H36" s="96">
        <v>2.44</v>
      </c>
      <c r="I36" s="96">
        <v>2.4500000000000002</v>
      </c>
      <c r="J36" s="96">
        <v>2.46</v>
      </c>
      <c r="K36" s="97">
        <v>-0.41</v>
      </c>
      <c r="L36" s="122">
        <v>157</v>
      </c>
      <c r="M36" s="98">
        <v>21803788</v>
      </c>
      <c r="N36" s="99">
        <v>53442401.939999998</v>
      </c>
      <c r="O36"/>
    </row>
    <row r="37" spans="1:15" ht="12.95" customHeight="1" x14ac:dyDescent="0.25">
      <c r="A37" s="77"/>
      <c r="B37" s="210" t="s">
        <v>92</v>
      </c>
      <c r="C37" s="211"/>
      <c r="D37" s="121"/>
      <c r="E37" s="121"/>
      <c r="F37" s="121"/>
      <c r="G37" s="121"/>
      <c r="H37" s="121"/>
      <c r="I37" s="124"/>
      <c r="J37" s="121"/>
      <c r="K37" s="121"/>
      <c r="L37" s="85">
        <f>SUM(L31:L36)</f>
        <v>276</v>
      </c>
      <c r="M37" s="85">
        <f>SUM(M31:M36)</f>
        <v>27279633</v>
      </c>
      <c r="N37" s="85">
        <f>SUM(N31:N36)</f>
        <v>86878330.349999994</v>
      </c>
      <c r="O37"/>
    </row>
    <row r="38" spans="1:15" ht="30" customHeight="1" x14ac:dyDescent="0.25">
      <c r="A38" s="77"/>
      <c r="B38" s="217" t="s">
        <v>329</v>
      </c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7"/>
    </row>
    <row r="39" spans="1:15" ht="35.25" customHeight="1" x14ac:dyDescent="0.25">
      <c r="A39" s="77"/>
      <c r="B39" s="78" t="s">
        <v>42</v>
      </c>
      <c r="C39" s="79" t="s">
        <v>43</v>
      </c>
      <c r="D39" s="79" t="s">
        <v>44</v>
      </c>
      <c r="E39" s="79" t="s">
        <v>45</v>
      </c>
      <c r="F39" s="79" t="s">
        <v>46</v>
      </c>
      <c r="G39" s="79" t="s">
        <v>47</v>
      </c>
      <c r="H39" s="79" t="s">
        <v>48</v>
      </c>
      <c r="I39" s="79" t="s">
        <v>49</v>
      </c>
      <c r="J39" s="80" t="s">
        <v>50</v>
      </c>
      <c r="K39" s="81" t="s">
        <v>32</v>
      </c>
      <c r="L39" s="82" t="s">
        <v>51</v>
      </c>
      <c r="M39" s="82" t="s">
        <v>52</v>
      </c>
      <c r="N39" s="79" t="s">
        <v>53</v>
      </c>
    </row>
    <row r="40" spans="1:15" ht="21" customHeight="1" x14ac:dyDescent="0.25">
      <c r="A40" s="77"/>
      <c r="B40" s="207" t="s">
        <v>93</v>
      </c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9"/>
      <c r="O40"/>
    </row>
    <row r="41" spans="1:15" ht="15.95" customHeight="1" x14ac:dyDescent="0.25">
      <c r="A41" s="77"/>
      <c r="B41" s="50" t="s">
        <v>274</v>
      </c>
      <c r="C41" s="50" t="s">
        <v>275</v>
      </c>
      <c r="D41" s="96">
        <v>67</v>
      </c>
      <c r="E41" s="96">
        <v>69</v>
      </c>
      <c r="F41" s="96">
        <v>67</v>
      </c>
      <c r="G41" s="96">
        <v>67.040000000000006</v>
      </c>
      <c r="H41" s="96">
        <v>68.099999999999994</v>
      </c>
      <c r="I41" s="96">
        <v>67.599999999999994</v>
      </c>
      <c r="J41" s="96">
        <v>67</v>
      </c>
      <c r="K41" s="97">
        <v>0.9</v>
      </c>
      <c r="L41" s="122">
        <v>6</v>
      </c>
      <c r="M41" s="98">
        <v>52735</v>
      </c>
      <c r="N41" s="99">
        <v>3535305</v>
      </c>
    </row>
    <row r="42" spans="1:15" ht="15.95" customHeight="1" x14ac:dyDescent="0.25">
      <c r="A42" s="77"/>
      <c r="B42" s="50" t="s">
        <v>147</v>
      </c>
      <c r="C42" s="50" t="s">
        <v>148</v>
      </c>
      <c r="D42" s="96">
        <v>14</v>
      </c>
      <c r="E42" s="96">
        <v>14</v>
      </c>
      <c r="F42" s="96">
        <v>14</v>
      </c>
      <c r="G42" s="96">
        <v>14</v>
      </c>
      <c r="H42" s="96">
        <v>14.01</v>
      </c>
      <c r="I42" s="96">
        <v>14</v>
      </c>
      <c r="J42" s="96">
        <v>14</v>
      </c>
      <c r="K42" s="97">
        <v>0</v>
      </c>
      <c r="L42" s="122">
        <v>3</v>
      </c>
      <c r="M42" s="98">
        <v>4000</v>
      </c>
      <c r="N42" s="99">
        <v>56000</v>
      </c>
    </row>
    <row r="43" spans="1:15" ht="20.25" customHeight="1" x14ac:dyDescent="0.25">
      <c r="A43" s="77"/>
      <c r="B43" s="210" t="s">
        <v>95</v>
      </c>
      <c r="C43" s="211"/>
      <c r="D43" s="225"/>
      <c r="E43" s="226"/>
      <c r="F43" s="226"/>
      <c r="G43" s="226"/>
      <c r="H43" s="226"/>
      <c r="I43" s="226"/>
      <c r="J43" s="226"/>
      <c r="K43" s="227"/>
      <c r="L43" s="85">
        <f>SUM(L41:L42)</f>
        <v>9</v>
      </c>
      <c r="M43" s="85">
        <f>SUM(M41:M42)</f>
        <v>56735</v>
      </c>
      <c r="N43" s="85">
        <f>SUM(N41:N42)</f>
        <v>3591305</v>
      </c>
    </row>
    <row r="44" spans="1:15" ht="15.95" customHeight="1" x14ac:dyDescent="0.25">
      <c r="A44" s="77"/>
      <c r="B44" s="228" t="s">
        <v>96</v>
      </c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30"/>
    </row>
    <row r="45" spans="1:15" ht="15.95" customHeight="1" x14ac:dyDescent="0.25">
      <c r="A45" s="77"/>
      <c r="B45" s="50" t="s">
        <v>153</v>
      </c>
      <c r="C45" s="50" t="s">
        <v>154</v>
      </c>
      <c r="D45" s="96">
        <v>2.11</v>
      </c>
      <c r="E45" s="96">
        <v>2.11</v>
      </c>
      <c r="F45" s="96">
        <v>2.11</v>
      </c>
      <c r="G45" s="96">
        <v>2.11</v>
      </c>
      <c r="H45" s="96">
        <v>2.11</v>
      </c>
      <c r="I45" s="96">
        <v>2.11</v>
      </c>
      <c r="J45" s="96">
        <v>2.11</v>
      </c>
      <c r="K45" s="97">
        <v>0</v>
      </c>
      <c r="L45" s="122">
        <v>3</v>
      </c>
      <c r="M45" s="98">
        <v>5000000</v>
      </c>
      <c r="N45" s="99">
        <v>10550000</v>
      </c>
    </row>
    <row r="46" spans="1:15" ht="15.95" customHeight="1" x14ac:dyDescent="0.25">
      <c r="A46" s="77"/>
      <c r="B46" s="50" t="s">
        <v>308</v>
      </c>
      <c r="C46" s="50" t="s">
        <v>309</v>
      </c>
      <c r="D46" s="96">
        <v>10.79</v>
      </c>
      <c r="E46" s="96">
        <v>10.79</v>
      </c>
      <c r="F46" s="96">
        <v>9.7200000000000006</v>
      </c>
      <c r="G46" s="96">
        <v>10.23</v>
      </c>
      <c r="H46" s="96">
        <v>10.8</v>
      </c>
      <c r="I46" s="96">
        <v>10</v>
      </c>
      <c r="J46" s="96">
        <v>10.8</v>
      </c>
      <c r="K46" s="97">
        <v>-7.41</v>
      </c>
      <c r="L46" s="122">
        <v>8</v>
      </c>
      <c r="M46" s="98">
        <v>34954</v>
      </c>
      <c r="N46" s="99">
        <v>357605.69</v>
      </c>
    </row>
    <row r="47" spans="1:15" ht="15.95" customHeight="1" x14ac:dyDescent="0.25">
      <c r="A47" s="77"/>
      <c r="B47" s="83" t="s">
        <v>97</v>
      </c>
      <c r="C47" s="83" t="s">
        <v>98</v>
      </c>
      <c r="D47" s="96">
        <v>4.5</v>
      </c>
      <c r="E47" s="96">
        <v>4.5</v>
      </c>
      <c r="F47" s="96">
        <v>4.5</v>
      </c>
      <c r="G47" s="96">
        <v>4.5</v>
      </c>
      <c r="H47" s="96">
        <v>4.5</v>
      </c>
      <c r="I47" s="96">
        <v>4.5</v>
      </c>
      <c r="J47" s="96">
        <v>4.5</v>
      </c>
      <c r="K47" s="97">
        <v>0</v>
      </c>
      <c r="L47" s="142">
        <v>2</v>
      </c>
      <c r="M47" s="98">
        <v>3000</v>
      </c>
      <c r="N47" s="99">
        <v>13500</v>
      </c>
    </row>
    <row r="48" spans="1:15" ht="15.95" customHeight="1" x14ac:dyDescent="0.25">
      <c r="A48" s="77"/>
      <c r="B48" s="50" t="s">
        <v>149</v>
      </c>
      <c r="C48" s="50" t="s">
        <v>150</v>
      </c>
      <c r="D48" s="96">
        <v>0.36</v>
      </c>
      <c r="E48" s="96">
        <v>0.36</v>
      </c>
      <c r="F48" s="96">
        <v>0.36</v>
      </c>
      <c r="G48" s="96">
        <v>0.36</v>
      </c>
      <c r="H48" s="96">
        <v>0.36</v>
      </c>
      <c r="I48" s="96">
        <v>0.36</v>
      </c>
      <c r="J48" s="96">
        <v>0.36</v>
      </c>
      <c r="K48" s="97">
        <v>0</v>
      </c>
      <c r="L48" s="122">
        <v>1</v>
      </c>
      <c r="M48" s="98">
        <v>443</v>
      </c>
      <c r="N48" s="99">
        <v>159.47999999999999</v>
      </c>
    </row>
    <row r="49" spans="1:14" ht="18.75" customHeight="1" x14ac:dyDescent="0.25">
      <c r="A49" s="77"/>
      <c r="B49" s="210" t="s">
        <v>99</v>
      </c>
      <c r="C49" s="211"/>
      <c r="D49" s="225"/>
      <c r="E49" s="226"/>
      <c r="F49" s="226"/>
      <c r="G49" s="226"/>
      <c r="H49" s="226"/>
      <c r="I49" s="226"/>
      <c r="J49" s="226"/>
      <c r="K49" s="227"/>
      <c r="L49" s="85">
        <f>SUM(L45:L48)</f>
        <v>14</v>
      </c>
      <c r="M49" s="85">
        <f>SUM(M45:M48)</f>
        <v>5038397</v>
      </c>
      <c r="N49" s="85">
        <f>SUM(N45:N48)</f>
        <v>10921265.17</v>
      </c>
    </row>
    <row r="50" spans="1:14" ht="18" customHeight="1" x14ac:dyDescent="0.25">
      <c r="A50" s="77"/>
      <c r="B50" s="220" t="s">
        <v>100</v>
      </c>
      <c r="C50" s="221"/>
      <c r="D50" s="86"/>
      <c r="E50" s="86"/>
      <c r="F50" s="86"/>
      <c r="G50" s="86"/>
      <c r="H50" s="86"/>
      <c r="I50" s="86"/>
      <c r="J50" s="86"/>
      <c r="K50" s="86"/>
      <c r="L50" s="87">
        <f>L49+L43+L37+L29+L23+L20+L16</f>
        <v>1038</v>
      </c>
      <c r="M50" s="87">
        <f>M49+M43+M37+M29+M23+M20+M16</f>
        <v>320640598</v>
      </c>
      <c r="N50" s="87">
        <f>N49+N43+N37+N29+N23+N20+N16</f>
        <v>491927219.42999995</v>
      </c>
    </row>
    <row r="51" spans="1:14" ht="29.25" customHeight="1" x14ac:dyDescent="0.25">
      <c r="A51" s="77"/>
      <c r="B51" s="213" t="s">
        <v>328</v>
      </c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3"/>
    </row>
    <row r="52" spans="1:14" ht="37.5" customHeight="1" x14ac:dyDescent="0.25">
      <c r="A52" s="77"/>
      <c r="B52" s="78" t="s">
        <v>42</v>
      </c>
      <c r="C52" s="79" t="s">
        <v>43</v>
      </c>
      <c r="D52" s="79" t="s">
        <v>44</v>
      </c>
      <c r="E52" s="79" t="s">
        <v>45</v>
      </c>
      <c r="F52" s="79" t="s">
        <v>46</v>
      </c>
      <c r="G52" s="79" t="s">
        <v>47</v>
      </c>
      <c r="H52" s="79" t="s">
        <v>48</v>
      </c>
      <c r="I52" s="79" t="s">
        <v>49</v>
      </c>
      <c r="J52" s="80" t="s">
        <v>50</v>
      </c>
      <c r="K52" s="81" t="s">
        <v>32</v>
      </c>
      <c r="L52" s="82" t="s">
        <v>51</v>
      </c>
      <c r="M52" s="82" t="s">
        <v>52</v>
      </c>
      <c r="N52" s="79" t="s">
        <v>53</v>
      </c>
    </row>
    <row r="53" spans="1:14" ht="15" customHeight="1" x14ac:dyDescent="0.25">
      <c r="A53" s="77"/>
      <c r="B53" s="212" t="s">
        <v>54</v>
      </c>
      <c r="C53" s="213"/>
      <c r="D53" s="213"/>
      <c r="E53" s="213"/>
      <c r="F53" s="213"/>
      <c r="G53" s="213"/>
      <c r="H53" s="213"/>
      <c r="I53" s="213"/>
      <c r="J53" s="213"/>
      <c r="K53" s="213"/>
      <c r="L53" s="213"/>
      <c r="M53" s="213"/>
      <c r="N53" s="214"/>
    </row>
    <row r="54" spans="1:14" ht="15" customHeight="1" x14ac:dyDescent="0.25">
      <c r="A54" s="77"/>
      <c r="B54" s="50" t="s">
        <v>101</v>
      </c>
      <c r="C54" s="50" t="s">
        <v>102</v>
      </c>
      <c r="D54" s="96">
        <v>0.6</v>
      </c>
      <c r="E54" s="96">
        <v>0.6</v>
      </c>
      <c r="F54" s="96">
        <v>0.6</v>
      </c>
      <c r="G54" s="96">
        <v>0.6</v>
      </c>
      <c r="H54" s="96">
        <v>0.57999999999999996</v>
      </c>
      <c r="I54" s="96">
        <v>0.6</v>
      </c>
      <c r="J54" s="96">
        <v>0.57999999999999996</v>
      </c>
      <c r="K54" s="128">
        <v>3.45</v>
      </c>
      <c r="L54" s="107">
        <v>1</v>
      </c>
      <c r="M54" s="98">
        <v>1000000</v>
      </c>
      <c r="N54" s="99">
        <v>600000</v>
      </c>
    </row>
    <row r="55" spans="1:14" ht="19.5" customHeight="1" x14ac:dyDescent="0.25">
      <c r="A55" s="77"/>
      <c r="B55" s="210" t="s">
        <v>64</v>
      </c>
      <c r="C55" s="211"/>
      <c r="D55" s="88"/>
      <c r="E55" s="88"/>
      <c r="F55" s="88"/>
      <c r="G55" s="88"/>
      <c r="H55" s="88"/>
      <c r="I55" s="88"/>
      <c r="J55" s="88"/>
      <c r="K55" s="88"/>
      <c r="L55" s="85">
        <f>SUM(L54:L54)</f>
        <v>1</v>
      </c>
      <c r="M55" s="85">
        <f>SUM(M54:M54)</f>
        <v>1000000</v>
      </c>
      <c r="N55" s="85">
        <f>SUM(N54:N54)</f>
        <v>600000</v>
      </c>
    </row>
    <row r="56" spans="1:14" ht="15" customHeight="1" x14ac:dyDescent="0.25">
      <c r="A56" s="77"/>
      <c r="B56" s="212" t="s">
        <v>69</v>
      </c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4"/>
    </row>
    <row r="57" spans="1:14" ht="15" customHeight="1" x14ac:dyDescent="0.25">
      <c r="A57" s="77"/>
      <c r="B57" s="50" t="s">
        <v>248</v>
      </c>
      <c r="C57" s="50" t="s">
        <v>249</v>
      </c>
      <c r="D57" s="96">
        <v>5.4</v>
      </c>
      <c r="E57" s="96">
        <v>5.4</v>
      </c>
      <c r="F57" s="96">
        <v>5.4</v>
      </c>
      <c r="G57" s="96">
        <v>5.4</v>
      </c>
      <c r="H57" s="96">
        <v>5.17</v>
      </c>
      <c r="I57" s="96">
        <v>5.4</v>
      </c>
      <c r="J57" s="96">
        <v>5.4</v>
      </c>
      <c r="K57" s="128">
        <v>0</v>
      </c>
      <c r="L57" s="107">
        <v>3</v>
      </c>
      <c r="M57" s="98">
        <v>920</v>
      </c>
      <c r="N57" s="99">
        <v>4968</v>
      </c>
    </row>
    <row r="58" spans="1:14" ht="19.5" customHeight="1" x14ac:dyDescent="0.25">
      <c r="A58" s="77"/>
      <c r="B58" s="210" t="s">
        <v>300</v>
      </c>
      <c r="C58" s="211"/>
      <c r="D58" s="88"/>
      <c r="E58" s="88"/>
      <c r="F58" s="88"/>
      <c r="G58" s="88"/>
      <c r="H58" s="88"/>
      <c r="I58" s="88"/>
      <c r="J58" s="88"/>
      <c r="K58" s="88"/>
      <c r="L58" s="85">
        <f>SUM(L57)</f>
        <v>3</v>
      </c>
      <c r="M58" s="85">
        <f>SUM(M57)</f>
        <v>920</v>
      </c>
      <c r="N58" s="85">
        <f>SUM(N57)</f>
        <v>4968</v>
      </c>
    </row>
    <row r="59" spans="1:14" ht="15" customHeight="1" x14ac:dyDescent="0.25">
      <c r="A59" s="77"/>
      <c r="B59" s="212" t="s">
        <v>72</v>
      </c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4"/>
    </row>
    <row r="60" spans="1:14" ht="15" customHeight="1" x14ac:dyDescent="0.25">
      <c r="A60" s="77"/>
      <c r="B60" s="50" t="s">
        <v>175</v>
      </c>
      <c r="C60" s="50" t="s">
        <v>176</v>
      </c>
      <c r="D60" s="51">
        <v>1.68</v>
      </c>
      <c r="E60" s="96">
        <v>1.68</v>
      </c>
      <c r="F60" s="96">
        <v>1.68</v>
      </c>
      <c r="G60" s="96">
        <v>1.68</v>
      </c>
      <c r="H60" s="96">
        <v>1.68</v>
      </c>
      <c r="I60" s="96">
        <v>1.68</v>
      </c>
      <c r="J60" s="96">
        <v>1.68</v>
      </c>
      <c r="K60" s="128">
        <v>0</v>
      </c>
      <c r="L60" s="107">
        <v>2</v>
      </c>
      <c r="M60" s="98">
        <v>150000</v>
      </c>
      <c r="N60" s="99">
        <v>252000</v>
      </c>
    </row>
    <row r="61" spans="1:14" ht="21" customHeight="1" x14ac:dyDescent="0.25">
      <c r="A61" s="77"/>
      <c r="B61" s="210" t="s">
        <v>82</v>
      </c>
      <c r="C61" s="211"/>
      <c r="D61" s="88"/>
      <c r="E61" s="88"/>
      <c r="F61" s="88"/>
      <c r="G61" s="88"/>
      <c r="H61" s="88"/>
      <c r="I61" s="88"/>
      <c r="J61" s="88"/>
      <c r="K61" s="88"/>
      <c r="L61" s="85">
        <f>SUM(L60)</f>
        <v>2</v>
      </c>
      <c r="M61" s="85">
        <f>SUM(M60)</f>
        <v>150000</v>
      </c>
      <c r="N61" s="85">
        <f>SUM(N60)</f>
        <v>252000</v>
      </c>
    </row>
    <row r="62" spans="1:14" ht="15" customHeight="1" x14ac:dyDescent="0.25">
      <c r="A62" s="77"/>
      <c r="B62" s="212" t="s">
        <v>83</v>
      </c>
      <c r="C62" s="213"/>
      <c r="D62" s="213"/>
      <c r="E62" s="213"/>
      <c r="F62" s="213"/>
      <c r="G62" s="213"/>
      <c r="H62" s="213"/>
      <c r="I62" s="213"/>
      <c r="J62" s="213"/>
      <c r="K62" s="213"/>
      <c r="L62" s="213"/>
      <c r="M62" s="213"/>
      <c r="N62" s="214"/>
    </row>
    <row r="63" spans="1:14" ht="15" customHeight="1" x14ac:dyDescent="0.25">
      <c r="A63" s="77"/>
      <c r="B63" s="50" t="s">
        <v>105</v>
      </c>
      <c r="C63" s="50" t="s">
        <v>106</v>
      </c>
      <c r="D63" s="51">
        <v>2.83</v>
      </c>
      <c r="E63" s="96">
        <v>2.89</v>
      </c>
      <c r="F63" s="96">
        <v>2.83</v>
      </c>
      <c r="G63" s="96">
        <v>2.84</v>
      </c>
      <c r="H63" s="96">
        <v>2.82</v>
      </c>
      <c r="I63" s="96">
        <v>2.84</v>
      </c>
      <c r="J63" s="96">
        <v>2.83</v>
      </c>
      <c r="K63" s="128">
        <v>0.35</v>
      </c>
      <c r="L63" s="107">
        <v>4</v>
      </c>
      <c r="M63" s="98">
        <v>304635</v>
      </c>
      <c r="N63" s="99">
        <v>865379.97</v>
      </c>
    </row>
    <row r="64" spans="1:14" ht="18.75" customHeight="1" x14ac:dyDescent="0.25">
      <c r="A64" s="77"/>
      <c r="B64" s="210" t="s">
        <v>92</v>
      </c>
      <c r="C64" s="211"/>
      <c r="D64" s="88"/>
      <c r="E64" s="88"/>
      <c r="F64" s="88"/>
      <c r="G64" s="88"/>
      <c r="H64" s="88"/>
      <c r="I64" s="88"/>
      <c r="J64" s="88"/>
      <c r="K64" s="88"/>
      <c r="L64" s="85">
        <f>SUM(L63:L63)</f>
        <v>4</v>
      </c>
      <c r="M64" s="85">
        <f>SUM(M63:M63)</f>
        <v>304635</v>
      </c>
      <c r="N64" s="85">
        <f>SUM(N63:N63)</f>
        <v>865379.97</v>
      </c>
    </row>
    <row r="65" spans="1:14" ht="18.75" customHeight="1" x14ac:dyDescent="0.25">
      <c r="A65" s="77"/>
      <c r="B65" s="220" t="s">
        <v>108</v>
      </c>
      <c r="C65" s="221"/>
      <c r="D65" s="86"/>
      <c r="E65" s="86"/>
      <c r="F65" s="86"/>
      <c r="G65" s="86"/>
      <c r="H65" s="86"/>
      <c r="I65" s="86"/>
      <c r="J65" s="86"/>
      <c r="K65" s="86"/>
      <c r="L65" s="87">
        <f>L63+L61+L58+L55</f>
        <v>10</v>
      </c>
      <c r="M65" s="87">
        <f t="shared" ref="M65:N65" si="0">M63+M61+M58+M55</f>
        <v>1455555</v>
      </c>
      <c r="N65" s="87">
        <f t="shared" si="0"/>
        <v>1722347.97</v>
      </c>
    </row>
    <row r="66" spans="1:14" ht="27" customHeight="1" x14ac:dyDescent="0.25">
      <c r="A66" s="77"/>
      <c r="B66" s="217" t="s">
        <v>327</v>
      </c>
      <c r="C66" s="217"/>
      <c r="D66" s="217"/>
      <c r="E66" s="217"/>
      <c r="F66" s="217"/>
      <c r="G66" s="217"/>
      <c r="H66" s="217"/>
      <c r="I66" s="217"/>
      <c r="J66" s="217"/>
      <c r="K66" s="217"/>
      <c r="L66" s="217"/>
      <c r="M66" s="217"/>
      <c r="N66" s="217"/>
    </row>
    <row r="67" spans="1:14" ht="34.5" customHeight="1" x14ac:dyDescent="0.25">
      <c r="A67" s="77"/>
      <c r="B67" s="78" t="s">
        <v>42</v>
      </c>
      <c r="C67" s="79" t="s">
        <v>43</v>
      </c>
      <c r="D67" s="79" t="s">
        <v>44</v>
      </c>
      <c r="E67" s="79" t="s">
        <v>45</v>
      </c>
      <c r="F67" s="79" t="s">
        <v>46</v>
      </c>
      <c r="G67" s="79" t="s">
        <v>47</v>
      </c>
      <c r="H67" s="79" t="s">
        <v>48</v>
      </c>
      <c r="I67" s="79" t="s">
        <v>49</v>
      </c>
      <c r="J67" s="80" t="s">
        <v>50</v>
      </c>
      <c r="K67" s="81" t="s">
        <v>32</v>
      </c>
      <c r="L67" s="82" t="s">
        <v>51</v>
      </c>
      <c r="M67" s="82" t="s">
        <v>52</v>
      </c>
      <c r="N67" s="79" t="s">
        <v>53</v>
      </c>
    </row>
    <row r="68" spans="1:14" ht="15.95" customHeight="1" x14ac:dyDescent="0.25">
      <c r="A68" s="77"/>
      <c r="B68" s="212" t="s">
        <v>72</v>
      </c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4"/>
    </row>
    <row r="69" spans="1:14" ht="15.95" customHeight="1" x14ac:dyDescent="0.25">
      <c r="A69" s="77"/>
      <c r="B69" s="83" t="s">
        <v>112</v>
      </c>
      <c r="C69" s="83" t="s">
        <v>113</v>
      </c>
      <c r="D69" s="51">
        <v>1.41</v>
      </c>
      <c r="E69" s="96">
        <v>1.41</v>
      </c>
      <c r="F69" s="96">
        <v>1.31</v>
      </c>
      <c r="G69" s="96">
        <v>1.4</v>
      </c>
      <c r="H69" s="96">
        <v>1.41</v>
      </c>
      <c r="I69" s="96">
        <v>1.41</v>
      </c>
      <c r="J69" s="96">
        <v>1.41</v>
      </c>
      <c r="K69" s="128">
        <v>0</v>
      </c>
      <c r="L69" s="107">
        <v>7</v>
      </c>
      <c r="M69" s="98">
        <v>242192</v>
      </c>
      <c r="N69" s="99">
        <v>339358.06</v>
      </c>
    </row>
    <row r="70" spans="1:14" ht="15.95" customHeight="1" x14ac:dyDescent="0.25">
      <c r="A70" s="77"/>
      <c r="B70" s="210" t="s">
        <v>82</v>
      </c>
      <c r="C70" s="211"/>
      <c r="D70" s="88"/>
      <c r="E70" s="88"/>
      <c r="F70" s="88"/>
      <c r="G70" s="88"/>
      <c r="H70" s="88"/>
      <c r="I70" s="88"/>
      <c r="J70" s="88"/>
      <c r="K70" s="88"/>
      <c r="L70" s="85">
        <f>SUM(L69:L69)</f>
        <v>7</v>
      </c>
      <c r="M70" s="85">
        <f>SUM(M69:M69)</f>
        <v>242192</v>
      </c>
      <c r="N70" s="85">
        <f>SUM(N69:N69)</f>
        <v>339358.06</v>
      </c>
    </row>
    <row r="71" spans="1:14" ht="15.95" customHeight="1" x14ac:dyDescent="0.25">
      <c r="A71" s="77"/>
      <c r="B71" s="231" t="s">
        <v>83</v>
      </c>
      <c r="C71" s="232"/>
      <c r="D71" s="232"/>
      <c r="E71" s="232"/>
      <c r="F71" s="232"/>
      <c r="G71" s="232"/>
      <c r="H71" s="232"/>
      <c r="I71" s="232"/>
      <c r="J71" s="232"/>
      <c r="K71" s="232"/>
      <c r="L71" s="232"/>
      <c r="M71" s="232"/>
      <c r="N71" s="233"/>
    </row>
    <row r="72" spans="1:14" ht="15.95" customHeight="1" x14ac:dyDescent="0.25">
      <c r="A72" s="77"/>
      <c r="B72" s="83" t="s">
        <v>283</v>
      </c>
      <c r="C72" s="83" t="s">
        <v>284</v>
      </c>
      <c r="D72" s="51">
        <v>1.35</v>
      </c>
      <c r="E72" s="96">
        <v>1.35</v>
      </c>
      <c r="F72" s="96">
        <v>1.35</v>
      </c>
      <c r="G72" s="96">
        <v>1.35</v>
      </c>
      <c r="H72" s="96">
        <v>1.35</v>
      </c>
      <c r="I72" s="96">
        <v>1.35</v>
      </c>
      <c r="J72" s="96">
        <v>1.35</v>
      </c>
      <c r="K72" s="128">
        <v>0</v>
      </c>
      <c r="L72" s="107">
        <v>2</v>
      </c>
      <c r="M72" s="98">
        <v>8170</v>
      </c>
      <c r="N72" s="99">
        <v>11029.5</v>
      </c>
    </row>
    <row r="73" spans="1:14" ht="15.95" customHeight="1" x14ac:dyDescent="0.25">
      <c r="A73" s="77"/>
      <c r="B73" s="83" t="s">
        <v>181</v>
      </c>
      <c r="C73" s="83" t="s">
        <v>182</v>
      </c>
      <c r="D73" s="96">
        <v>1.36</v>
      </c>
      <c r="E73" s="96">
        <v>1.36</v>
      </c>
      <c r="F73" s="96">
        <v>1.36</v>
      </c>
      <c r="G73" s="96">
        <v>1.36</v>
      </c>
      <c r="H73" s="96">
        <v>1.36</v>
      </c>
      <c r="I73" s="96">
        <v>1.36</v>
      </c>
      <c r="J73" s="96">
        <v>1.36</v>
      </c>
      <c r="K73" s="97">
        <v>0</v>
      </c>
      <c r="L73" s="140">
        <v>1</v>
      </c>
      <c r="M73" s="98">
        <v>372615</v>
      </c>
      <c r="N73" s="99">
        <v>506756.4</v>
      </c>
    </row>
    <row r="74" spans="1:14" ht="15.95" customHeight="1" x14ac:dyDescent="0.25">
      <c r="A74" s="77"/>
      <c r="B74" s="83" t="s">
        <v>117</v>
      </c>
      <c r="C74" s="83" t="s">
        <v>118</v>
      </c>
      <c r="D74" s="51">
        <v>1.21</v>
      </c>
      <c r="E74" s="96">
        <v>1.21</v>
      </c>
      <c r="F74" s="96">
        <v>1.19</v>
      </c>
      <c r="G74" s="96">
        <v>1.2</v>
      </c>
      <c r="H74" s="96">
        <v>1.21</v>
      </c>
      <c r="I74" s="96">
        <v>1.19</v>
      </c>
      <c r="J74" s="96">
        <v>1.21</v>
      </c>
      <c r="K74" s="128">
        <v>-1.65</v>
      </c>
      <c r="L74" s="107">
        <v>17</v>
      </c>
      <c r="M74" s="98">
        <v>2977772</v>
      </c>
      <c r="N74" s="99">
        <v>3561332.18</v>
      </c>
    </row>
    <row r="75" spans="1:14" ht="15.95" customHeight="1" x14ac:dyDescent="0.25">
      <c r="A75" s="77"/>
      <c r="B75" s="210" t="s">
        <v>92</v>
      </c>
      <c r="C75" s="211"/>
      <c r="D75" s="225"/>
      <c r="E75" s="226"/>
      <c r="F75" s="226"/>
      <c r="G75" s="226"/>
      <c r="H75" s="226"/>
      <c r="I75" s="226"/>
      <c r="J75" s="226"/>
      <c r="K75" s="227"/>
      <c r="L75" s="85">
        <f>SUM(L72:L74)</f>
        <v>20</v>
      </c>
      <c r="M75" s="85">
        <f>SUM(M72:M74)</f>
        <v>3358557</v>
      </c>
      <c r="N75" s="85">
        <f>SUM(N72:N74)</f>
        <v>4079118.08</v>
      </c>
    </row>
    <row r="76" spans="1:14" ht="15.95" customHeight="1" x14ac:dyDescent="0.25">
      <c r="A76" s="77"/>
      <c r="B76" s="212" t="s">
        <v>93</v>
      </c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4"/>
    </row>
    <row r="77" spans="1:14" ht="15.95" customHeight="1" x14ac:dyDescent="0.25">
      <c r="A77" s="77"/>
      <c r="B77" s="83" t="s">
        <v>255</v>
      </c>
      <c r="C77" s="83" t="s">
        <v>246</v>
      </c>
      <c r="D77" s="84">
        <v>18.52</v>
      </c>
      <c r="E77" s="96">
        <v>18.64</v>
      </c>
      <c r="F77" s="96">
        <v>18.25</v>
      </c>
      <c r="G77" s="96">
        <v>18.37</v>
      </c>
      <c r="H77" s="96">
        <v>18.510000000000002</v>
      </c>
      <c r="I77" s="96">
        <v>18.64</v>
      </c>
      <c r="J77" s="96">
        <v>18.510000000000002</v>
      </c>
      <c r="K77" s="97">
        <v>0.7</v>
      </c>
      <c r="L77" s="107">
        <v>44</v>
      </c>
      <c r="M77" s="98">
        <v>3275000</v>
      </c>
      <c r="N77" s="99">
        <v>60153163.609999999</v>
      </c>
    </row>
    <row r="78" spans="1:14" ht="15.95" customHeight="1" x14ac:dyDescent="0.25">
      <c r="A78" s="77"/>
      <c r="B78" s="210" t="s">
        <v>95</v>
      </c>
      <c r="C78" s="211"/>
      <c r="D78" s="225"/>
      <c r="E78" s="226"/>
      <c r="F78" s="226"/>
      <c r="G78" s="226"/>
      <c r="H78" s="226"/>
      <c r="I78" s="226"/>
      <c r="J78" s="226"/>
      <c r="K78" s="227"/>
      <c r="L78" s="85">
        <f>SUM(L77)</f>
        <v>44</v>
      </c>
      <c r="M78" s="85">
        <f>SUM(M77)</f>
        <v>3275000</v>
      </c>
      <c r="N78" s="85">
        <f>SUM(N77)</f>
        <v>60153163.609999999</v>
      </c>
    </row>
    <row r="79" spans="1:14" ht="15.95" customHeight="1" x14ac:dyDescent="0.25">
      <c r="A79" s="77"/>
      <c r="B79" s="212" t="s">
        <v>96</v>
      </c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4"/>
    </row>
    <row r="80" spans="1:14" ht="15.95" customHeight="1" x14ac:dyDescent="0.25">
      <c r="A80" s="77"/>
      <c r="B80" s="83" t="s">
        <v>119</v>
      </c>
      <c r="C80" s="83" t="s">
        <v>120</v>
      </c>
      <c r="D80" s="84">
        <v>5.25</v>
      </c>
      <c r="E80" s="96">
        <v>5.55</v>
      </c>
      <c r="F80" s="96">
        <v>5.25</v>
      </c>
      <c r="G80" s="96">
        <v>5.41</v>
      </c>
      <c r="H80" s="96">
        <v>5.19</v>
      </c>
      <c r="I80" s="96">
        <v>5.55</v>
      </c>
      <c r="J80" s="96">
        <v>5.25</v>
      </c>
      <c r="K80" s="97">
        <v>5.71</v>
      </c>
      <c r="L80" s="107">
        <v>225</v>
      </c>
      <c r="M80" s="98">
        <v>28537708</v>
      </c>
      <c r="N80" s="99">
        <v>154326077.21000001</v>
      </c>
    </row>
    <row r="81" spans="1:14" ht="15.95" customHeight="1" x14ac:dyDescent="0.25">
      <c r="A81" s="77"/>
      <c r="B81" s="210" t="s">
        <v>99</v>
      </c>
      <c r="C81" s="211"/>
      <c r="D81" s="225"/>
      <c r="E81" s="226"/>
      <c r="F81" s="226"/>
      <c r="G81" s="226"/>
      <c r="H81" s="226"/>
      <c r="I81" s="226"/>
      <c r="J81" s="226"/>
      <c r="K81" s="227"/>
      <c r="L81" s="85">
        <f>SUM(L80)</f>
        <v>225</v>
      </c>
      <c r="M81" s="85">
        <f>SUM(M80)</f>
        <v>28537708</v>
      </c>
      <c r="N81" s="85">
        <f>SUM(N80)</f>
        <v>154326077.21000001</v>
      </c>
    </row>
    <row r="82" spans="1:14" ht="15.95" customHeight="1" x14ac:dyDescent="0.25">
      <c r="A82" s="77"/>
      <c r="B82" s="220" t="s">
        <v>121</v>
      </c>
      <c r="C82" s="221"/>
      <c r="D82" s="86"/>
      <c r="E82" s="86"/>
      <c r="F82" s="86"/>
      <c r="G82" s="86"/>
      <c r="H82" s="86"/>
      <c r="I82" s="86"/>
      <c r="J82" s="86"/>
      <c r="K82" s="86"/>
      <c r="L82" s="87">
        <f>L81+L78+L75+L70</f>
        <v>296</v>
      </c>
      <c r="M82" s="87">
        <f>M81+M78+M75+M70</f>
        <v>35413457</v>
      </c>
      <c r="N82" s="87">
        <f>N81+N78+N75+N70</f>
        <v>218897716.96000001</v>
      </c>
    </row>
    <row r="83" spans="1:14" ht="17.25" customHeight="1" x14ac:dyDescent="0.25">
      <c r="A83" s="77"/>
      <c r="B83" s="220" t="s">
        <v>122</v>
      </c>
      <c r="C83" s="221"/>
      <c r="D83" s="222"/>
      <c r="E83" s="223"/>
      <c r="F83" s="223"/>
      <c r="G83" s="223"/>
      <c r="H83" s="223"/>
      <c r="I83" s="223"/>
      <c r="J83" s="223"/>
      <c r="K83" s="224"/>
      <c r="L83" s="87">
        <f>L82+L65+L50</f>
        <v>1344</v>
      </c>
      <c r="M83" s="87">
        <f>M82+M65+M50</f>
        <v>357509610</v>
      </c>
      <c r="N83" s="87">
        <f>N82+N65+N50</f>
        <v>712547284.3599999</v>
      </c>
    </row>
    <row r="85" spans="1:14" ht="18.75" customHeight="1" x14ac:dyDescent="0.25">
      <c r="N85" s="92"/>
    </row>
  </sheetData>
  <mergeCells count="44">
    <mergeCell ref="B56:N56"/>
    <mergeCell ref="B58:C58"/>
    <mergeCell ref="B59:N59"/>
    <mergeCell ref="D78:K78"/>
    <mergeCell ref="B76:N76"/>
    <mergeCell ref="B78:C78"/>
    <mergeCell ref="B71:N71"/>
    <mergeCell ref="B75:C75"/>
    <mergeCell ref="D75:K75"/>
    <mergeCell ref="B68:N68"/>
    <mergeCell ref="B70:C70"/>
    <mergeCell ref="B66:N66"/>
    <mergeCell ref="B62:N62"/>
    <mergeCell ref="B64:C64"/>
    <mergeCell ref="B65:C65"/>
    <mergeCell ref="B61:C61"/>
    <mergeCell ref="B53:N53"/>
    <mergeCell ref="B55:C55"/>
    <mergeCell ref="D43:K43"/>
    <mergeCell ref="B51:N51"/>
    <mergeCell ref="B49:C49"/>
    <mergeCell ref="D49:K49"/>
    <mergeCell ref="B50:C50"/>
    <mergeCell ref="B44:N44"/>
    <mergeCell ref="B43:C43"/>
    <mergeCell ref="B83:C83"/>
    <mergeCell ref="D83:K83"/>
    <mergeCell ref="B81:C81"/>
    <mergeCell ref="D81:K81"/>
    <mergeCell ref="B79:N79"/>
    <mergeCell ref="B82:C82"/>
    <mergeCell ref="B40:N40"/>
    <mergeCell ref="B37:C37"/>
    <mergeCell ref="B24:N24"/>
    <mergeCell ref="B29:C29"/>
    <mergeCell ref="B1:N1"/>
    <mergeCell ref="B3:N3"/>
    <mergeCell ref="B16:C16"/>
    <mergeCell ref="B17:N17"/>
    <mergeCell ref="B20:C20"/>
    <mergeCell ref="B30:N30"/>
    <mergeCell ref="B21:N21"/>
    <mergeCell ref="B23:C23"/>
    <mergeCell ref="B38:N38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8"/>
  <sheetViews>
    <sheetView rightToLeft="1" topLeftCell="A49" zoomScale="110" zoomScaleNormal="110" workbookViewId="0">
      <selection activeCell="D73" sqref="D7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" customHeight="1" x14ac:dyDescent="0.25">
      <c r="B1" s="238" t="s">
        <v>333</v>
      </c>
      <c r="C1" s="238"/>
      <c r="D1" s="238"/>
      <c r="E1" s="238"/>
    </row>
    <row r="2" spans="2:5" ht="18.75" customHeight="1" x14ac:dyDescent="0.25">
      <c r="B2" s="52" t="s">
        <v>42</v>
      </c>
      <c r="C2" s="52" t="s">
        <v>43</v>
      </c>
      <c r="D2" s="52" t="s">
        <v>123</v>
      </c>
      <c r="E2" s="52" t="s">
        <v>124</v>
      </c>
    </row>
    <row r="3" spans="2:5" ht="15" customHeight="1" x14ac:dyDescent="0.25">
      <c r="B3" s="239" t="s">
        <v>54</v>
      </c>
      <c r="C3" s="240"/>
      <c r="D3" s="240"/>
      <c r="E3" s="241"/>
    </row>
    <row r="4" spans="2:5" ht="18.95" customHeight="1" x14ac:dyDescent="0.25">
      <c r="B4" s="50" t="s">
        <v>125</v>
      </c>
      <c r="C4" s="50" t="s">
        <v>126</v>
      </c>
      <c r="D4" s="51">
        <v>2.2000000000000002</v>
      </c>
      <c r="E4" s="53">
        <v>2.2000000000000002</v>
      </c>
    </row>
    <row r="5" spans="2:5" ht="18.95" customHeight="1" x14ac:dyDescent="0.25">
      <c r="B5" s="83" t="s">
        <v>240</v>
      </c>
      <c r="C5" s="104" t="s">
        <v>241</v>
      </c>
      <c r="D5" s="51">
        <v>1.1000000000000001</v>
      </c>
      <c r="E5" s="53">
        <v>1.1000000000000001</v>
      </c>
    </row>
    <row r="6" spans="2:5" ht="18.95" customHeight="1" x14ac:dyDescent="0.25">
      <c r="B6" s="83" t="s">
        <v>129</v>
      </c>
      <c r="C6" s="83" t="s">
        <v>130</v>
      </c>
      <c r="D6" s="51">
        <v>0.16</v>
      </c>
      <c r="E6" s="53">
        <v>0.16</v>
      </c>
    </row>
    <row r="7" spans="2:5" ht="18.95" customHeight="1" x14ac:dyDescent="0.25">
      <c r="B7" s="83" t="s">
        <v>135</v>
      </c>
      <c r="C7" s="83" t="s">
        <v>136</v>
      </c>
      <c r="D7" s="55">
        <v>0.24</v>
      </c>
      <c r="E7" s="55">
        <v>0.24</v>
      </c>
    </row>
    <row r="8" spans="2:5" ht="18.95" customHeight="1" x14ac:dyDescent="0.25">
      <c r="B8" s="50" t="s">
        <v>127</v>
      </c>
      <c r="C8" s="50" t="s">
        <v>128</v>
      </c>
      <c r="D8" s="55">
        <v>0.95</v>
      </c>
      <c r="E8" s="55">
        <v>0.95</v>
      </c>
    </row>
    <row r="9" spans="2:5" ht="18.95" customHeight="1" x14ac:dyDescent="0.25">
      <c r="B9" s="83" t="s">
        <v>131</v>
      </c>
      <c r="C9" s="83" t="s">
        <v>132</v>
      </c>
      <c r="D9" s="55">
        <v>1.2</v>
      </c>
      <c r="E9" s="55">
        <v>1.2</v>
      </c>
    </row>
    <row r="10" spans="2:5" ht="18.95" customHeight="1" x14ac:dyDescent="0.25">
      <c r="B10" s="83" t="s">
        <v>251</v>
      </c>
      <c r="C10" s="83" t="s">
        <v>252</v>
      </c>
      <c r="D10" s="55">
        <v>0.27</v>
      </c>
      <c r="E10" s="55">
        <v>0.27</v>
      </c>
    </row>
    <row r="11" spans="2:5" ht="16.5" customHeight="1" x14ac:dyDescent="0.25">
      <c r="B11" s="242" t="s">
        <v>69</v>
      </c>
      <c r="C11" s="236"/>
      <c r="D11" s="236"/>
      <c r="E11" s="243"/>
    </row>
    <row r="12" spans="2:5" ht="18.95" customHeight="1" x14ac:dyDescent="0.25">
      <c r="B12" s="83" t="s">
        <v>312</v>
      </c>
      <c r="C12" s="83" t="s">
        <v>313</v>
      </c>
      <c r="D12" s="55">
        <v>0.78</v>
      </c>
      <c r="E12" s="55">
        <v>0.78</v>
      </c>
    </row>
    <row r="13" spans="2:5" ht="18.95" customHeight="1" x14ac:dyDescent="0.25">
      <c r="B13" s="83" t="s">
        <v>70</v>
      </c>
      <c r="C13" s="83" t="s">
        <v>71</v>
      </c>
      <c r="D13" s="55">
        <v>0.45</v>
      </c>
      <c r="E13" s="55">
        <v>0.45</v>
      </c>
    </row>
    <row r="14" spans="2:5" ht="14.25" customHeight="1" x14ac:dyDescent="0.25">
      <c r="B14" s="242" t="s">
        <v>72</v>
      </c>
      <c r="C14" s="236"/>
      <c r="D14" s="236"/>
      <c r="E14" s="243"/>
    </row>
    <row r="15" spans="2:5" ht="18.95" customHeight="1" x14ac:dyDescent="0.25">
      <c r="B15" s="83" t="s">
        <v>137</v>
      </c>
      <c r="C15" s="83" t="s">
        <v>138</v>
      </c>
      <c r="D15" s="96">
        <v>0.71</v>
      </c>
      <c r="E15" s="96">
        <v>0.71</v>
      </c>
    </row>
    <row r="16" spans="2:5" ht="18.95" customHeight="1" x14ac:dyDescent="0.25">
      <c r="B16" s="83" t="s">
        <v>80</v>
      </c>
      <c r="C16" s="83" t="s">
        <v>81</v>
      </c>
      <c r="D16" s="55">
        <v>0.6</v>
      </c>
      <c r="E16" s="55">
        <v>0.6</v>
      </c>
    </row>
    <row r="17" spans="2:7" ht="16.5" customHeight="1" x14ac:dyDescent="0.25">
      <c r="B17" s="235" t="s">
        <v>83</v>
      </c>
      <c r="C17" s="236"/>
      <c r="D17" s="236"/>
      <c r="E17" s="237"/>
    </row>
    <row r="18" spans="2:7" ht="18.95" customHeight="1" x14ac:dyDescent="0.25">
      <c r="B18" s="83" t="s">
        <v>90</v>
      </c>
      <c r="C18" s="83" t="s">
        <v>91</v>
      </c>
      <c r="D18" s="96">
        <v>5.35</v>
      </c>
      <c r="E18" s="96">
        <v>5.35</v>
      </c>
    </row>
    <row r="19" spans="2:7" ht="18.95" customHeight="1" x14ac:dyDescent="0.25">
      <c r="B19" s="83" t="s">
        <v>141</v>
      </c>
      <c r="C19" s="83" t="s">
        <v>142</v>
      </c>
      <c r="D19" s="96">
        <v>1.91</v>
      </c>
      <c r="E19" s="96">
        <v>1.91</v>
      </c>
    </row>
    <row r="20" spans="2:7" ht="18.95" customHeight="1" x14ac:dyDescent="0.25">
      <c r="B20" s="83" t="s">
        <v>143</v>
      </c>
      <c r="C20" s="83" t="s">
        <v>144</v>
      </c>
      <c r="D20" s="96">
        <v>2.2999999999999998</v>
      </c>
      <c r="E20" s="96">
        <v>2.2999999999999998</v>
      </c>
    </row>
    <row r="21" spans="2:7" ht="18.95" customHeight="1" x14ac:dyDescent="0.25">
      <c r="B21" s="235" t="s">
        <v>93</v>
      </c>
      <c r="C21" s="236"/>
      <c r="D21" s="236"/>
      <c r="E21" s="237"/>
    </row>
    <row r="22" spans="2:7" ht="18.95" customHeight="1" x14ac:dyDescent="0.25">
      <c r="B22" s="83" t="s">
        <v>41</v>
      </c>
      <c r="C22" s="83" t="s">
        <v>94</v>
      </c>
      <c r="D22" s="96">
        <v>102.01</v>
      </c>
      <c r="E22" s="96">
        <v>102.01</v>
      </c>
    </row>
    <row r="23" spans="2:7" ht="18.95" customHeight="1" x14ac:dyDescent="0.25">
      <c r="B23" s="83" t="s">
        <v>145</v>
      </c>
      <c r="C23" s="83" t="s">
        <v>146</v>
      </c>
      <c r="D23" s="96">
        <v>11.58</v>
      </c>
      <c r="E23" s="96">
        <v>11.58</v>
      </c>
      <c r="F23" s="138"/>
      <c r="G23" s="138"/>
    </row>
    <row r="24" spans="2:7" ht="17.25" customHeight="1" x14ac:dyDescent="0.25">
      <c r="B24" s="244" t="s">
        <v>96</v>
      </c>
      <c r="C24" s="240"/>
      <c r="D24" s="240"/>
      <c r="E24" s="245"/>
    </row>
    <row r="25" spans="2:7" ht="15.75" customHeight="1" x14ac:dyDescent="0.25">
      <c r="B25" s="83" t="s">
        <v>151</v>
      </c>
      <c r="C25" s="83" t="s">
        <v>152</v>
      </c>
      <c r="D25" s="96">
        <v>9</v>
      </c>
      <c r="E25" s="96">
        <v>9</v>
      </c>
      <c r="F25" s="138"/>
      <c r="G25" s="138"/>
    </row>
    <row r="26" spans="2:7" ht="18.95" customHeight="1" x14ac:dyDescent="0.25">
      <c r="B26" s="83" t="s">
        <v>317</v>
      </c>
      <c r="C26" s="83" t="s">
        <v>319</v>
      </c>
      <c r="D26" s="96">
        <v>5.99</v>
      </c>
      <c r="E26" s="96">
        <v>5.99</v>
      </c>
      <c r="F26" s="138"/>
      <c r="G26" s="138"/>
    </row>
    <row r="27" spans="2:7" ht="19.5" customHeight="1" x14ac:dyDescent="0.25">
      <c r="B27" s="234" t="s">
        <v>332</v>
      </c>
      <c r="C27" s="234"/>
      <c r="D27" s="234"/>
      <c r="E27" s="234"/>
    </row>
    <row r="28" spans="2:7" ht="19.5" customHeight="1" x14ac:dyDescent="0.25">
      <c r="B28" s="52" t="s">
        <v>42</v>
      </c>
      <c r="C28" s="52" t="s">
        <v>43</v>
      </c>
      <c r="D28" s="52" t="s">
        <v>123</v>
      </c>
      <c r="E28" s="52" t="s">
        <v>124</v>
      </c>
    </row>
    <row r="29" spans="2:7" ht="18.75" customHeight="1" x14ac:dyDescent="0.25">
      <c r="B29" s="239" t="s">
        <v>54</v>
      </c>
      <c r="C29" s="240"/>
      <c r="D29" s="240"/>
      <c r="E29" s="241"/>
    </row>
    <row r="30" spans="2:7" ht="24.95" customHeight="1" x14ac:dyDescent="0.25">
      <c r="B30" s="50" t="s">
        <v>155</v>
      </c>
      <c r="C30" s="50" t="s">
        <v>156</v>
      </c>
      <c r="D30" s="51">
        <v>0.94</v>
      </c>
      <c r="E30" s="51">
        <v>0.94</v>
      </c>
    </row>
    <row r="31" spans="2:7" ht="24.95" customHeight="1" x14ac:dyDescent="0.25">
      <c r="B31" s="54" t="s">
        <v>159</v>
      </c>
      <c r="C31" s="54" t="s">
        <v>160</v>
      </c>
      <c r="D31" s="55">
        <v>1</v>
      </c>
      <c r="E31" s="55">
        <v>1</v>
      </c>
    </row>
    <row r="32" spans="2:7" ht="24.95" customHeight="1" x14ac:dyDescent="0.25">
      <c r="B32" s="50" t="s">
        <v>161</v>
      </c>
      <c r="C32" s="50" t="s">
        <v>162</v>
      </c>
      <c r="D32" s="55">
        <v>0.75</v>
      </c>
      <c r="E32" s="55">
        <v>0.75</v>
      </c>
    </row>
    <row r="33" spans="2:5" ht="24.95" customHeight="1" x14ac:dyDescent="0.25">
      <c r="B33" s="50" t="s">
        <v>165</v>
      </c>
      <c r="C33" s="50" t="s">
        <v>166</v>
      </c>
      <c r="D33" s="51">
        <v>1</v>
      </c>
      <c r="E33" s="55">
        <v>1</v>
      </c>
    </row>
    <row r="34" spans="2:5" ht="24.95" customHeight="1" x14ac:dyDescent="0.25">
      <c r="B34" s="50" t="s">
        <v>169</v>
      </c>
      <c r="C34" s="50" t="s">
        <v>170</v>
      </c>
      <c r="D34" s="51">
        <v>1</v>
      </c>
      <c r="E34" s="51">
        <v>1</v>
      </c>
    </row>
    <row r="35" spans="2:5" ht="24.95" customHeight="1" x14ac:dyDescent="0.25">
      <c r="B35" s="50" t="s">
        <v>259</v>
      </c>
      <c r="C35" s="50" t="s">
        <v>260</v>
      </c>
      <c r="D35" s="102">
        <v>1</v>
      </c>
      <c r="E35" s="51">
        <v>1</v>
      </c>
    </row>
    <row r="36" spans="2:5" ht="24.95" customHeight="1" x14ac:dyDescent="0.25">
      <c r="B36" s="50" t="s">
        <v>157</v>
      </c>
      <c r="C36" s="50" t="s">
        <v>158</v>
      </c>
      <c r="D36" s="102">
        <v>1</v>
      </c>
      <c r="E36" s="51">
        <v>1</v>
      </c>
    </row>
    <row r="37" spans="2:5" ht="21.75" customHeight="1" x14ac:dyDescent="0.25">
      <c r="B37" s="50" t="s">
        <v>272</v>
      </c>
      <c r="C37" s="50" t="s">
        <v>273</v>
      </c>
      <c r="D37" s="96">
        <v>0.85</v>
      </c>
      <c r="E37" s="96">
        <v>0.85</v>
      </c>
    </row>
    <row r="38" spans="2:5" ht="24.95" customHeight="1" x14ac:dyDescent="0.25">
      <c r="B38" s="50" t="s">
        <v>279</v>
      </c>
      <c r="C38" s="50" t="s">
        <v>280</v>
      </c>
      <c r="D38" s="96">
        <v>1</v>
      </c>
      <c r="E38" s="96">
        <v>1</v>
      </c>
    </row>
    <row r="39" spans="2:5" ht="21" customHeight="1" x14ac:dyDescent="0.25">
      <c r="B39" s="50" t="s">
        <v>297</v>
      </c>
      <c r="C39" s="50" t="s">
        <v>298</v>
      </c>
      <c r="D39" s="127">
        <v>0.09</v>
      </c>
      <c r="E39" s="127">
        <v>0.09</v>
      </c>
    </row>
    <row r="40" spans="2:5" ht="23.25" customHeight="1" x14ac:dyDescent="0.25">
      <c r="B40" s="50" t="s">
        <v>256</v>
      </c>
      <c r="C40" s="50" t="s">
        <v>257</v>
      </c>
      <c r="D40" s="55">
        <v>0.11</v>
      </c>
      <c r="E40" s="55">
        <v>0.11</v>
      </c>
    </row>
    <row r="41" spans="2:5" ht="24.95" customHeight="1" x14ac:dyDescent="0.25">
      <c r="B41" s="50" t="s">
        <v>167</v>
      </c>
      <c r="C41" s="50" t="s">
        <v>168</v>
      </c>
      <c r="D41" s="96">
        <v>1.01</v>
      </c>
      <c r="E41" s="127">
        <v>1.01</v>
      </c>
    </row>
    <row r="42" spans="2:5" ht="24.95" customHeight="1" x14ac:dyDescent="0.25">
      <c r="B42" s="50" t="s">
        <v>310</v>
      </c>
      <c r="C42" s="50" t="s">
        <v>311</v>
      </c>
      <c r="D42" s="127">
        <v>1.05</v>
      </c>
      <c r="E42" s="127">
        <v>1.05</v>
      </c>
    </row>
    <row r="43" spans="2:5" ht="21" customHeight="1" x14ac:dyDescent="0.25">
      <c r="B43" s="83" t="s">
        <v>163</v>
      </c>
      <c r="C43" s="83" t="s">
        <v>164</v>
      </c>
      <c r="D43" s="96">
        <v>0.1</v>
      </c>
      <c r="E43" s="96">
        <v>0.1</v>
      </c>
    </row>
    <row r="44" spans="2:5" ht="19.5" customHeight="1" x14ac:dyDescent="0.25">
      <c r="B44" s="50" t="s">
        <v>261</v>
      </c>
      <c r="C44" s="50" t="s">
        <v>262</v>
      </c>
      <c r="D44" s="127">
        <v>0.2</v>
      </c>
      <c r="E44" s="127">
        <v>0.2</v>
      </c>
    </row>
    <row r="45" spans="2:5" ht="23.25" customHeight="1" x14ac:dyDescent="0.25">
      <c r="B45" s="234" t="s">
        <v>331</v>
      </c>
      <c r="C45" s="234"/>
      <c r="D45" s="234"/>
      <c r="E45" s="234"/>
    </row>
    <row r="46" spans="2:5" ht="27.75" customHeight="1" x14ac:dyDescent="0.25">
      <c r="B46" s="52" t="s">
        <v>42</v>
      </c>
      <c r="C46" s="52" t="s">
        <v>43</v>
      </c>
      <c r="D46" s="52" t="s">
        <v>123</v>
      </c>
      <c r="E46" s="52" t="s">
        <v>124</v>
      </c>
    </row>
    <row r="47" spans="2:5" ht="18" customHeight="1" x14ac:dyDescent="0.25">
      <c r="B47" s="235" t="s">
        <v>318</v>
      </c>
      <c r="C47" s="236"/>
      <c r="D47" s="236"/>
      <c r="E47" s="237"/>
    </row>
    <row r="48" spans="2:5" ht="18" customHeight="1" x14ac:dyDescent="0.25">
      <c r="B48" s="50" t="s">
        <v>244</v>
      </c>
      <c r="C48" s="50" t="s">
        <v>245</v>
      </c>
      <c r="D48" s="96">
        <v>0.82</v>
      </c>
      <c r="E48" s="96">
        <v>0.82</v>
      </c>
    </row>
    <row r="49" spans="2:5" ht="18" customHeight="1" x14ac:dyDescent="0.25">
      <c r="B49" s="235" t="s">
        <v>258</v>
      </c>
      <c r="C49" s="236"/>
      <c r="D49" s="236"/>
      <c r="E49" s="237"/>
    </row>
    <row r="50" spans="2:5" ht="18" customHeight="1" x14ac:dyDescent="0.25">
      <c r="B50" s="54" t="s">
        <v>171</v>
      </c>
      <c r="C50" s="54" t="s">
        <v>172</v>
      </c>
      <c r="D50" s="96">
        <v>1.26</v>
      </c>
      <c r="E50" s="96">
        <v>1.26</v>
      </c>
    </row>
    <row r="51" spans="2:5" ht="18" customHeight="1" x14ac:dyDescent="0.25">
      <c r="B51" s="54" t="s">
        <v>276</v>
      </c>
      <c r="C51" s="54" t="s">
        <v>277</v>
      </c>
      <c r="D51" s="148">
        <v>0.69</v>
      </c>
      <c r="E51" s="149">
        <v>0.69</v>
      </c>
    </row>
    <row r="52" spans="2:5" ht="18" customHeight="1" x14ac:dyDescent="0.25">
      <c r="B52" s="235" t="s">
        <v>72</v>
      </c>
      <c r="C52" s="236"/>
      <c r="D52" s="236"/>
      <c r="E52" s="237"/>
    </row>
    <row r="53" spans="2:5" ht="18" customHeight="1" x14ac:dyDescent="0.25">
      <c r="B53" s="50" t="s">
        <v>173</v>
      </c>
      <c r="C53" s="50" t="s">
        <v>174</v>
      </c>
      <c r="D53" s="51">
        <v>1</v>
      </c>
      <c r="E53" s="55">
        <v>1</v>
      </c>
    </row>
    <row r="54" spans="2:5" ht="18" customHeight="1" x14ac:dyDescent="0.25">
      <c r="B54" s="144"/>
      <c r="C54" s="145"/>
      <c r="D54" s="146"/>
      <c r="E54" s="147"/>
    </row>
    <row r="55" spans="2:5" ht="18" customHeight="1" x14ac:dyDescent="0.25">
      <c r="B55" s="50" t="s">
        <v>103</v>
      </c>
      <c r="C55" s="50" t="s">
        <v>104</v>
      </c>
      <c r="D55" s="51">
        <v>26.11</v>
      </c>
      <c r="E55" s="55">
        <v>27.8</v>
      </c>
    </row>
    <row r="56" spans="2:5" ht="18" customHeight="1" x14ac:dyDescent="0.25">
      <c r="B56" s="235" t="s">
        <v>83</v>
      </c>
      <c r="C56" s="236"/>
      <c r="D56" s="236"/>
      <c r="E56" s="237"/>
    </row>
    <row r="57" spans="2:5" ht="18" customHeight="1" x14ac:dyDescent="0.25">
      <c r="B57" s="50" t="s">
        <v>177</v>
      </c>
      <c r="C57" s="50" t="s">
        <v>178</v>
      </c>
      <c r="D57" s="55">
        <v>100</v>
      </c>
      <c r="E57" s="55">
        <v>100</v>
      </c>
    </row>
    <row r="58" spans="2:5" ht="18" customHeight="1" x14ac:dyDescent="0.25">
      <c r="B58" s="50" t="s">
        <v>286</v>
      </c>
      <c r="C58" s="50" t="s">
        <v>287</v>
      </c>
      <c r="D58" s="55">
        <v>2.86</v>
      </c>
      <c r="E58" s="55">
        <v>2.86</v>
      </c>
    </row>
    <row r="59" spans="2:5" ht="18" customHeight="1" x14ac:dyDescent="0.25">
      <c r="B59" s="50" t="s">
        <v>33</v>
      </c>
      <c r="C59" s="50" t="s">
        <v>107</v>
      </c>
      <c r="D59" s="141">
        <v>1</v>
      </c>
      <c r="E59" s="141">
        <v>1</v>
      </c>
    </row>
    <row r="60" spans="2:5" ht="16.5" customHeight="1" x14ac:dyDescent="0.25">
      <c r="B60" s="234" t="s">
        <v>330</v>
      </c>
      <c r="C60" s="234"/>
      <c r="D60" s="234"/>
      <c r="E60" s="234"/>
    </row>
    <row r="61" spans="2:5" ht="15.75" customHeight="1" x14ac:dyDescent="0.25">
      <c r="B61" s="52" t="s">
        <v>42</v>
      </c>
      <c r="C61" s="52" t="s">
        <v>43</v>
      </c>
      <c r="D61" s="52" t="s">
        <v>123</v>
      </c>
      <c r="E61" s="52" t="s">
        <v>124</v>
      </c>
    </row>
    <row r="62" spans="2:5" ht="18" customHeight="1" x14ac:dyDescent="0.25">
      <c r="B62" s="235" t="s">
        <v>54</v>
      </c>
      <c r="C62" s="236"/>
      <c r="D62" s="236"/>
      <c r="E62" s="237"/>
    </row>
    <row r="63" spans="2:5" ht="18" customHeight="1" x14ac:dyDescent="0.25">
      <c r="B63" s="54" t="s">
        <v>305</v>
      </c>
      <c r="C63" s="54" t="s">
        <v>285</v>
      </c>
      <c r="D63" s="55">
        <v>1</v>
      </c>
      <c r="E63" s="55">
        <v>1</v>
      </c>
    </row>
    <row r="64" spans="2:5" x14ac:dyDescent="0.25">
      <c r="B64" s="235" t="s">
        <v>83</v>
      </c>
      <c r="C64" s="236"/>
      <c r="D64" s="236"/>
      <c r="E64" s="237"/>
    </row>
    <row r="65" spans="2:5" x14ac:dyDescent="0.25">
      <c r="B65" s="83" t="s">
        <v>34</v>
      </c>
      <c r="C65" s="83" t="s">
        <v>114</v>
      </c>
      <c r="D65" s="96">
        <v>1.1499999999999999</v>
      </c>
      <c r="E65" s="127">
        <v>1.1499999999999999</v>
      </c>
    </row>
    <row r="66" spans="2:5" x14ac:dyDescent="0.25">
      <c r="B66" s="83" t="s">
        <v>115</v>
      </c>
      <c r="C66" s="83" t="s">
        <v>116</v>
      </c>
      <c r="D66" s="51">
        <v>1.91</v>
      </c>
      <c r="E66" s="51">
        <v>1.91</v>
      </c>
    </row>
    <row r="67" spans="2:5" x14ac:dyDescent="0.25">
      <c r="B67" s="235" t="s">
        <v>72</v>
      </c>
      <c r="C67" s="236"/>
      <c r="D67" s="236"/>
      <c r="E67" s="237"/>
    </row>
    <row r="68" spans="2:5" x14ac:dyDescent="0.25">
      <c r="B68" s="83" t="s">
        <v>179</v>
      </c>
      <c r="C68" s="83" t="s">
        <v>180</v>
      </c>
      <c r="D68" s="51">
        <v>1.5</v>
      </c>
      <c r="E68" s="51">
        <v>1.5</v>
      </c>
    </row>
  </sheetData>
  <mergeCells count="18">
    <mergeCell ref="B24:E24"/>
    <mergeCell ref="B52:E52"/>
    <mergeCell ref="B27:E27"/>
    <mergeCell ref="B29:E29"/>
    <mergeCell ref="B1:E1"/>
    <mergeCell ref="B3:E3"/>
    <mergeCell ref="B21:E21"/>
    <mergeCell ref="B17:E17"/>
    <mergeCell ref="B11:E11"/>
    <mergeCell ref="B14:E14"/>
    <mergeCell ref="B45:E45"/>
    <mergeCell ref="B67:E67"/>
    <mergeCell ref="B49:E49"/>
    <mergeCell ref="B62:E62"/>
    <mergeCell ref="B47:E47"/>
    <mergeCell ref="B64:E64"/>
    <mergeCell ref="B56:E56"/>
    <mergeCell ref="B60:E60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16"/>
  <sheetViews>
    <sheetView rightToLeft="1" workbookViewId="0">
      <selection activeCell="J12" sqref="J12"/>
    </sheetView>
  </sheetViews>
  <sheetFormatPr defaultRowHeight="18.75" x14ac:dyDescent="0.3"/>
  <cols>
    <col min="1" max="1" width="3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ht="27" customHeight="1" x14ac:dyDescent="0.3">
      <c r="B1" s="277" t="s">
        <v>337</v>
      </c>
      <c r="C1" s="277"/>
    </row>
    <row r="2" spans="2:6" ht="18" customHeight="1" x14ac:dyDescent="0.3">
      <c r="B2" s="278" t="s">
        <v>338</v>
      </c>
      <c r="C2" s="278"/>
      <c r="D2" s="278"/>
      <c r="E2" s="278"/>
    </row>
    <row r="3" spans="2:6" ht="21.95" customHeight="1" x14ac:dyDescent="0.3">
      <c r="B3" s="277"/>
      <c r="C3" s="277"/>
      <c r="D3" s="277"/>
    </row>
    <row r="4" spans="2:6" ht="21.95" customHeight="1" x14ac:dyDescent="0.3">
      <c r="B4" s="279" t="s">
        <v>339</v>
      </c>
      <c r="C4" s="279"/>
      <c r="D4" s="279"/>
      <c r="E4" s="279"/>
      <c r="F4" s="279"/>
    </row>
    <row r="5" spans="2:6" x14ac:dyDescent="0.3">
      <c r="B5" s="280" t="s">
        <v>28</v>
      </c>
      <c r="C5" s="281" t="s">
        <v>43</v>
      </c>
      <c r="D5" s="281" t="s">
        <v>51</v>
      </c>
      <c r="E5" s="281" t="s">
        <v>31</v>
      </c>
      <c r="F5" s="281" t="s">
        <v>53</v>
      </c>
    </row>
    <row r="6" spans="2:6" ht="21.95" customHeight="1" x14ac:dyDescent="0.3">
      <c r="B6" s="282" t="s">
        <v>54</v>
      </c>
      <c r="C6" s="283"/>
      <c r="D6" s="283"/>
      <c r="E6" s="283"/>
      <c r="F6" s="284"/>
    </row>
    <row r="7" spans="2:6" ht="21.95" customHeight="1" x14ac:dyDescent="0.3">
      <c r="B7" s="285" t="s">
        <v>296</v>
      </c>
      <c r="C7" s="286" t="s">
        <v>295</v>
      </c>
      <c r="D7" s="287">
        <v>4</v>
      </c>
      <c r="E7" s="287">
        <v>76614</v>
      </c>
      <c r="F7" s="287">
        <v>199962.54</v>
      </c>
    </row>
    <row r="8" spans="2:6" ht="21.95" customHeight="1" x14ac:dyDescent="0.3">
      <c r="B8" s="288" t="s">
        <v>64</v>
      </c>
      <c r="C8" s="289"/>
      <c r="D8" s="287">
        <f>SUM(D7)</f>
        <v>4</v>
      </c>
      <c r="E8" s="287">
        <f>SUM(E7)</f>
        <v>76614</v>
      </c>
      <c r="F8" s="287">
        <f>SUM(F7)</f>
        <v>199962.54</v>
      </c>
    </row>
    <row r="9" spans="2:6" ht="21" customHeight="1" x14ac:dyDescent="0.3">
      <c r="B9" s="290" t="s">
        <v>340</v>
      </c>
      <c r="C9" s="291"/>
      <c r="D9" s="287">
        <f>D8</f>
        <v>4</v>
      </c>
      <c r="E9" s="287">
        <f>E8</f>
        <v>76614</v>
      </c>
      <c r="F9" s="287">
        <f>F8</f>
        <v>199962.54</v>
      </c>
    </row>
    <row r="10" spans="2:6" x14ac:dyDescent="0.3">
      <c r="B10" s="292"/>
      <c r="C10" s="292"/>
      <c r="D10" s="292"/>
      <c r="E10" s="292"/>
      <c r="F10" s="292"/>
    </row>
    <row r="11" spans="2:6" x14ac:dyDescent="0.3">
      <c r="B11" s="279" t="s">
        <v>344</v>
      </c>
      <c r="C11" s="279"/>
      <c r="D11" s="279"/>
      <c r="E11" s="279"/>
      <c r="F11" s="279"/>
    </row>
    <row r="12" spans="2:6" x14ac:dyDescent="0.3">
      <c r="B12" s="293" t="s">
        <v>28</v>
      </c>
      <c r="C12" s="294" t="s">
        <v>43</v>
      </c>
      <c r="D12" s="294" t="s">
        <v>51</v>
      </c>
      <c r="E12" s="294" t="s">
        <v>31</v>
      </c>
      <c r="F12" s="294" t="s">
        <v>53</v>
      </c>
    </row>
    <row r="13" spans="2:6" ht="21.75" customHeight="1" x14ac:dyDescent="0.3">
      <c r="B13" s="295" t="s">
        <v>341</v>
      </c>
      <c r="C13" s="296"/>
      <c r="D13" s="296"/>
      <c r="E13" s="296"/>
      <c r="F13" s="297"/>
    </row>
    <row r="14" spans="2:6" ht="21.75" customHeight="1" x14ac:dyDescent="0.3">
      <c r="B14" s="285" t="s">
        <v>342</v>
      </c>
      <c r="C14" s="286" t="s">
        <v>120</v>
      </c>
      <c r="D14" s="287">
        <v>2</v>
      </c>
      <c r="E14" s="287">
        <v>500000</v>
      </c>
      <c r="F14" s="287">
        <v>2750000</v>
      </c>
    </row>
    <row r="15" spans="2:6" ht="21.75" customHeight="1" x14ac:dyDescent="0.3">
      <c r="B15" s="290" t="s">
        <v>343</v>
      </c>
      <c r="C15" s="291"/>
      <c r="D15" s="287">
        <f>SUM(D14)</f>
        <v>2</v>
      </c>
      <c r="E15" s="287">
        <f>SUM(E14)</f>
        <v>500000</v>
      </c>
      <c r="F15" s="287">
        <f>SUM(F14)</f>
        <v>2750000</v>
      </c>
    </row>
    <row r="16" spans="2:6" x14ac:dyDescent="0.3">
      <c r="B16" s="290" t="s">
        <v>340</v>
      </c>
      <c r="C16" s="291"/>
      <c r="D16" s="287">
        <f>D15</f>
        <v>2</v>
      </c>
      <c r="E16" s="287">
        <f>E15</f>
        <v>500000</v>
      </c>
      <c r="F16" s="287">
        <f>F15</f>
        <v>2750000</v>
      </c>
    </row>
  </sheetData>
  <mergeCells count="11">
    <mergeCell ref="B9:C9"/>
    <mergeCell ref="B11:F11"/>
    <mergeCell ref="B13:F13"/>
    <mergeCell ref="B15:C15"/>
    <mergeCell ref="B16:C16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6" t="s">
        <v>326</v>
      </c>
      <c r="C2" s="176"/>
      <c r="D2" s="176"/>
      <c r="E2" s="176"/>
      <c r="F2" s="59"/>
      <c r="G2" s="59"/>
      <c r="H2" s="59"/>
      <c r="I2" s="60"/>
    </row>
    <row r="3" spans="2:9" ht="17.25" customHeight="1" x14ac:dyDescent="0.25">
      <c r="B3" s="246" t="s">
        <v>336</v>
      </c>
      <c r="C3" s="246"/>
      <c r="D3" s="246"/>
      <c r="E3" s="246"/>
      <c r="F3" s="246"/>
      <c r="G3" s="246"/>
      <c r="H3" s="246"/>
      <c r="I3" s="246"/>
    </row>
    <row r="4" spans="2:9" ht="17.25" customHeight="1" x14ac:dyDescent="0.25">
      <c r="B4" s="152" t="s">
        <v>42</v>
      </c>
      <c r="C4" s="153" t="s">
        <v>43</v>
      </c>
      <c r="D4" s="153" t="s">
        <v>45</v>
      </c>
      <c r="E4" s="153" t="s">
        <v>46</v>
      </c>
      <c r="F4" s="153" t="s">
        <v>47</v>
      </c>
      <c r="G4" s="154" t="s">
        <v>51</v>
      </c>
      <c r="H4" s="153" t="s">
        <v>52</v>
      </c>
      <c r="I4" s="153" t="s">
        <v>53</v>
      </c>
    </row>
    <row r="5" spans="2:9" ht="17.25" customHeight="1" x14ac:dyDescent="0.25">
      <c r="B5" s="247" t="s">
        <v>54</v>
      </c>
      <c r="C5" s="248"/>
      <c r="D5" s="248"/>
      <c r="E5" s="248"/>
      <c r="F5" s="248"/>
      <c r="G5" s="248"/>
      <c r="H5" s="248"/>
      <c r="I5" s="249"/>
    </row>
    <row r="6" spans="2:9" ht="17.25" customHeight="1" x14ac:dyDescent="0.25">
      <c r="B6" s="94" t="s">
        <v>237</v>
      </c>
      <c r="C6" s="95" t="s">
        <v>187</v>
      </c>
      <c r="D6" s="95">
        <v>0.15</v>
      </c>
      <c r="E6" s="95">
        <v>0.15</v>
      </c>
      <c r="F6" s="95">
        <v>0.15</v>
      </c>
      <c r="G6" s="155">
        <v>4</v>
      </c>
      <c r="H6" s="156">
        <v>15744704</v>
      </c>
      <c r="I6" s="156">
        <v>2361705.6</v>
      </c>
    </row>
    <row r="7" spans="2:9" ht="17.25" customHeight="1" x14ac:dyDescent="0.25">
      <c r="B7" s="250" t="s">
        <v>334</v>
      </c>
      <c r="C7" s="251"/>
      <c r="D7" s="252"/>
      <c r="E7" s="252"/>
      <c r="F7" s="252"/>
      <c r="G7" s="156">
        <v>4</v>
      </c>
      <c r="H7" s="156">
        <v>15744704</v>
      </c>
      <c r="I7" s="156">
        <v>2361705.6</v>
      </c>
    </row>
    <row r="8" spans="2:9" ht="17.25" customHeight="1" x14ac:dyDescent="0.25">
      <c r="B8" s="253" t="s">
        <v>335</v>
      </c>
      <c r="C8" s="254"/>
      <c r="D8" s="255"/>
      <c r="E8" s="255"/>
      <c r="F8" s="255"/>
      <c r="G8" s="157">
        <v>4</v>
      </c>
      <c r="H8" s="157">
        <v>15744704</v>
      </c>
      <c r="I8" s="157">
        <v>2361705.6</v>
      </c>
    </row>
    <row r="9" spans="2:9" ht="17.25" customHeight="1" x14ac:dyDescent="0.25">
      <c r="B9" s="150"/>
      <c r="C9" s="150"/>
      <c r="D9" s="150"/>
      <c r="E9" s="150"/>
      <c r="F9" s="151"/>
      <c r="G9" s="151"/>
      <c r="H9" s="151"/>
      <c r="I9" s="151"/>
    </row>
    <row r="10" spans="2:9" ht="18.75" x14ac:dyDescent="0.25">
      <c r="B10" s="264" t="s">
        <v>183</v>
      </c>
      <c r="C10" s="264"/>
      <c r="D10" s="264"/>
      <c r="E10" s="264"/>
      <c r="F10" s="264"/>
      <c r="G10" s="264"/>
      <c r="H10" s="264"/>
      <c r="I10" s="264"/>
    </row>
    <row r="11" spans="2:9" ht="21" customHeight="1" x14ac:dyDescent="0.25">
      <c r="B11" s="67" t="s">
        <v>42</v>
      </c>
      <c r="C11" s="69" t="s">
        <v>43</v>
      </c>
      <c r="D11" s="268" t="s">
        <v>123</v>
      </c>
      <c r="E11" s="269"/>
      <c r="F11" s="269"/>
      <c r="G11" s="269"/>
      <c r="H11" s="269"/>
      <c r="I11" s="270"/>
    </row>
    <row r="12" spans="2:9" ht="15.75" x14ac:dyDescent="0.25">
      <c r="B12" s="265" t="s">
        <v>54</v>
      </c>
      <c r="C12" s="266"/>
      <c r="D12" s="266"/>
      <c r="E12" s="266"/>
      <c r="F12" s="266"/>
      <c r="G12" s="266"/>
      <c r="H12" s="266"/>
      <c r="I12" s="267"/>
    </row>
    <row r="13" spans="2:9" ht="15" customHeight="1" x14ac:dyDescent="0.25">
      <c r="B13" s="105" t="s">
        <v>185</v>
      </c>
      <c r="C13" s="106" t="s">
        <v>186</v>
      </c>
      <c r="D13" s="256">
        <v>3</v>
      </c>
      <c r="E13" s="257"/>
      <c r="F13" s="257">
        <v>3</v>
      </c>
      <c r="G13" s="257"/>
      <c r="H13" s="257"/>
      <c r="I13" s="258"/>
    </row>
    <row r="14" spans="2:9" ht="15" customHeight="1" x14ac:dyDescent="0.25">
      <c r="B14" s="105" t="s">
        <v>263</v>
      </c>
      <c r="C14" s="106" t="s">
        <v>264</v>
      </c>
      <c r="D14" s="259" t="s">
        <v>184</v>
      </c>
      <c r="E14" s="234"/>
      <c r="F14" s="234"/>
      <c r="G14" s="234"/>
      <c r="H14" s="234"/>
      <c r="I14" s="260"/>
    </row>
    <row r="15" spans="2:9" ht="15.75" x14ac:dyDescent="0.25">
      <c r="B15" s="265" t="s">
        <v>69</v>
      </c>
      <c r="C15" s="266"/>
      <c r="D15" s="266"/>
      <c r="E15" s="266"/>
      <c r="F15" s="266"/>
      <c r="G15" s="266"/>
      <c r="H15" s="266"/>
      <c r="I15" s="267"/>
    </row>
    <row r="16" spans="2:9" ht="15" customHeight="1" x14ac:dyDescent="0.25">
      <c r="B16" s="71" t="s">
        <v>188</v>
      </c>
      <c r="C16" s="74" t="s">
        <v>189</v>
      </c>
      <c r="D16" s="259" t="s">
        <v>184</v>
      </c>
      <c r="E16" s="234"/>
      <c r="F16" s="234"/>
      <c r="G16" s="234"/>
      <c r="H16" s="234"/>
      <c r="I16" s="260"/>
    </row>
    <row r="17" spans="2:9" ht="15" customHeight="1" x14ac:dyDescent="0.25">
      <c r="B17" s="71" t="s">
        <v>190</v>
      </c>
      <c r="C17" s="74" t="s">
        <v>191</v>
      </c>
      <c r="D17" s="259" t="s">
        <v>184</v>
      </c>
      <c r="E17" s="234"/>
      <c r="F17" s="234"/>
      <c r="G17" s="234"/>
      <c r="H17" s="234"/>
      <c r="I17" s="260"/>
    </row>
    <row r="18" spans="2:9" ht="15" customHeight="1" x14ac:dyDescent="0.25">
      <c r="B18" s="71" t="s">
        <v>193</v>
      </c>
      <c r="C18" s="74" t="s">
        <v>194</v>
      </c>
      <c r="D18" s="259" t="s">
        <v>184</v>
      </c>
      <c r="E18" s="234"/>
      <c r="F18" s="234"/>
      <c r="G18" s="234"/>
      <c r="H18" s="234"/>
      <c r="I18" s="260"/>
    </row>
    <row r="19" spans="2:9" ht="15" customHeight="1" x14ac:dyDescent="0.25">
      <c r="B19" s="71" t="s">
        <v>250</v>
      </c>
      <c r="C19" s="74" t="s">
        <v>192</v>
      </c>
      <c r="D19" s="256">
        <v>0.5</v>
      </c>
      <c r="E19" s="257"/>
      <c r="F19" s="257"/>
      <c r="G19" s="257"/>
      <c r="H19" s="257"/>
      <c r="I19" s="258"/>
    </row>
    <row r="20" spans="2:9" ht="15" customHeight="1" x14ac:dyDescent="0.25">
      <c r="B20" s="71" t="s">
        <v>238</v>
      </c>
      <c r="C20" s="74" t="s">
        <v>239</v>
      </c>
      <c r="D20" s="256">
        <v>1</v>
      </c>
      <c r="E20" s="257"/>
      <c r="F20" s="257"/>
      <c r="G20" s="257"/>
      <c r="H20" s="257"/>
      <c r="I20" s="258"/>
    </row>
    <row r="21" spans="2:9" ht="15" customHeight="1" x14ac:dyDescent="0.25">
      <c r="B21" s="261" t="s">
        <v>195</v>
      </c>
      <c r="C21" s="262"/>
      <c r="D21" s="262"/>
      <c r="E21" s="262"/>
      <c r="F21" s="262"/>
      <c r="G21" s="262"/>
      <c r="H21" s="262"/>
      <c r="I21" s="263"/>
    </row>
    <row r="22" spans="2:9" ht="15" customHeight="1" x14ac:dyDescent="0.25">
      <c r="B22" s="71" t="s">
        <v>198</v>
      </c>
      <c r="C22" s="74" t="s">
        <v>199</v>
      </c>
      <c r="D22" s="256">
        <v>1</v>
      </c>
      <c r="E22" s="257"/>
      <c r="F22" s="257"/>
      <c r="G22" s="257"/>
      <c r="H22" s="257"/>
      <c r="I22" s="258"/>
    </row>
    <row r="23" spans="2:9" ht="15" customHeight="1" x14ac:dyDescent="0.25">
      <c r="B23" s="71" t="s">
        <v>200</v>
      </c>
      <c r="C23" s="74" t="s">
        <v>201</v>
      </c>
      <c r="D23" s="259" t="s">
        <v>184</v>
      </c>
      <c r="E23" s="234"/>
      <c r="F23" s="234"/>
      <c r="G23" s="234"/>
      <c r="H23" s="234"/>
      <c r="I23" s="260"/>
    </row>
    <row r="24" spans="2:9" ht="15" customHeight="1" x14ac:dyDescent="0.25">
      <c r="B24" s="71" t="s">
        <v>202</v>
      </c>
      <c r="C24" s="74" t="s">
        <v>203</v>
      </c>
      <c r="D24" s="256">
        <v>1</v>
      </c>
      <c r="E24" s="257"/>
      <c r="F24" s="257"/>
      <c r="G24" s="257"/>
      <c r="H24" s="257"/>
      <c r="I24" s="258"/>
    </row>
    <row r="25" spans="2:9" ht="15.75" x14ac:dyDescent="0.25">
      <c r="B25" s="71" t="s">
        <v>281</v>
      </c>
      <c r="C25" s="74" t="s">
        <v>282</v>
      </c>
      <c r="D25" s="256">
        <v>10</v>
      </c>
      <c r="E25" s="257"/>
      <c r="F25" s="257"/>
      <c r="G25" s="257"/>
      <c r="H25" s="257"/>
      <c r="I25" s="258"/>
    </row>
    <row r="26" spans="2:9" ht="15.75" x14ac:dyDescent="0.25">
      <c r="B26" s="94" t="s">
        <v>196</v>
      </c>
      <c r="C26" s="95" t="s">
        <v>197</v>
      </c>
      <c r="D26" s="256">
        <v>9.0500000000000007</v>
      </c>
      <c r="E26" s="257"/>
      <c r="F26" s="257"/>
      <c r="G26" s="257"/>
      <c r="H26" s="257"/>
      <c r="I26" s="258"/>
    </row>
    <row r="27" spans="2:9" ht="15" customHeight="1" x14ac:dyDescent="0.25">
      <c r="B27" s="261" t="s">
        <v>83</v>
      </c>
      <c r="C27" s="262"/>
      <c r="D27" s="262"/>
      <c r="E27" s="262"/>
      <c r="F27" s="262"/>
      <c r="G27" s="262"/>
      <c r="H27" s="262"/>
      <c r="I27" s="263"/>
    </row>
    <row r="28" spans="2:9" ht="15.75" x14ac:dyDescent="0.25">
      <c r="B28" s="94" t="s">
        <v>265</v>
      </c>
      <c r="C28" s="95" t="s">
        <v>266</v>
      </c>
      <c r="D28" s="256">
        <v>2.8</v>
      </c>
      <c r="E28" s="257"/>
      <c r="F28" s="257"/>
      <c r="G28" s="257"/>
      <c r="H28" s="257"/>
      <c r="I28" s="258"/>
    </row>
  </sheetData>
  <mergeCells count="26">
    <mergeCell ref="D28:I28"/>
    <mergeCell ref="D25:I25"/>
    <mergeCell ref="B2:E2"/>
    <mergeCell ref="B10:I10"/>
    <mergeCell ref="D24:I24"/>
    <mergeCell ref="D14:I14"/>
    <mergeCell ref="B12:I12"/>
    <mergeCell ref="D11:I11"/>
    <mergeCell ref="D13:I13"/>
    <mergeCell ref="D19:I19"/>
    <mergeCell ref="B15:I15"/>
    <mergeCell ref="D23:I23"/>
    <mergeCell ref="D16:I16"/>
    <mergeCell ref="D17:I17"/>
    <mergeCell ref="B21:I21"/>
    <mergeCell ref="D22:I22"/>
    <mergeCell ref="D18:I18"/>
    <mergeCell ref="D20:I20"/>
    <mergeCell ref="D26:I26"/>
    <mergeCell ref="B27:I27"/>
    <mergeCell ref="B3:I3"/>
    <mergeCell ref="B5:I5"/>
    <mergeCell ref="B7:C7"/>
    <mergeCell ref="D7:F7"/>
    <mergeCell ref="B8:C8"/>
    <mergeCell ref="D8:F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6" t="s">
        <v>326</v>
      </c>
      <c r="C2" s="176"/>
      <c r="D2" s="176"/>
      <c r="E2" s="176"/>
      <c r="F2" s="65"/>
      <c r="G2" s="66"/>
    </row>
    <row r="3" spans="1:7" ht="26.25" x14ac:dyDescent="0.25">
      <c r="B3" s="273" t="s">
        <v>204</v>
      </c>
      <c r="C3" s="273"/>
      <c r="D3" s="273"/>
      <c r="E3" s="273"/>
      <c r="F3" s="273"/>
      <c r="G3" s="273"/>
    </row>
    <row r="4" spans="1:7" ht="18.75" x14ac:dyDescent="0.25">
      <c r="B4" s="67" t="s">
        <v>205</v>
      </c>
      <c r="C4" s="68" t="s">
        <v>206</v>
      </c>
      <c r="D4" s="69" t="s">
        <v>207</v>
      </c>
      <c r="E4" s="274" t="s">
        <v>208</v>
      </c>
      <c r="F4" s="275"/>
      <c r="G4" s="70" t="s">
        <v>209</v>
      </c>
    </row>
    <row r="5" spans="1:7" ht="21.95" customHeight="1" x14ac:dyDescent="0.25">
      <c r="B5" s="71" t="s">
        <v>210</v>
      </c>
      <c r="C5" s="100" t="s">
        <v>211</v>
      </c>
      <c r="D5" s="37" t="s">
        <v>278</v>
      </c>
      <c r="E5" s="276">
        <v>1001095</v>
      </c>
      <c r="F5" s="272"/>
      <c r="G5" s="119">
        <v>46640</v>
      </c>
    </row>
    <row r="6" spans="1:7" ht="21.95" customHeight="1" x14ac:dyDescent="0.25">
      <c r="B6" s="71" t="s">
        <v>210</v>
      </c>
      <c r="C6" s="36" t="s">
        <v>212</v>
      </c>
      <c r="D6" s="37" t="s">
        <v>213</v>
      </c>
      <c r="E6" s="271" t="s">
        <v>214</v>
      </c>
      <c r="F6" s="272"/>
      <c r="G6" s="72" t="s">
        <v>215</v>
      </c>
    </row>
    <row r="7" spans="1:7" ht="21.95" customHeight="1" x14ac:dyDescent="0.25">
      <c r="B7" s="71" t="s">
        <v>210</v>
      </c>
      <c r="C7" s="36" t="s">
        <v>216</v>
      </c>
      <c r="D7" s="37" t="s">
        <v>217</v>
      </c>
      <c r="E7" s="271" t="s">
        <v>214</v>
      </c>
      <c r="F7" s="272"/>
      <c r="G7" s="72" t="s">
        <v>218</v>
      </c>
    </row>
    <row r="8" spans="1:7" ht="21.95" customHeight="1" x14ac:dyDescent="0.25">
      <c r="B8" s="94" t="s">
        <v>220</v>
      </c>
      <c r="C8" s="100" t="s">
        <v>211</v>
      </c>
      <c r="D8" s="37" t="s">
        <v>221</v>
      </c>
      <c r="E8" s="271">
        <v>951110</v>
      </c>
      <c r="F8" s="272"/>
      <c r="G8" s="126" t="s">
        <v>292</v>
      </c>
    </row>
    <row r="9" spans="1:7" ht="21.95" customHeight="1" x14ac:dyDescent="0.25">
      <c r="B9" s="71" t="s">
        <v>219</v>
      </c>
      <c r="C9" s="136" t="s">
        <v>212</v>
      </c>
      <c r="D9" s="37" t="s">
        <v>222</v>
      </c>
      <c r="E9" s="271">
        <v>511000</v>
      </c>
      <c r="F9" s="272"/>
      <c r="G9" s="119"/>
    </row>
    <row r="10" spans="1:7" ht="21.95" customHeight="1" x14ac:dyDescent="0.25">
      <c r="B10" s="94" t="s">
        <v>220</v>
      </c>
      <c r="C10" s="120" t="s">
        <v>212</v>
      </c>
      <c r="D10" s="37" t="s">
        <v>224</v>
      </c>
      <c r="E10" s="271">
        <v>965050</v>
      </c>
      <c r="F10" s="272"/>
      <c r="G10" s="119" t="s">
        <v>271</v>
      </c>
    </row>
    <row r="11" spans="1:7" ht="21.95" customHeight="1" x14ac:dyDescent="0.25">
      <c r="B11" s="71" t="s">
        <v>219</v>
      </c>
      <c r="C11" s="36" t="s">
        <v>216</v>
      </c>
      <c r="D11" s="37" t="s">
        <v>225</v>
      </c>
      <c r="E11" s="271" t="s">
        <v>214</v>
      </c>
      <c r="F11" s="272"/>
      <c r="G11" s="72" t="s">
        <v>226</v>
      </c>
    </row>
    <row r="12" spans="1:7" ht="21.95" customHeight="1" x14ac:dyDescent="0.25">
      <c r="B12" s="71" t="s">
        <v>223</v>
      </c>
      <c r="C12" s="100" t="s">
        <v>216</v>
      </c>
      <c r="D12" s="37" t="s">
        <v>227</v>
      </c>
      <c r="E12" s="271">
        <v>978181.82</v>
      </c>
      <c r="F12" s="272"/>
      <c r="G12" s="101"/>
    </row>
    <row r="13" spans="1:7" ht="21.95" customHeight="1" x14ac:dyDescent="0.25">
      <c r="B13" s="71" t="s">
        <v>228</v>
      </c>
      <c r="C13" s="36" t="s">
        <v>211</v>
      </c>
      <c r="D13" s="37" t="s">
        <v>229</v>
      </c>
      <c r="E13" s="271" t="s">
        <v>214</v>
      </c>
      <c r="F13" s="272"/>
      <c r="G13" s="72">
        <v>46662</v>
      </c>
    </row>
    <row r="14" spans="1:7" ht="21.95" customHeight="1" x14ac:dyDescent="0.25">
      <c r="B14" s="71" t="s">
        <v>230</v>
      </c>
      <c r="C14" s="36" t="s">
        <v>211</v>
      </c>
      <c r="D14" s="37" t="s">
        <v>231</v>
      </c>
      <c r="E14" s="271" t="s">
        <v>214</v>
      </c>
      <c r="F14" s="272"/>
      <c r="G14" s="72">
        <v>47363</v>
      </c>
    </row>
    <row r="15" spans="1:7" ht="21.95" customHeight="1" x14ac:dyDescent="0.25">
      <c r="B15" s="71" t="s">
        <v>228</v>
      </c>
      <c r="C15" s="36" t="s">
        <v>212</v>
      </c>
      <c r="D15" s="37" t="s">
        <v>232</v>
      </c>
      <c r="E15" s="271" t="s">
        <v>214</v>
      </c>
      <c r="F15" s="272"/>
      <c r="G15" s="72" t="s">
        <v>233</v>
      </c>
    </row>
    <row r="16" spans="1:7" ht="24.75" customHeight="1" x14ac:dyDescent="0.25">
      <c r="B16" s="71" t="s">
        <v>230</v>
      </c>
      <c r="C16" s="36" t="s">
        <v>212</v>
      </c>
      <c r="D16" s="37" t="s">
        <v>234</v>
      </c>
      <c r="E16" s="271" t="s">
        <v>214</v>
      </c>
      <c r="F16" s="272"/>
      <c r="G16" s="72" t="s">
        <v>235</v>
      </c>
    </row>
    <row r="17" spans="2:7" ht="19.5" customHeight="1" x14ac:dyDescent="0.25">
      <c r="B17" s="71" t="s">
        <v>228</v>
      </c>
      <c r="C17" s="100" t="s">
        <v>216</v>
      </c>
      <c r="D17" s="125" t="s">
        <v>288</v>
      </c>
      <c r="E17" s="271" t="s">
        <v>214</v>
      </c>
      <c r="F17" s="272"/>
      <c r="G17" s="126" t="s">
        <v>290</v>
      </c>
    </row>
    <row r="18" spans="2:7" ht="22.5" customHeight="1" x14ac:dyDescent="0.25">
      <c r="B18" s="71" t="s">
        <v>230</v>
      </c>
      <c r="C18" s="100" t="s">
        <v>216</v>
      </c>
      <c r="D18" s="125" t="s">
        <v>289</v>
      </c>
      <c r="E18" s="271" t="s">
        <v>214</v>
      </c>
      <c r="F18" s="272"/>
      <c r="G18" s="126" t="s">
        <v>291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2026-06-08T10:49:08Z</cp:lastPrinted>
  <dcterms:created xsi:type="dcterms:W3CDTF">2026-01-04T07:55:20Z</dcterms:created>
  <dcterms:modified xsi:type="dcterms:W3CDTF">2026-06-08T11:02:09Z</dcterms:modified>
</cp:coreProperties>
</file>