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20D7C82-E8F6-4B73-8404-43142739DAC7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0" l="1"/>
  <c r="F9" i="10" s="1"/>
  <c r="E8" i="10"/>
  <c r="E9" i="10" s="1"/>
  <c r="D8" i="10"/>
  <c r="D9" i="10" s="1"/>
  <c r="L51" i="8" l="1"/>
  <c r="L52" i="8" s="1"/>
  <c r="L91" i="8" s="1"/>
  <c r="M51" i="8"/>
  <c r="M52" i="8" s="1"/>
  <c r="M91" i="8" s="1"/>
  <c r="N51" i="8"/>
  <c r="N52" i="8" s="1"/>
  <c r="N91" i="8" s="1"/>
  <c r="L16" i="8"/>
  <c r="M16" i="8"/>
  <c r="N16" i="8"/>
  <c r="L39" i="8"/>
  <c r="M39" i="8"/>
  <c r="N39" i="8"/>
  <c r="L45" i="8"/>
  <c r="M45" i="8"/>
  <c r="N45" i="8"/>
  <c r="L58" i="8"/>
  <c r="M58" i="8"/>
  <c r="N58" i="8"/>
  <c r="L89" i="8"/>
  <c r="M89" i="8"/>
  <c r="N89" i="8"/>
  <c r="L74" i="8"/>
  <c r="M74" i="8"/>
  <c r="N74" i="8"/>
  <c r="L86" i="8"/>
  <c r="M86" i="8"/>
  <c r="N86" i="8"/>
  <c r="L83" i="8"/>
  <c r="M83" i="8"/>
  <c r="N83" i="8"/>
  <c r="L68" i="8"/>
  <c r="M68" i="8"/>
  <c r="N68" i="8"/>
  <c r="L64" i="8"/>
  <c r="M64" i="8"/>
  <c r="N64" i="8"/>
  <c r="L24" i="8"/>
  <c r="M24" i="8"/>
  <c r="N24" i="8"/>
  <c r="L61" i="8"/>
  <c r="M61" i="8"/>
  <c r="N61" i="8"/>
  <c r="L30" i="8"/>
  <c r="M30" i="8"/>
  <c r="N30" i="8"/>
  <c r="L77" i="8"/>
  <c r="M77" i="8"/>
  <c r="N77" i="8"/>
  <c r="L20" i="8"/>
  <c r="M20" i="8"/>
  <c r="N20" i="8"/>
  <c r="M69" i="8" l="1"/>
  <c r="M90" i="8"/>
  <c r="L90" i="8"/>
  <c r="L69" i="8"/>
  <c r="N69" i="8"/>
  <c r="N90" i="8"/>
  <c r="D4" i="1"/>
  <c r="I4" i="1"/>
  <c r="O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<sst xmlns="http://schemas.openxmlformats.org/spreadsheetml/2006/main" count="536" uniqueCount="344">
  <si>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</si>
  <si>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</si>
  <si>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</si>
  <si>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</si>
  <si>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</si>
  <si>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</si>
  <si>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</si>
  <si>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</si>
  <si>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</si>
  <si>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</si>
  <si>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</si>
  <si>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</si>
  <si>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</si>
  <si>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</si>
  <si>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</si>
  <si>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</si>
  <si>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</si>
  <si>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</si>
  <si>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</si>
  <si>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</si>
  <si>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</si>
  <si>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</si>
  <si>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</si>
  <si>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</si>
  <si>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</si>
  <si>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</si>
  <si>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</si>
  <si>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</si>
  <si>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</si>
  <si>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</si>
  <si>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</si>
  <si>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</si>
  <si>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</si>
  <si>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</si>
  <si>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</si>
  <si>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</si>
  <si>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</si>
  <si>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</si>
  <si>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</si>
  <si>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</si>
  <si>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</si>
  <si>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</si>
  <si>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</si>
  <si>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</si>
  <si>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</si>
  <si>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</si>
  <si>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</si>
  <si>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</si>
  <si>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</si>
  <si>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</si>
  <si>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</si>
  <si>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</si>
  <si>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</si>
  <si>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</si>
  <si>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</si>
  <si>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</si>
  <si>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</si>
  <si>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</si>
  <si>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</si>
  <si>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</si>
  <si>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</si>
  <si>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</si>
  <si>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</si>
  <si>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</si>
  <si>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</si>
  <si>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</si>
  <si>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</si>
  <si>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</si>
  <si>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</si>
  <si>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</si>
  <si>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</si>
  <si>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</si>
  <si>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</si>
  <si>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</si>
  <si>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</si>
  <si>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</si>
  <si>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</si>
  <si>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</si>
  <si>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</si>
  <si>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</si>
  <si>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</si>
  <si>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</si>
  <si>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</si>
  <si>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</si>
  <si>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</si>
  <si>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</si>
  <si>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</si>
  <si>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</si>
  <si>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</si>
  <si>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</si>
  <si>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</si>
  <si>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</si>
  <si>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</si>
  <si>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</si>
  <si>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</si>
  <si>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</si>
  <si>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</si>
  <si>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</si>
  <si>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</si>
  <si>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</si>
  <si>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</si>
  <si>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</si>
  <si>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</si>
  <si>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</si>
  <si>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</si>
  <si>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</si>
  <si>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</si>
  <si>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</si>
  <si>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</si>
  <si>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</si>
  <si>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</si>
  <si>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</si>
  <si>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</si>
  <si>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</si>
  <si>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</si>
  <si>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</si>
  <si>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</si>
  <si>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</si>
  <si>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</si>
  <si>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</si>
  <si>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</si>
  <si>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</si>
  <si>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</si>
  <si>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</si>
  <si>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</si>
  <si>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</si>
  <si>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</si>
  <si>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</si>
  <si>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</si>
  <si>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</si>
  <si>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</si>
  <si>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</si>
  <si>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</si>
  <si>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</si>
  <si>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</si>
  <si>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</si>
  <si>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</si>
  <si>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</si>
  <si>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</si>
  <si>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</si>
  <si>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</si>
  <si>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</si>
  <si>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</si>
  <si>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</si>
  <si>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</si>
  <si>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</si>
  <si>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</si>
  <si>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</si>
  <si>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</si>
  <si>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</si>
  <si>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</si>
  <si>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</si>
  <si>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</si>
  <si>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</si>
  <si>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</si>
  <si>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</si>
  <si>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</si>
  <si>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</si>
  <si>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</si>
  <si>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</si>
  <si>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</si>
  <si>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</si>
  <si>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</si>
  <si>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</si>
  <si>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</si>
  <si>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</si>
  <si>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</si>
  <si>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</si>
  <si>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</si>
  <si>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</si>
  <si>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</si>
  <si>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</si>
  <si>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</si>
  <si>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</si>
  <si>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</si>
  <si>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</si>
  <si>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</si>
  <si>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</si>
  <si>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</si>
  <si>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</si>
  <si>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</si>
  <si>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</si>
  <si>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</si>
  <si>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</si>
  <si>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</si>
  <si>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</si>
  <si>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</si>
  <si>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</si>
  <si>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</si>
  <si>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</si>
  <si>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</si>
  <si>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</si>
  <si>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</si>
  <si>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</si>
  <si>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</si>
  <si>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</si>
  <si>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</si>
  <si>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</si>
  <si>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</si>
  <si>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</si>
  <si>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</si>
  <si>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</si>
  <si>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</si>
  <si>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</si>
  <si>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</si>
  <si>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</si>
  <si>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</si>
  <si>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</si>
  <si>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</si>
  <si>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</si>
  <si>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</si>
  <si>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</si>
  <si>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</si>
  <si>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</si>
  <si>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</si>
  <si>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</si>
  <si>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</si>
  <si>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</si>
  <si>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</si>
  <si>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</si>
  <si>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</si>
  <si>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</si>
  <si>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</si>
  <si>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</si>
  <si>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</si>
  <si>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</si>
  <si>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</si>
  <si>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</si>
  <si>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</si>
  <si>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</si>
  <si>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</si>
  <si>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</si>
  <si>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</si>
  <si>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</si>
  <si>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</si>
  <si>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</si>
  <si>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</si>
  <si>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</si>
  <si>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</si>
  <si>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</si>
  <si>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</si>
  <si>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</si>
  <si>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</si>
  <si>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</si>
  <si>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</si>
  <si>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</si>
  <si>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</si>
  <si>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</si>
  <si>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</si>
  <si>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</si>
  <si>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</si>
  <si>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</si>
  <si>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</si>
  <si>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</si>
  <si>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</si>
  <si>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</si>
  <si>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</si>
  <si>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</si>
  <si>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</si>
  <si>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</si>
  <si>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</si>
  <si>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</si>
  <si>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</si>
  <si>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</si>
  <si>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</si>
  <si>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</si>
  <si>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</si>
  <si>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</si>
  <si>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</si>
  <si>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</si>
  <si>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</si>
  <si>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</si>
  <si>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</si>
  <si>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</si>
  <si>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</si>
  <si>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</si>
  <si>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</si>
  <si>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</si>
  <si>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</si>
  <si>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</si>
  <si>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</si>
  <si>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</si>
  <si>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</si>
  <si>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</si>
  <si>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</si>
  <si>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</si>
  <si>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</si>
  <si>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</si>
  <si>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</si>
  <si>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</si>
  <si>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</si>
  <si>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</si>
  <si>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</si>
  <si>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</si>
  <si>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</si>
  <si>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</si>
  <si>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</si>
  <si>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</si>
  <si>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</si>
  <si>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</si>
  <si>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</si>
  <si>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</si>
  <si>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</si>
  <si>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</si>
  <si>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</si>
  <si>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</si>
  <si>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</si>
  <si>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</si>
  <si>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</si>
  <si>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</si>
  <si>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</si>
  <si>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</si>
  <si>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</si>
  <si>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</si>
  <si>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</si>
  <si>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</si>
  <si>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</si>
  <si>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</si>
  <si>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</si>
  <si>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</si>
  <si>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</si>
  <si>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</si>
  <si>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</si>
  <si>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</si>
  <si>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</si>
  <si>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</si>
  <si>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</si>
  <si>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</si>
  <si>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</si>
  <si>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</si>
  <si>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الجلسة (24)</t>
  </si>
  <si>
    <t>جلسة الاحد 2026/2/8</t>
  </si>
  <si>
    <t xml:space="preserve">الجلسة (24) نشرة تداول منصة الشركات غير المفصحة لجلسة الاحد 2026/2/8 Non Disclosing Trading Platform </t>
  </si>
  <si>
    <t>الجلسة (24) نشرة تداول الأسهم للمنصة النظامية لجلسة الاحد 2026/2/8 Regular Market Trading</t>
  </si>
  <si>
    <t xml:space="preserve">الجلسة (24) نشرة تداول المنصة الثانية لجلسة الاحد 2026/2/8 Second Trading Platform </t>
  </si>
  <si>
    <t>الشركات غير المتداولة للمنصة الثالثة لجلسة  الاحد 2026/2/8</t>
  </si>
  <si>
    <t>الشركات غير المتداولة للمنصة الثانية لجلسة الاحد 2026/2/8</t>
  </si>
  <si>
    <t>الشركات غير المتداولة لمنصة التداول النظامي لجلسة الاحد 2026/2/8</t>
  </si>
  <si>
    <t xml:space="preserve">الجلسة (24) نشرة التداول لمنصة الشركات غير المدرجة OTC    </t>
  </si>
  <si>
    <t>سوق العراق للأوراق المالية</t>
  </si>
  <si>
    <t>نشرة تداول أسهم غير العراقيين لجلسة الاحد  2026/2/8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</si>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</sst>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9" xfId="0" applyFont="1" applyBorder="1" applyAlignment="1">
      <alignment vertical="center" wrapText="1"/>
    </xf>
    <xf numFmtId="3" fontId="26" fillId="2" borderId="0" xfId="0" applyNumberFormat="1" applyFont="1" applyFill="1"/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32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74084</xdr:rowOff>
    </xdr:from>
    <xdr:to>
      <xdr:col>6</xdr:col>
      <xdr:colOff>1947335</xdr:colOff>
      <xdr:row>17</xdr:row>
      <xdr:rowOff>1322917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EBBAA03-45B6-4BA5-B6EA-B2B57D6ED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08582" y="4847167"/>
          <a:ext cx="7641167" cy="3280833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95250</xdr:rowOff>
    </xdr:from>
    <xdr:to>
      <xdr:col>14</xdr:col>
      <xdr:colOff>1058333</xdr:colOff>
      <xdr:row>17</xdr:row>
      <xdr:rowOff>1333500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DFCE4D4-EE8D-4AFE-9B96-D2098EC07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75417" y="4868333"/>
          <a:ext cx="7059083" cy="3270250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21166</xdr:colOff>
      <xdr:row>4</xdr:row>
      <xdr:rowOff>84666</xdr:rowOff>
    </xdr:from>
    <xdr:to>
      <xdr:col>14</xdr:col>
      <xdr:colOff>1090083</xdr:colOff>
      <xdr:row>13</xdr:row>
      <xdr:rowOff>91027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2C89FE-E266-42F8-917F-59126CFE6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71083"/>
          <a:ext cx="384175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57151</xdr:rowOff>
    </xdr:from>
    <xdr:to>
      <xdr:col>3</xdr:col>
      <xdr:colOff>1762125</xdr:colOff>
      <xdr:row>31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11C037-79E4-4C15-B70D-07615CE37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48226"/>
          <a:ext cx="4695825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19</xdr:row>
      <xdr:rowOff>95251</xdr:rowOff>
    </xdr:from>
    <xdr:to>
      <xdr:col>8</xdr:col>
      <xdr:colOff>1790700</xdr:colOff>
      <xdr:row>31</xdr:row>
      <xdr:rowOff>171451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842695-DE9C-4C3C-ABD7-E2568F9AA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5" y="4886326"/>
          <a:ext cx="493395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52</xdr:row>
      <xdr:rowOff>17318</xdr:rowOff>
    </xdr:from>
    <xdr:to>
      <xdr:col>13</xdr:col>
      <xdr:colOff>1758313</xdr:colOff>
      <xdr:row>53</xdr:row>
      <xdr:rowOff>8658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69</xdr:row>
      <xdr:rowOff>8662</xdr:rowOff>
    </xdr:from>
    <xdr:to>
      <xdr:col>13</xdr:col>
      <xdr:colOff>1781694</xdr:colOff>
      <xdr:row>70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45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DB104533-0D71-4476-9EBA-798C456BD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4A069A3-F30C-4B3C-BE71-B2C4F180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53" t="s">
        <v>0</v>
      </c>
      <c r="B1" s="154"/>
      <c r="C1" s="154"/>
      <c r="D1" s="15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55" t="s">
        <v>331</v>
      </c>
      <c r="B2" s="155"/>
      <c r="C2" s="155"/>
      <c r="D2" s="155"/>
      <c r="E2" s="156" t="s">
        <v>299</v>
      </c>
      <c r="F2" s="157"/>
      <c r="G2" s="157"/>
      <c r="H2" s="157"/>
      <c r="I2" s="157"/>
      <c r="J2" s="157"/>
      <c r="K2" s="157"/>
      <c r="L2" s="158"/>
      <c r="M2" s="3"/>
      <c r="N2" s="3"/>
      <c r="O2" s="3"/>
    </row>
    <row r="3" spans="1:16" s="2" customFormat="1" ht="27.75" customHeight="1" x14ac:dyDescent="0.35">
      <c r="A3" s="159" t="s">
        <v>330</v>
      </c>
      <c r="B3" s="160"/>
      <c r="C3" s="160"/>
      <c r="D3" s="160"/>
      <c r="E3" s="156"/>
      <c r="F3" s="157"/>
      <c r="G3" s="157"/>
      <c r="H3" s="157"/>
      <c r="I3" s="157"/>
      <c r="J3" s="157"/>
      <c r="K3" s="157"/>
      <c r="L3" s="158"/>
      <c r="M3" s="1"/>
      <c r="N3" s="1"/>
      <c r="O3" s="3"/>
    </row>
    <row r="4" spans="1:16" ht="26.25" customHeight="1" x14ac:dyDescent="0.35">
      <c r="A4" s="142" t="s">
        <v>1</v>
      </c>
      <c r="B4" s="143"/>
      <c r="C4" s="144"/>
      <c r="D4" s="168">
        <f>'نشرة التداول'!M91+'نشرة OTC'!H8</f>
        <v>314411095</v>
      </c>
      <c r="E4" s="169"/>
      <c r="F4" s="4"/>
      <c r="G4" s="163" t="s">
        <v>2</v>
      </c>
      <c r="H4" s="164"/>
      <c r="I4" s="170">
        <f>'نشرة التداول'!N91+'نشرة OTC'!I8</f>
        <v>533256352.00999999</v>
      </c>
      <c r="J4" s="170"/>
      <c r="K4" s="170"/>
      <c r="L4" s="5"/>
      <c r="M4" s="162" t="s">
        <v>3</v>
      </c>
      <c r="N4" s="163"/>
      <c r="O4" s="6">
        <f>'نشرة التداول'!L91+'نشرة OTC'!G8</f>
        <v>763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0"/>
      <c r="M5" s="141"/>
      <c r="N5" s="141"/>
      <c r="O5" s="11" t="s">
        <v>314</v>
      </c>
    </row>
    <row r="6" spans="1:16" ht="26.25" customHeight="1" x14ac:dyDescent="0.35">
      <c r="A6" s="12" t="s">
        <v>4</v>
      </c>
      <c r="B6" s="163">
        <v>959.84</v>
      </c>
      <c r="C6" s="164"/>
      <c r="D6" s="163" t="s">
        <v>5</v>
      </c>
      <c r="E6" s="164"/>
      <c r="F6" s="1"/>
      <c r="G6" s="12" t="s">
        <v>6</v>
      </c>
      <c r="H6" s="13">
        <v>1232.9000000000001</v>
      </c>
      <c r="I6" s="165" t="s">
        <v>5</v>
      </c>
      <c r="J6" s="166"/>
      <c r="K6" s="167"/>
      <c r="L6" s="140"/>
      <c r="M6" s="141"/>
      <c r="N6" s="141"/>
      <c r="O6" s="14"/>
    </row>
    <row r="7" spans="1:16" ht="26.25" customHeight="1" x14ac:dyDescent="0.35">
      <c r="A7" s="12" t="s">
        <v>7</v>
      </c>
      <c r="B7" s="163">
        <v>954.9</v>
      </c>
      <c r="C7" s="164"/>
      <c r="D7" s="163" t="s">
        <v>5</v>
      </c>
      <c r="E7" s="164"/>
      <c r="F7" s="15"/>
      <c r="G7" s="12" t="s">
        <v>8</v>
      </c>
      <c r="H7" s="13">
        <v>1222.18</v>
      </c>
      <c r="I7" s="165" t="s">
        <v>5</v>
      </c>
      <c r="J7" s="166"/>
      <c r="K7" s="167"/>
      <c r="L7" s="140"/>
      <c r="M7" s="141"/>
      <c r="N7" s="141"/>
      <c r="O7" s="14"/>
    </row>
    <row r="8" spans="1:16" ht="26.25" customHeight="1" x14ac:dyDescent="0.35">
      <c r="A8" s="12" t="s">
        <v>9</v>
      </c>
      <c r="B8" s="171">
        <f>((B6/B7)-1)*100</f>
        <v>0.51733165776521872</v>
      </c>
      <c r="C8" s="172"/>
      <c r="D8" s="163" t="s">
        <v>10</v>
      </c>
      <c r="E8" s="164"/>
      <c r="F8" s="15"/>
      <c r="G8" s="12" t="s">
        <v>9</v>
      </c>
      <c r="H8" s="136">
        <f>((H6/H7)-1)*100</f>
        <v>0.87712120964178464</v>
      </c>
      <c r="I8" s="165" t="s">
        <v>10</v>
      </c>
      <c r="J8" s="166"/>
      <c r="K8" s="167"/>
      <c r="L8" s="140"/>
      <c r="M8" s="141"/>
      <c r="N8" s="141"/>
      <c r="O8" s="14"/>
    </row>
    <row r="9" spans="1:16" ht="26.25" customHeight="1" x14ac:dyDescent="0.35">
      <c r="A9" s="12" t="s">
        <v>11</v>
      </c>
      <c r="B9" s="171">
        <f>B6-B7</f>
        <v>4.9400000000000546</v>
      </c>
      <c r="C9" s="172">
        <f>B6-B7</f>
        <v>4.9400000000000546</v>
      </c>
      <c r="D9" s="163" t="s">
        <v>5</v>
      </c>
      <c r="E9" s="164"/>
      <c r="F9" s="15"/>
      <c r="G9" s="12" t="s">
        <v>11</v>
      </c>
      <c r="H9" s="136">
        <f>H6-H7</f>
        <v>10.720000000000027</v>
      </c>
      <c r="I9" s="165" t="s">
        <v>5</v>
      </c>
      <c r="J9" s="166"/>
      <c r="K9" s="167"/>
      <c r="L9" s="140"/>
      <c r="M9" s="141"/>
      <c r="N9" s="141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0"/>
      <c r="M10" s="141"/>
      <c r="N10" s="141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44</v>
      </c>
      <c r="I11" s="13" t="s">
        <v>15</v>
      </c>
      <c r="J11" s="20">
        <v>13</v>
      </c>
      <c r="K11" s="20">
        <f>J11+H11</f>
        <v>57</v>
      </c>
      <c r="L11" s="140"/>
      <c r="M11" s="141"/>
      <c r="N11" s="141"/>
      <c r="O11" s="14"/>
      <c r="P11" s="82"/>
    </row>
    <row r="12" spans="1:16" ht="26.25" customHeight="1" x14ac:dyDescent="0.35">
      <c r="A12" s="12" t="s">
        <v>16</v>
      </c>
      <c r="B12" s="20">
        <v>47</v>
      </c>
      <c r="C12" s="13" t="s">
        <v>13</v>
      </c>
      <c r="D12" s="20">
        <v>1</v>
      </c>
      <c r="E12" s="20">
        <f>D12+B12</f>
        <v>48</v>
      </c>
      <c r="F12" s="22"/>
      <c r="G12" s="161" t="s">
        <v>17</v>
      </c>
      <c r="H12" s="161"/>
      <c r="I12" s="161"/>
      <c r="J12" s="145">
        <v>10</v>
      </c>
      <c r="K12" s="146"/>
      <c r="L12" s="140"/>
      <c r="M12" s="141"/>
      <c r="N12" s="141"/>
      <c r="O12" s="23"/>
      <c r="P12" s="82"/>
    </row>
    <row r="13" spans="1:16" ht="26.25" customHeight="1" x14ac:dyDescent="0.35">
      <c r="A13" s="138" t="s">
        <v>18</v>
      </c>
      <c r="B13" s="139"/>
      <c r="C13" s="139"/>
      <c r="D13" s="139"/>
      <c r="E13" s="20">
        <v>2</v>
      </c>
      <c r="F13" s="22"/>
      <c r="G13" s="142" t="s">
        <v>19</v>
      </c>
      <c r="H13" s="143"/>
      <c r="I13" s="144"/>
      <c r="J13" s="145">
        <v>11</v>
      </c>
      <c r="K13" s="146"/>
      <c r="L13" s="140"/>
      <c r="M13" s="141"/>
      <c r="N13" s="141"/>
      <c r="O13" s="23"/>
      <c r="P13" s="82"/>
    </row>
    <row r="14" spans="1:16" ht="26.25" customHeight="1" x14ac:dyDescent="0.35">
      <c r="A14" s="138" t="s">
        <v>20</v>
      </c>
      <c r="B14" s="139"/>
      <c r="C14" s="139"/>
      <c r="D14" s="139"/>
      <c r="E14" s="24">
        <v>11</v>
      </c>
      <c r="F14" s="25"/>
      <c r="G14" s="23"/>
      <c r="H14" s="23"/>
      <c r="I14" s="23"/>
      <c r="J14" s="140"/>
      <c r="K14" s="141"/>
      <c r="L14" s="140"/>
      <c r="M14" s="141"/>
      <c r="N14" s="141"/>
      <c r="O14" s="23"/>
      <c r="P14" s="82"/>
    </row>
    <row r="15" spans="1:16" ht="53.25" customHeight="1" x14ac:dyDescent="0.35">
      <c r="A15" s="140"/>
      <c r="B15" s="141"/>
      <c r="C15" s="141"/>
      <c r="D15" s="141"/>
      <c r="E15" s="140"/>
      <c r="F15" s="141"/>
      <c r="G15" s="23"/>
      <c r="H15" s="23"/>
      <c r="I15" s="23"/>
      <c r="J15" s="140"/>
      <c r="K15" s="141"/>
      <c r="L15" s="140"/>
      <c r="M15" s="141"/>
      <c r="N15" s="141"/>
      <c r="O15" s="23"/>
    </row>
    <row r="16" spans="1:16" ht="53.25" customHeight="1" x14ac:dyDescent="0.35">
      <c r="A16" s="140"/>
      <c r="B16" s="141"/>
      <c r="C16" s="141"/>
      <c r="D16" s="141"/>
      <c r="E16" s="140"/>
      <c r="F16" s="141"/>
      <c r="G16" s="23"/>
      <c r="H16" s="23"/>
      <c r="I16" s="23"/>
      <c r="J16" s="140"/>
      <c r="K16" s="141"/>
      <c r="L16" s="140"/>
      <c r="M16" s="141"/>
      <c r="N16" s="141"/>
      <c r="O16" s="23"/>
    </row>
    <row r="17" spans="1:15" ht="53.25" customHeight="1" x14ac:dyDescent="0.35">
      <c r="A17" s="140"/>
      <c r="B17" s="141"/>
      <c r="C17" s="141"/>
      <c r="D17" s="141"/>
      <c r="E17" s="140"/>
      <c r="F17" s="141"/>
      <c r="G17" s="23"/>
      <c r="H17" s="23"/>
      <c r="I17" s="23"/>
      <c r="J17" s="140"/>
      <c r="K17" s="141"/>
      <c r="L17" s="140"/>
      <c r="M17" s="141"/>
      <c r="N17" s="141"/>
      <c r="O17" s="23"/>
    </row>
    <row r="18" spans="1:15" ht="109.5" customHeight="1" x14ac:dyDescent="0.35">
      <c r="A18" s="140"/>
      <c r="B18" s="141"/>
      <c r="C18" s="141"/>
      <c r="D18" s="141"/>
      <c r="E18" s="140"/>
      <c r="F18" s="141"/>
      <c r="G18" s="23"/>
      <c r="H18" s="23"/>
      <c r="I18" s="23"/>
      <c r="J18" s="140"/>
      <c r="K18" s="141"/>
      <c r="L18" s="140"/>
      <c r="M18" s="141"/>
      <c r="N18" s="141"/>
      <c r="O18" s="23"/>
    </row>
    <row r="19" spans="1:15" ht="60" customHeight="1" x14ac:dyDescent="0.25">
      <c r="A19" s="130" t="s">
        <v>328</v>
      </c>
      <c r="B19" s="150" t="s">
        <v>329</v>
      </c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2"/>
    </row>
    <row r="20" spans="1:15" ht="32.25" customHeight="1" x14ac:dyDescent="0.25">
      <c r="A20" s="26" t="s">
        <v>21</v>
      </c>
      <c r="B20" s="147" t="s">
        <v>22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9"/>
    </row>
    <row r="21" spans="1:15" x14ac:dyDescent="0.25">
      <c r="A21" s="137" t="s">
        <v>23</v>
      </c>
      <c r="B21" s="137"/>
      <c r="C21" s="137"/>
      <c r="D21" s="137"/>
      <c r="E21" s="137"/>
      <c r="F21" s="137" t="s">
        <v>24</v>
      </c>
      <c r="G21" s="137"/>
      <c r="H21" s="137"/>
      <c r="I21" s="137"/>
      <c r="J21" s="137"/>
      <c r="K21" s="137"/>
      <c r="L21" s="137"/>
      <c r="M21" s="137" t="s">
        <v>25</v>
      </c>
      <c r="N21" s="137"/>
      <c r="O21" s="137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abSelected="1" topLeftCell="A7" workbookViewId="0">
      <selection activeCell="Q14" sqref="Q14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3" t="s">
        <v>26</v>
      </c>
      <c r="B2" s="174"/>
      <c r="C2" s="174"/>
      <c r="D2" s="174"/>
      <c r="E2" s="174"/>
      <c r="F2" s="174"/>
      <c r="G2" s="174"/>
      <c r="H2" s="174"/>
      <c r="I2" s="17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6" t="s">
        <v>27</v>
      </c>
      <c r="B4" s="177"/>
      <c r="C4" s="177"/>
      <c r="D4" s="178"/>
      <c r="E4" s="84"/>
      <c r="F4" s="176" t="s">
        <v>28</v>
      </c>
      <c r="G4" s="177"/>
      <c r="H4" s="177"/>
      <c r="I4" s="178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37</v>
      </c>
      <c r="B6" s="39">
        <v>0.13</v>
      </c>
      <c r="C6" s="40">
        <v>8.33</v>
      </c>
      <c r="D6" s="34">
        <v>43000000</v>
      </c>
      <c r="E6" s="35"/>
      <c r="F6" s="38" t="s">
        <v>168</v>
      </c>
      <c r="G6" s="39">
        <v>0.24</v>
      </c>
      <c r="H6" s="41">
        <v>-14.29</v>
      </c>
      <c r="I6" s="34">
        <v>6113589</v>
      </c>
    </row>
    <row r="7" spans="1:9" ht="20.100000000000001" customHeight="1" x14ac:dyDescent="0.25">
      <c r="A7" s="38" t="s">
        <v>320</v>
      </c>
      <c r="B7" s="39">
        <v>0.14000000000000001</v>
      </c>
      <c r="C7" s="40">
        <v>7.69</v>
      </c>
      <c r="D7" s="34">
        <v>6226917</v>
      </c>
      <c r="E7" s="35"/>
      <c r="F7" s="38" t="s">
        <v>101</v>
      </c>
      <c r="G7" s="39">
        <v>2.65</v>
      </c>
      <c r="H7" s="41">
        <v>-5.36</v>
      </c>
      <c r="I7" s="34">
        <v>535350</v>
      </c>
    </row>
    <row r="8" spans="1:9" ht="20.100000000000001" customHeight="1" x14ac:dyDescent="0.25">
      <c r="A8" s="38" t="s">
        <v>132</v>
      </c>
      <c r="B8" s="39">
        <v>0.62</v>
      </c>
      <c r="C8" s="40">
        <v>3.33</v>
      </c>
      <c r="D8" s="34">
        <v>638079</v>
      </c>
      <c r="E8" s="35"/>
      <c r="F8" s="38" t="s">
        <v>218</v>
      </c>
      <c r="G8" s="39">
        <v>2</v>
      </c>
      <c r="H8" s="41">
        <v>-4.76</v>
      </c>
      <c r="I8" s="34">
        <v>350236</v>
      </c>
    </row>
    <row r="9" spans="1:9" ht="20.100000000000001" customHeight="1" x14ac:dyDescent="0.25">
      <c r="A9" s="38" t="s">
        <v>107</v>
      </c>
      <c r="B9" s="39">
        <v>5.45</v>
      </c>
      <c r="C9" s="40">
        <v>2.83</v>
      </c>
      <c r="D9" s="34">
        <v>1709689</v>
      </c>
      <c r="E9" s="35"/>
      <c r="F9" s="38" t="s">
        <v>105</v>
      </c>
      <c r="G9" s="39">
        <v>2.2999999999999998</v>
      </c>
      <c r="H9" s="41">
        <v>-4.17</v>
      </c>
      <c r="I9" s="34">
        <v>61215</v>
      </c>
    </row>
    <row r="10" spans="1:9" ht="20.100000000000001" customHeight="1" x14ac:dyDescent="0.25">
      <c r="A10" s="38" t="s">
        <v>75</v>
      </c>
      <c r="B10" s="39">
        <v>15.15</v>
      </c>
      <c r="C10" s="40">
        <v>2.09</v>
      </c>
      <c r="D10" s="34">
        <v>9180523</v>
      </c>
      <c r="E10" s="35"/>
      <c r="F10" s="92" t="s">
        <v>145</v>
      </c>
      <c r="G10" s="39">
        <v>2.02</v>
      </c>
      <c r="H10" s="41">
        <v>-3.81</v>
      </c>
      <c r="I10" s="34">
        <v>352378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9" t="s">
        <v>38</v>
      </c>
      <c r="B13" s="179"/>
      <c r="C13" s="179"/>
      <c r="D13" s="179"/>
      <c r="E13" s="85"/>
      <c r="F13" s="180" t="s">
        <v>39</v>
      </c>
      <c r="G13" s="180"/>
      <c r="H13" s="180"/>
      <c r="I13" s="180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2.0499999999999998</v>
      </c>
      <c r="C15" s="53">
        <v>0</v>
      </c>
      <c r="D15" s="34">
        <v>54465941</v>
      </c>
      <c r="E15" s="54"/>
      <c r="F15" s="55" t="s">
        <v>75</v>
      </c>
      <c r="G15" s="39">
        <v>15.15</v>
      </c>
      <c r="H15" s="53">
        <v>2.09</v>
      </c>
      <c r="I15" s="34">
        <v>137522075.46000001</v>
      </c>
    </row>
    <row r="16" spans="1:9" ht="20.100000000000001" customHeight="1" x14ac:dyDescent="0.25">
      <c r="A16" s="38" t="s">
        <v>318</v>
      </c>
      <c r="B16" s="39">
        <v>0.25</v>
      </c>
      <c r="C16" s="53">
        <v>0</v>
      </c>
      <c r="D16" s="34">
        <v>47950000</v>
      </c>
      <c r="E16" s="54"/>
      <c r="F16" s="55" t="s">
        <v>44</v>
      </c>
      <c r="G16" s="39">
        <v>2.0499999999999998</v>
      </c>
      <c r="H16" s="53">
        <v>0</v>
      </c>
      <c r="I16" s="34">
        <v>111333269.56999999</v>
      </c>
    </row>
    <row r="17" spans="1:9" ht="20.100000000000001" customHeight="1" x14ac:dyDescent="0.25">
      <c r="A17" s="38" t="s">
        <v>37</v>
      </c>
      <c r="B17" s="39">
        <v>0.13</v>
      </c>
      <c r="C17" s="53">
        <v>8.33</v>
      </c>
      <c r="D17" s="34">
        <v>43000000</v>
      </c>
      <c r="E17" s="54"/>
      <c r="F17" s="55" t="s">
        <v>164</v>
      </c>
      <c r="G17" s="39">
        <v>1.95</v>
      </c>
      <c r="H17" s="53">
        <v>0</v>
      </c>
      <c r="I17" s="34">
        <v>66767626.350000001</v>
      </c>
    </row>
    <row r="18" spans="1:9" ht="20.100000000000001" customHeight="1" x14ac:dyDescent="0.25">
      <c r="A18" s="38" t="s">
        <v>164</v>
      </c>
      <c r="B18" s="39">
        <v>1.95</v>
      </c>
      <c r="C18" s="53">
        <v>0</v>
      </c>
      <c r="D18" s="34">
        <v>34237193</v>
      </c>
      <c r="E18" s="54"/>
      <c r="F18" s="55" t="s">
        <v>88</v>
      </c>
      <c r="G18" s="39">
        <v>22.02</v>
      </c>
      <c r="H18" s="53">
        <v>-2.13</v>
      </c>
      <c r="I18" s="34">
        <v>34143957.280000001</v>
      </c>
    </row>
    <row r="19" spans="1:9" ht="20.100000000000001" customHeight="1" x14ac:dyDescent="0.25">
      <c r="A19" s="38" t="s">
        <v>65</v>
      </c>
      <c r="B19" s="39">
        <v>0.22</v>
      </c>
      <c r="C19" s="53">
        <v>0</v>
      </c>
      <c r="D19" s="34">
        <v>29061286</v>
      </c>
      <c r="E19" s="54"/>
      <c r="F19" s="55" t="s">
        <v>99</v>
      </c>
      <c r="G19" s="39">
        <v>5.82</v>
      </c>
      <c r="H19" s="53">
        <v>1.22</v>
      </c>
      <c r="I19" s="34">
        <v>33400896.84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61" zoomScale="110" zoomScaleNormal="110" workbookViewId="0">
      <selection activeCell="B48" sqref="B48:N51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88" t="s">
        <v>333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.75" customHeight="1" x14ac:dyDescent="0.25">
      <c r="A3" s="86"/>
      <c r="B3" s="181" t="s">
        <v>58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1:15" ht="12.95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0.25</v>
      </c>
      <c r="F4" s="93">
        <v>0.25</v>
      </c>
      <c r="G4" s="93">
        <v>0.25</v>
      </c>
      <c r="H4" s="93">
        <v>0.25</v>
      </c>
      <c r="I4" s="93">
        <v>0.25</v>
      </c>
      <c r="J4" s="93">
        <v>0.25</v>
      </c>
      <c r="K4" s="94">
        <v>0</v>
      </c>
      <c r="L4" s="95">
        <v>32</v>
      </c>
      <c r="M4" s="96">
        <v>47950000</v>
      </c>
      <c r="N4" s="97">
        <v>11987500</v>
      </c>
      <c r="O4"/>
    </row>
    <row r="5" spans="1:15" ht="12.95" customHeight="1" x14ac:dyDescent="0.25">
      <c r="A5" s="86"/>
      <c r="B5" s="92" t="s">
        <v>45</v>
      </c>
      <c r="C5" s="92" t="s">
        <v>59</v>
      </c>
      <c r="D5" s="93">
        <v>3.07</v>
      </c>
      <c r="E5" s="93">
        <v>3.09</v>
      </c>
      <c r="F5" s="93">
        <v>3.06</v>
      </c>
      <c r="G5" s="93">
        <v>3.08</v>
      </c>
      <c r="H5" s="93">
        <v>3.1</v>
      </c>
      <c r="I5" s="93">
        <v>3.09</v>
      </c>
      <c r="J5" s="93">
        <v>3.07</v>
      </c>
      <c r="K5" s="94">
        <v>0.65</v>
      </c>
      <c r="L5" s="95">
        <v>47</v>
      </c>
      <c r="M5" s="96">
        <v>6295432</v>
      </c>
      <c r="N5" s="97">
        <v>19397150.859999999</v>
      </c>
      <c r="O5"/>
    </row>
    <row r="6" spans="1:15" ht="12.95" customHeight="1" x14ac:dyDescent="0.25">
      <c r="A6" s="86"/>
      <c r="B6" s="92" t="s">
        <v>60</v>
      </c>
      <c r="C6" s="92" t="s">
        <v>61</v>
      </c>
      <c r="D6" s="93">
        <v>0.66</v>
      </c>
      <c r="E6" s="93">
        <v>0.67</v>
      </c>
      <c r="F6" s="93">
        <v>0.66</v>
      </c>
      <c r="G6" s="93">
        <v>0.67</v>
      </c>
      <c r="H6" s="93">
        <v>0.66</v>
      </c>
      <c r="I6" s="93">
        <v>0.67</v>
      </c>
      <c r="J6" s="93">
        <v>0.66</v>
      </c>
      <c r="K6" s="94">
        <v>1.52</v>
      </c>
      <c r="L6" s="95">
        <v>28</v>
      </c>
      <c r="M6" s="96">
        <v>23450000</v>
      </c>
      <c r="N6" s="97">
        <v>15711000</v>
      </c>
      <c r="O6"/>
    </row>
    <row r="7" spans="1:15" ht="12.95" customHeight="1" x14ac:dyDescent="0.25">
      <c r="A7" s="86"/>
      <c r="B7" s="56" t="s">
        <v>168</v>
      </c>
      <c r="C7" s="56" t="s">
        <v>169</v>
      </c>
      <c r="D7" s="57">
        <v>0.24</v>
      </c>
      <c r="E7" s="119">
        <v>0.24</v>
      </c>
      <c r="F7" s="119">
        <v>0.24</v>
      </c>
      <c r="G7" s="119">
        <v>0.24</v>
      </c>
      <c r="H7" s="119">
        <v>0.28000000000000003</v>
      </c>
      <c r="I7" s="119">
        <v>0.24</v>
      </c>
      <c r="J7" s="119">
        <v>0.28000000000000003</v>
      </c>
      <c r="K7" s="120">
        <v>-14.29</v>
      </c>
      <c r="L7" s="127">
        <v>4</v>
      </c>
      <c r="M7" s="121">
        <v>6113589</v>
      </c>
      <c r="N7" s="122">
        <v>1467261.36</v>
      </c>
      <c r="O7"/>
    </row>
    <row r="8" spans="1:15" ht="12.95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0.28000000000000003</v>
      </c>
      <c r="G8" s="93">
        <v>0.28000000000000003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18</v>
      </c>
      <c r="M8" s="96">
        <v>20452750</v>
      </c>
      <c r="N8" s="97">
        <v>5726770</v>
      </c>
      <c r="O8"/>
    </row>
    <row r="9" spans="1:15" ht="12.95" customHeight="1" x14ac:dyDescent="0.25">
      <c r="A9" s="86"/>
      <c r="B9" s="92" t="s">
        <v>65</v>
      </c>
      <c r="C9" s="92" t="s">
        <v>66</v>
      </c>
      <c r="D9" s="93">
        <v>0.22</v>
      </c>
      <c r="E9" s="93">
        <v>0.22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16</v>
      </c>
      <c r="M9" s="96">
        <v>29061286</v>
      </c>
      <c r="N9" s="97">
        <v>6393482.9199999999</v>
      </c>
      <c r="O9"/>
    </row>
    <row r="10" spans="1:15" ht="12.95" customHeight="1" x14ac:dyDescent="0.25">
      <c r="A10" s="86"/>
      <c r="B10" s="92" t="s">
        <v>67</v>
      </c>
      <c r="C10" s="92" t="s">
        <v>68</v>
      </c>
      <c r="D10" s="93">
        <v>1.02</v>
      </c>
      <c r="E10" s="93">
        <v>1.02</v>
      </c>
      <c r="F10" s="93">
        <v>1.02</v>
      </c>
      <c r="G10" s="93">
        <v>1.02</v>
      </c>
      <c r="H10" s="93">
        <v>1.02</v>
      </c>
      <c r="I10" s="93">
        <v>1.02</v>
      </c>
      <c r="J10" s="93">
        <v>1.02</v>
      </c>
      <c r="K10" s="94">
        <v>0</v>
      </c>
      <c r="L10" s="95">
        <v>12</v>
      </c>
      <c r="M10" s="96">
        <v>5455938</v>
      </c>
      <c r="N10" s="97">
        <v>5565056.7599999998</v>
      </c>
      <c r="O10"/>
    </row>
    <row r="11" spans="1:15" ht="12.95" customHeight="1" x14ac:dyDescent="0.25">
      <c r="A11" s="86"/>
      <c r="B11" s="92" t="s">
        <v>166</v>
      </c>
      <c r="C11" s="92" t="s">
        <v>167</v>
      </c>
      <c r="D11" s="93">
        <v>7.0000000000000007E-2</v>
      </c>
      <c r="E11" s="93">
        <v>7.0000000000000007E-2</v>
      </c>
      <c r="F11" s="93">
        <v>7.0000000000000007E-2</v>
      </c>
      <c r="G11" s="93">
        <v>7.0000000000000007E-2</v>
      </c>
      <c r="H11" s="93">
        <v>7.0000000000000007E-2</v>
      </c>
      <c r="I11" s="93">
        <v>7.0000000000000007E-2</v>
      </c>
      <c r="J11" s="93">
        <v>7.0000000000000007E-2</v>
      </c>
      <c r="K11" s="94">
        <v>0</v>
      </c>
      <c r="L11" s="95">
        <v>1</v>
      </c>
      <c r="M11" s="96">
        <v>1319000</v>
      </c>
      <c r="N11" s="97">
        <v>92330</v>
      </c>
      <c r="O11"/>
    </row>
    <row r="12" spans="1:15" ht="12.95" customHeight="1" x14ac:dyDescent="0.25">
      <c r="A12" s="86"/>
      <c r="B12" s="92" t="s">
        <v>164</v>
      </c>
      <c r="C12" s="92" t="s">
        <v>165</v>
      </c>
      <c r="D12" s="93">
        <v>1.95</v>
      </c>
      <c r="E12" s="93">
        <v>2</v>
      </c>
      <c r="F12" s="93">
        <v>1.95</v>
      </c>
      <c r="G12" s="93">
        <v>1.95</v>
      </c>
      <c r="H12" s="93">
        <v>1.95</v>
      </c>
      <c r="I12" s="93">
        <v>1.95</v>
      </c>
      <c r="J12" s="93">
        <v>1.95</v>
      </c>
      <c r="K12" s="94">
        <v>0</v>
      </c>
      <c r="L12" s="95">
        <v>16</v>
      </c>
      <c r="M12" s="96">
        <v>34237193</v>
      </c>
      <c r="N12" s="97">
        <v>66767626.350000001</v>
      </c>
      <c r="O12"/>
    </row>
    <row r="13" spans="1:15" ht="12.95" customHeight="1" x14ac:dyDescent="0.25">
      <c r="A13" s="86"/>
      <c r="B13" s="92" t="s">
        <v>320</v>
      </c>
      <c r="C13" s="92" t="s">
        <v>321</v>
      </c>
      <c r="D13" s="93">
        <v>0.13</v>
      </c>
      <c r="E13" s="93">
        <v>0.14000000000000001</v>
      </c>
      <c r="F13" s="93">
        <v>0.13</v>
      </c>
      <c r="G13" s="93">
        <v>0.14000000000000001</v>
      </c>
      <c r="H13" s="93">
        <v>0.13</v>
      </c>
      <c r="I13" s="93">
        <v>0.14000000000000001</v>
      </c>
      <c r="J13" s="93">
        <v>0.13</v>
      </c>
      <c r="K13" s="94">
        <v>7.69</v>
      </c>
      <c r="L13" s="95">
        <v>5</v>
      </c>
      <c r="M13" s="96">
        <v>6226917</v>
      </c>
      <c r="N13" s="97">
        <v>859499.21</v>
      </c>
      <c r="O13"/>
    </row>
    <row r="14" spans="1:15" ht="12.95" customHeight="1" x14ac:dyDescent="0.25">
      <c r="A14" s="86"/>
      <c r="B14" s="92" t="s">
        <v>44</v>
      </c>
      <c r="C14" s="92" t="s">
        <v>69</v>
      </c>
      <c r="D14" s="93">
        <v>2.0499999999999998</v>
      </c>
      <c r="E14" s="93">
        <v>2.06</v>
      </c>
      <c r="F14" s="93">
        <v>2.04</v>
      </c>
      <c r="G14" s="93">
        <v>2.04</v>
      </c>
      <c r="H14" s="93">
        <v>2.06</v>
      </c>
      <c r="I14" s="93">
        <v>2.0499999999999998</v>
      </c>
      <c r="J14" s="93">
        <v>2.0499999999999998</v>
      </c>
      <c r="K14" s="94">
        <v>0</v>
      </c>
      <c r="L14" s="95">
        <v>94</v>
      </c>
      <c r="M14" s="96">
        <v>54465941</v>
      </c>
      <c r="N14" s="97">
        <v>111333269.56999999</v>
      </c>
      <c r="O14"/>
    </row>
    <row r="15" spans="1:15" ht="12.95" customHeight="1" x14ac:dyDescent="0.25">
      <c r="A15" s="86"/>
      <c r="B15" s="92" t="s">
        <v>43</v>
      </c>
      <c r="C15" s="92" t="s">
        <v>70</v>
      </c>
      <c r="D15" s="93">
        <v>4.58</v>
      </c>
      <c r="E15" s="93">
        <v>4.6500000000000004</v>
      </c>
      <c r="F15" s="93">
        <v>4.58</v>
      </c>
      <c r="G15" s="93">
        <v>4.62</v>
      </c>
      <c r="H15" s="93">
        <v>4.55</v>
      </c>
      <c r="I15" s="93">
        <v>4.59</v>
      </c>
      <c r="J15" s="93">
        <v>4.58</v>
      </c>
      <c r="K15" s="94">
        <v>0.22</v>
      </c>
      <c r="L15" s="95">
        <v>31</v>
      </c>
      <c r="M15" s="96">
        <v>3460894</v>
      </c>
      <c r="N15" s="97">
        <v>15983577.630000001</v>
      </c>
      <c r="O15"/>
    </row>
    <row r="16" spans="1:15" ht="12.95" customHeight="1" x14ac:dyDescent="0.25">
      <c r="A16" s="86"/>
      <c r="B16" s="186" t="s">
        <v>73</v>
      </c>
      <c r="C16" s="187"/>
      <c r="D16" s="98"/>
      <c r="E16" s="98"/>
      <c r="F16" s="98"/>
      <c r="G16" s="98"/>
      <c r="H16" s="98"/>
      <c r="I16" s="98"/>
      <c r="J16" s="98"/>
      <c r="K16" s="98"/>
      <c r="L16" s="97">
        <f>SUM(L4:L15)</f>
        <v>304</v>
      </c>
      <c r="M16" s="97">
        <f>SUM(M4:M15)</f>
        <v>238488940</v>
      </c>
      <c r="N16" s="97">
        <f>SUM(N4:N15)</f>
        <v>261284524.65999997</v>
      </c>
      <c r="O16"/>
    </row>
    <row r="17" spans="1:15" ht="12.95" customHeight="1" x14ac:dyDescent="0.25">
      <c r="A17" s="86"/>
      <c r="B17" s="181" t="s">
        <v>74</v>
      </c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3"/>
      <c r="O17"/>
    </row>
    <row r="18" spans="1:15" ht="12.95" customHeight="1" x14ac:dyDescent="0.25">
      <c r="A18" s="86"/>
      <c r="B18" s="92" t="s">
        <v>75</v>
      </c>
      <c r="C18" s="92" t="s">
        <v>76</v>
      </c>
      <c r="D18" s="93">
        <v>14.84</v>
      </c>
      <c r="E18" s="93">
        <v>15.15</v>
      </c>
      <c r="F18" s="93">
        <v>14.84</v>
      </c>
      <c r="G18" s="93">
        <v>14.98</v>
      </c>
      <c r="H18" s="93">
        <v>14.84</v>
      </c>
      <c r="I18" s="93">
        <v>15.15</v>
      </c>
      <c r="J18" s="93">
        <v>14.84</v>
      </c>
      <c r="K18" s="94">
        <v>2.09</v>
      </c>
      <c r="L18" s="95">
        <v>148</v>
      </c>
      <c r="M18" s="96">
        <v>9180523</v>
      </c>
      <c r="N18" s="97">
        <v>137522075.46000001</v>
      </c>
      <c r="O18"/>
    </row>
    <row r="19" spans="1:15" ht="12.95" customHeight="1" x14ac:dyDescent="0.25">
      <c r="A19" s="86"/>
      <c r="B19" s="92" t="s">
        <v>77</v>
      </c>
      <c r="C19" s="92" t="s">
        <v>78</v>
      </c>
      <c r="D19" s="93">
        <v>3.15</v>
      </c>
      <c r="E19" s="93">
        <v>3.15</v>
      </c>
      <c r="F19" s="93">
        <v>3.15</v>
      </c>
      <c r="G19" s="93">
        <v>3.15</v>
      </c>
      <c r="H19" s="93">
        <v>3.15</v>
      </c>
      <c r="I19" s="93">
        <v>3.15</v>
      </c>
      <c r="J19" s="93">
        <v>3.15</v>
      </c>
      <c r="K19" s="94">
        <v>0</v>
      </c>
      <c r="L19" s="95">
        <v>2</v>
      </c>
      <c r="M19" s="96">
        <v>101457</v>
      </c>
      <c r="N19" s="97">
        <v>319589.55</v>
      </c>
    </row>
    <row r="20" spans="1:15" ht="12.95" customHeight="1" x14ac:dyDescent="0.25">
      <c r="A20" s="86"/>
      <c r="B20" s="186" t="s">
        <v>79</v>
      </c>
      <c r="C20" s="187"/>
      <c r="D20" s="98"/>
      <c r="E20" s="98"/>
      <c r="F20" s="98"/>
      <c r="G20" s="98"/>
      <c r="H20" s="98"/>
      <c r="I20" s="98"/>
      <c r="J20" s="98"/>
      <c r="K20" s="98"/>
      <c r="L20" s="97">
        <f>SUM(L18:L19)</f>
        <v>150</v>
      </c>
      <c r="M20" s="97">
        <f>SUM(M18:M19)</f>
        <v>9281980</v>
      </c>
      <c r="N20" s="97">
        <f>SUM(N18:N19)</f>
        <v>137841665.01000002</v>
      </c>
    </row>
    <row r="21" spans="1:15" ht="12.95" customHeight="1" x14ac:dyDescent="0.25">
      <c r="A21" s="86"/>
      <c r="B21" s="181" t="s">
        <v>80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3"/>
      <c r="O21"/>
    </row>
    <row r="22" spans="1:15" ht="12.95" customHeight="1" x14ac:dyDescent="0.25">
      <c r="A22" s="86"/>
      <c r="B22" s="92" t="s">
        <v>81</v>
      </c>
      <c r="C22" s="92" t="s">
        <v>82</v>
      </c>
      <c r="D22" s="93">
        <v>0.9</v>
      </c>
      <c r="E22" s="93">
        <v>0.9</v>
      </c>
      <c r="F22" s="93">
        <v>0.9</v>
      </c>
      <c r="G22" s="93">
        <v>0.9</v>
      </c>
      <c r="H22" s="57">
        <v>0.89</v>
      </c>
      <c r="I22" s="93">
        <v>0.9</v>
      </c>
      <c r="J22" s="93">
        <v>0.9</v>
      </c>
      <c r="K22" s="94">
        <v>0</v>
      </c>
      <c r="L22" s="95">
        <v>10</v>
      </c>
      <c r="M22" s="96">
        <v>1358072</v>
      </c>
      <c r="N22" s="97">
        <v>1222264.8</v>
      </c>
      <c r="O22"/>
    </row>
    <row r="23" spans="1:15" ht="12.95" customHeight="1" x14ac:dyDescent="0.25">
      <c r="A23" s="86"/>
      <c r="B23" s="92" t="s">
        <v>85</v>
      </c>
      <c r="C23" s="92" t="s">
        <v>86</v>
      </c>
      <c r="D23" s="93">
        <v>0.5</v>
      </c>
      <c r="E23" s="93">
        <v>0.5</v>
      </c>
      <c r="F23" s="93">
        <v>0.5</v>
      </c>
      <c r="G23" s="93">
        <v>0.5</v>
      </c>
      <c r="H23" s="57">
        <v>0.5</v>
      </c>
      <c r="I23" s="93">
        <v>0.5</v>
      </c>
      <c r="J23" s="93">
        <v>0.5</v>
      </c>
      <c r="K23" s="94">
        <v>0</v>
      </c>
      <c r="L23" s="95">
        <v>2</v>
      </c>
      <c r="M23" s="96">
        <v>253976</v>
      </c>
      <c r="N23" s="97">
        <v>126988</v>
      </c>
    </row>
    <row r="24" spans="1:15" ht="12.95" customHeight="1" x14ac:dyDescent="0.25">
      <c r="A24" s="86"/>
      <c r="B24" s="186" t="s">
        <v>322</v>
      </c>
      <c r="C24" s="187"/>
      <c r="D24" s="135"/>
      <c r="E24" s="135"/>
      <c r="F24" s="135"/>
      <c r="G24" s="135"/>
      <c r="H24" s="135"/>
      <c r="I24" s="135"/>
      <c r="J24" s="135"/>
      <c r="K24" s="135"/>
      <c r="L24" s="97">
        <f>SUM(L22:L23)</f>
        <v>12</v>
      </c>
      <c r="M24" s="97">
        <f>SUM(M22:M23)</f>
        <v>1612048</v>
      </c>
      <c r="N24" s="97">
        <f>SUM(N22:N23)</f>
        <v>1349252.8</v>
      </c>
    </row>
    <row r="25" spans="1:15" ht="16.5" customHeight="1" x14ac:dyDescent="0.25">
      <c r="A25" s="86"/>
      <c r="B25" s="181" t="s">
        <v>87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3"/>
    </row>
    <row r="26" spans="1:15" ht="12.95" customHeight="1" x14ac:dyDescent="0.25">
      <c r="A26" s="86"/>
      <c r="B26" s="92" t="s">
        <v>88</v>
      </c>
      <c r="C26" s="92" t="s">
        <v>89</v>
      </c>
      <c r="D26" s="57">
        <v>22.5</v>
      </c>
      <c r="E26" s="93">
        <v>24</v>
      </c>
      <c r="F26" s="93">
        <v>22</v>
      </c>
      <c r="G26" s="93">
        <v>22.61</v>
      </c>
      <c r="H26" s="93">
        <v>21.91</v>
      </c>
      <c r="I26" s="93">
        <v>22.02</v>
      </c>
      <c r="J26" s="93">
        <v>22.5</v>
      </c>
      <c r="K26" s="94">
        <v>-2.13</v>
      </c>
      <c r="L26" s="95">
        <v>41</v>
      </c>
      <c r="M26" s="96">
        <v>1510049</v>
      </c>
      <c r="N26" s="97">
        <v>34143957.280000001</v>
      </c>
    </row>
    <row r="27" spans="1:15" ht="12.95" customHeight="1" x14ac:dyDescent="0.25">
      <c r="A27" s="86"/>
      <c r="B27" s="92" t="s">
        <v>36</v>
      </c>
      <c r="C27" s="92" t="s">
        <v>90</v>
      </c>
      <c r="D27" s="57">
        <v>4.1500000000000004</v>
      </c>
      <c r="E27" s="93">
        <v>4.1500000000000004</v>
      </c>
      <c r="F27" s="93">
        <v>4.1500000000000004</v>
      </c>
      <c r="G27" s="93">
        <v>4.1500000000000004</v>
      </c>
      <c r="H27" s="93">
        <v>4.18</v>
      </c>
      <c r="I27" s="93">
        <v>4.1500000000000004</v>
      </c>
      <c r="J27" s="93">
        <v>4.1500000000000004</v>
      </c>
      <c r="K27" s="94">
        <v>0</v>
      </c>
      <c r="L27" s="95">
        <v>1</v>
      </c>
      <c r="M27" s="96">
        <v>15000</v>
      </c>
      <c r="N27" s="97">
        <v>62250</v>
      </c>
    </row>
    <row r="28" spans="1:15" ht="12.95" customHeight="1" x14ac:dyDescent="0.25">
      <c r="A28" s="86"/>
      <c r="B28" s="92" t="s">
        <v>91</v>
      </c>
      <c r="C28" s="92" t="s">
        <v>92</v>
      </c>
      <c r="D28" s="93">
        <v>7.39</v>
      </c>
      <c r="E28" s="119">
        <v>7.39</v>
      </c>
      <c r="F28" s="119">
        <v>7.39</v>
      </c>
      <c r="G28" s="119">
        <v>7.39</v>
      </c>
      <c r="H28" s="119">
        <v>7.39</v>
      </c>
      <c r="I28" s="119">
        <v>7.39</v>
      </c>
      <c r="J28" s="119">
        <v>7.39</v>
      </c>
      <c r="K28" s="120">
        <v>0</v>
      </c>
      <c r="L28" s="127">
        <v>3</v>
      </c>
      <c r="M28" s="121">
        <v>3941</v>
      </c>
      <c r="N28" s="122">
        <v>29123.99</v>
      </c>
    </row>
    <row r="29" spans="1:15" ht="12.95" customHeight="1" x14ac:dyDescent="0.25">
      <c r="A29" s="86"/>
      <c r="B29" s="92" t="s">
        <v>93</v>
      </c>
      <c r="C29" s="92" t="s">
        <v>94</v>
      </c>
      <c r="D29" s="57">
        <v>3.25</v>
      </c>
      <c r="E29" s="93">
        <v>3.28</v>
      </c>
      <c r="F29" s="93">
        <v>3.25</v>
      </c>
      <c r="G29" s="93">
        <v>3.26</v>
      </c>
      <c r="H29" s="93">
        <v>3.24</v>
      </c>
      <c r="I29" s="93">
        <v>3.25</v>
      </c>
      <c r="J29" s="93">
        <v>3.25</v>
      </c>
      <c r="K29" s="94">
        <v>0</v>
      </c>
      <c r="L29" s="95">
        <v>15</v>
      </c>
      <c r="M29" s="96">
        <v>869266</v>
      </c>
      <c r="N29" s="97">
        <v>2834013.56</v>
      </c>
    </row>
    <row r="30" spans="1:15" ht="12.95" customHeight="1" x14ac:dyDescent="0.25">
      <c r="A30" s="86"/>
      <c r="B30" s="186" t="s">
        <v>97</v>
      </c>
      <c r="C30" s="187"/>
      <c r="D30" s="98"/>
      <c r="E30" s="98"/>
      <c r="F30" s="98"/>
      <c r="G30" s="98"/>
      <c r="H30" s="98"/>
      <c r="I30" s="98"/>
      <c r="J30" s="98"/>
      <c r="K30" s="98"/>
      <c r="L30" s="97">
        <f>SUM(L26:L29)</f>
        <v>60</v>
      </c>
      <c r="M30" s="97">
        <f>SUM(M26:M29)</f>
        <v>2398256</v>
      </c>
      <c r="N30" s="97">
        <f>SUM(N26:N29)</f>
        <v>37069344.830000006</v>
      </c>
    </row>
    <row r="31" spans="1:15" ht="17.25" customHeight="1" x14ac:dyDescent="0.25">
      <c r="A31" s="86"/>
      <c r="B31" s="181" t="s">
        <v>98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3"/>
    </row>
    <row r="32" spans="1:15" ht="12.95" customHeight="1" x14ac:dyDescent="0.25">
      <c r="A32" s="86"/>
      <c r="B32" s="92" t="s">
        <v>99</v>
      </c>
      <c r="C32" s="92" t="s">
        <v>100</v>
      </c>
      <c r="D32" s="93">
        <v>5.75</v>
      </c>
      <c r="E32" s="93">
        <v>5.84</v>
      </c>
      <c r="F32" s="93">
        <v>5.75</v>
      </c>
      <c r="G32" s="93">
        <v>5.81</v>
      </c>
      <c r="H32" s="93">
        <v>5.72</v>
      </c>
      <c r="I32" s="93">
        <v>5.82</v>
      </c>
      <c r="J32" s="93">
        <v>5.75</v>
      </c>
      <c r="K32" s="94">
        <v>1.22</v>
      </c>
      <c r="L32" s="95">
        <v>61</v>
      </c>
      <c r="M32" s="96">
        <v>5752001</v>
      </c>
      <c r="N32" s="97">
        <v>33400896.84</v>
      </c>
      <c r="O32"/>
    </row>
    <row r="33" spans="1:15" ht="12.95" customHeight="1" x14ac:dyDescent="0.25">
      <c r="A33" s="86"/>
      <c r="B33" s="56" t="s">
        <v>101</v>
      </c>
      <c r="C33" s="56" t="s">
        <v>102</v>
      </c>
      <c r="D33" s="93">
        <v>2.5099999999999998</v>
      </c>
      <c r="E33" s="119">
        <v>2.65</v>
      </c>
      <c r="F33" s="119">
        <v>2.5099999999999998</v>
      </c>
      <c r="G33" s="119">
        <v>2.6</v>
      </c>
      <c r="H33" s="119">
        <v>2.8</v>
      </c>
      <c r="I33" s="119">
        <v>2.65</v>
      </c>
      <c r="J33" s="119">
        <v>2.8</v>
      </c>
      <c r="K33" s="120">
        <v>-5.36</v>
      </c>
      <c r="L33" s="127">
        <v>9</v>
      </c>
      <c r="M33" s="121">
        <v>535350</v>
      </c>
      <c r="N33" s="122">
        <v>1391057.3</v>
      </c>
      <c r="O33"/>
    </row>
    <row r="34" spans="1:15" ht="12.95" customHeight="1" x14ac:dyDescent="0.25">
      <c r="A34" s="86"/>
      <c r="B34" s="92" t="s">
        <v>103</v>
      </c>
      <c r="C34" s="92" t="s">
        <v>104</v>
      </c>
      <c r="D34" s="93">
        <v>1.25</v>
      </c>
      <c r="E34" s="93">
        <v>1.25</v>
      </c>
      <c r="F34" s="93">
        <v>1.25</v>
      </c>
      <c r="G34" s="93">
        <v>1.25</v>
      </c>
      <c r="H34" s="93">
        <v>1.25</v>
      </c>
      <c r="I34" s="93">
        <v>1.25</v>
      </c>
      <c r="J34" s="93">
        <v>1.25</v>
      </c>
      <c r="K34" s="94">
        <v>0</v>
      </c>
      <c r="L34" s="95">
        <v>1</v>
      </c>
      <c r="M34" s="96">
        <v>904</v>
      </c>
      <c r="N34" s="97">
        <v>1130</v>
      </c>
      <c r="O34"/>
    </row>
    <row r="35" spans="1:15" ht="12.95" customHeight="1" x14ac:dyDescent="0.25">
      <c r="A35" s="86"/>
      <c r="B35" s="56" t="s">
        <v>105</v>
      </c>
      <c r="C35" s="56" t="s">
        <v>106</v>
      </c>
      <c r="D35" s="119">
        <v>2.4</v>
      </c>
      <c r="E35" s="119">
        <v>2.4</v>
      </c>
      <c r="F35" s="119">
        <v>2.2999999999999998</v>
      </c>
      <c r="G35" s="119">
        <v>2.2999999999999998</v>
      </c>
      <c r="H35" s="119">
        <v>2.4</v>
      </c>
      <c r="I35" s="119">
        <v>2.2999999999999998</v>
      </c>
      <c r="J35" s="119">
        <v>2.4</v>
      </c>
      <c r="K35" s="120">
        <v>-4.17</v>
      </c>
      <c r="L35" s="127">
        <v>2</v>
      </c>
      <c r="M35" s="121">
        <v>61215</v>
      </c>
      <c r="N35" s="122">
        <v>140835.9</v>
      </c>
      <c r="O35"/>
    </row>
    <row r="36" spans="1:15" ht="12.95" customHeight="1" x14ac:dyDescent="0.25">
      <c r="A36" s="86"/>
      <c r="B36" s="56" t="s">
        <v>307</v>
      </c>
      <c r="C36" s="56" t="s">
        <v>308</v>
      </c>
      <c r="D36" s="93">
        <v>2.13</v>
      </c>
      <c r="E36" s="93">
        <v>2.13</v>
      </c>
      <c r="F36" s="93">
        <v>2.13</v>
      </c>
      <c r="G36" s="93">
        <v>2.13</v>
      </c>
      <c r="H36" s="93">
        <v>2.12</v>
      </c>
      <c r="I36" s="93">
        <v>2.13</v>
      </c>
      <c r="J36" s="93">
        <v>2.13</v>
      </c>
      <c r="K36" s="94">
        <v>0</v>
      </c>
      <c r="L36" s="95">
        <v>7</v>
      </c>
      <c r="M36" s="96">
        <v>36540</v>
      </c>
      <c r="N36" s="97">
        <v>77830.2</v>
      </c>
      <c r="O36"/>
    </row>
    <row r="37" spans="1:15" ht="12.95" customHeight="1" x14ac:dyDescent="0.25">
      <c r="A37" s="86"/>
      <c r="B37" s="56" t="s">
        <v>107</v>
      </c>
      <c r="C37" s="56" t="s">
        <v>108</v>
      </c>
      <c r="D37" s="93">
        <v>5.3</v>
      </c>
      <c r="E37" s="93">
        <v>5.5</v>
      </c>
      <c r="F37" s="93">
        <v>5.3</v>
      </c>
      <c r="G37" s="93">
        <v>5.41</v>
      </c>
      <c r="H37" s="93">
        <v>5.3</v>
      </c>
      <c r="I37" s="93">
        <v>5.45</v>
      </c>
      <c r="J37" s="93">
        <v>5.3</v>
      </c>
      <c r="K37" s="94">
        <v>2.83</v>
      </c>
      <c r="L37" s="95">
        <v>18</v>
      </c>
      <c r="M37" s="96">
        <v>1709689</v>
      </c>
      <c r="N37" s="97">
        <v>9256152.6600000001</v>
      </c>
      <c r="O37"/>
    </row>
    <row r="38" spans="1:15" ht="12.95" customHeight="1" x14ac:dyDescent="0.25">
      <c r="A38" s="86"/>
      <c r="B38" s="56" t="s">
        <v>178</v>
      </c>
      <c r="C38" s="56" t="s">
        <v>179</v>
      </c>
      <c r="D38" s="93">
        <v>2.29</v>
      </c>
      <c r="E38" s="93">
        <v>2.29</v>
      </c>
      <c r="F38" s="93">
        <v>2.29</v>
      </c>
      <c r="G38" s="93">
        <v>2.29</v>
      </c>
      <c r="H38" s="93">
        <v>2.29</v>
      </c>
      <c r="I38" s="93">
        <v>2.29</v>
      </c>
      <c r="J38" s="93">
        <v>2.29</v>
      </c>
      <c r="K38" s="94">
        <v>0</v>
      </c>
      <c r="L38" s="95">
        <v>1</v>
      </c>
      <c r="M38" s="96">
        <v>8769</v>
      </c>
      <c r="N38" s="97">
        <v>20081.009999999998</v>
      </c>
      <c r="O38"/>
    </row>
    <row r="39" spans="1:15" ht="12.95" customHeight="1" x14ac:dyDescent="0.25">
      <c r="A39" s="86"/>
      <c r="B39" s="186" t="s">
        <v>109</v>
      </c>
      <c r="C39" s="187"/>
      <c r="D39" s="189"/>
      <c r="E39" s="190"/>
      <c r="F39" s="190"/>
      <c r="G39" s="190"/>
      <c r="H39" s="190"/>
      <c r="I39" s="190"/>
      <c r="J39" s="190"/>
      <c r="K39" s="191"/>
      <c r="L39" s="97">
        <f>SUM(L32:L38)</f>
        <v>99</v>
      </c>
      <c r="M39" s="97">
        <f>SUM(M32:M38)</f>
        <v>8104468</v>
      </c>
      <c r="N39" s="97">
        <f>SUM(N32:N38)</f>
        <v>44287983.910000004</v>
      </c>
      <c r="O39"/>
    </row>
    <row r="40" spans="1:15" ht="16.5" customHeight="1" x14ac:dyDescent="0.25">
      <c r="A40" s="86"/>
      <c r="B40" s="181" t="s">
        <v>110</v>
      </c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3"/>
      <c r="O40"/>
    </row>
    <row r="41" spans="1:15" ht="12.95" customHeight="1" x14ac:dyDescent="0.25">
      <c r="A41" s="86"/>
      <c r="B41" s="92" t="s">
        <v>180</v>
      </c>
      <c r="C41" s="92" t="s">
        <v>181</v>
      </c>
      <c r="D41" s="93">
        <v>11.5</v>
      </c>
      <c r="E41" s="93">
        <v>11.5</v>
      </c>
      <c r="F41" s="93">
        <v>11.5</v>
      </c>
      <c r="G41" s="93">
        <v>11.5</v>
      </c>
      <c r="H41" s="93">
        <v>11.5</v>
      </c>
      <c r="I41" s="93">
        <v>11.5</v>
      </c>
      <c r="J41" s="93">
        <v>11.5</v>
      </c>
      <c r="K41" s="94">
        <v>0</v>
      </c>
      <c r="L41" s="95">
        <v>3</v>
      </c>
      <c r="M41" s="96">
        <v>74939</v>
      </c>
      <c r="N41" s="97">
        <v>861798.5</v>
      </c>
    </row>
    <row r="42" spans="1:15" ht="12.95" customHeight="1" x14ac:dyDescent="0.25">
      <c r="A42" s="86"/>
      <c r="B42" s="92" t="s">
        <v>42</v>
      </c>
      <c r="C42" s="92" t="s">
        <v>111</v>
      </c>
      <c r="D42" s="57">
        <v>105</v>
      </c>
      <c r="E42" s="119">
        <v>105</v>
      </c>
      <c r="F42" s="119">
        <v>105</v>
      </c>
      <c r="G42" s="119">
        <v>105</v>
      </c>
      <c r="H42" s="119">
        <v>105</v>
      </c>
      <c r="I42" s="119">
        <v>105</v>
      </c>
      <c r="J42" s="119">
        <v>105</v>
      </c>
      <c r="K42" s="120">
        <v>0</v>
      </c>
      <c r="L42" s="127">
        <v>2</v>
      </c>
      <c r="M42" s="121">
        <v>993</v>
      </c>
      <c r="N42" s="122">
        <v>104265</v>
      </c>
      <c r="O42"/>
    </row>
    <row r="43" spans="1:15" ht="12.95" customHeight="1" x14ac:dyDescent="0.25">
      <c r="A43" s="86"/>
      <c r="B43" s="92" t="s">
        <v>112</v>
      </c>
      <c r="C43" s="92" t="s">
        <v>113</v>
      </c>
      <c r="D43" s="93">
        <v>9</v>
      </c>
      <c r="E43" s="93">
        <v>9</v>
      </c>
      <c r="F43" s="93">
        <v>9</v>
      </c>
      <c r="G43" s="93">
        <v>9</v>
      </c>
      <c r="H43" s="93">
        <v>9</v>
      </c>
      <c r="I43" s="93">
        <v>9</v>
      </c>
      <c r="J43" s="93">
        <v>9</v>
      </c>
      <c r="K43" s="94">
        <v>0</v>
      </c>
      <c r="L43" s="95">
        <v>1</v>
      </c>
      <c r="M43" s="96">
        <v>50000</v>
      </c>
      <c r="N43" s="97">
        <v>450000</v>
      </c>
    </row>
    <row r="44" spans="1:15" ht="12.95" customHeight="1" x14ac:dyDescent="0.25">
      <c r="A44" s="86"/>
      <c r="B44" s="92" t="s">
        <v>182</v>
      </c>
      <c r="C44" s="92" t="s">
        <v>183</v>
      </c>
      <c r="D44" s="93">
        <v>14.8</v>
      </c>
      <c r="E44" s="93">
        <v>14.8</v>
      </c>
      <c r="F44" s="93">
        <v>14.8</v>
      </c>
      <c r="G44" s="93">
        <v>14.8</v>
      </c>
      <c r="H44" s="93">
        <v>13.38</v>
      </c>
      <c r="I44" s="119">
        <v>14.8</v>
      </c>
      <c r="J44" s="119">
        <v>14.85</v>
      </c>
      <c r="K44" s="120">
        <v>-0.34</v>
      </c>
      <c r="L44" s="127">
        <v>10</v>
      </c>
      <c r="M44" s="121">
        <v>44053</v>
      </c>
      <c r="N44" s="122">
        <v>651984.4</v>
      </c>
    </row>
    <row r="45" spans="1:15" ht="14.25" customHeight="1" x14ac:dyDescent="0.25">
      <c r="A45" s="86"/>
      <c r="B45" s="186" t="s">
        <v>118</v>
      </c>
      <c r="C45" s="187"/>
      <c r="D45" s="189"/>
      <c r="E45" s="190"/>
      <c r="F45" s="190"/>
      <c r="G45" s="190"/>
      <c r="H45" s="190"/>
      <c r="I45" s="190"/>
      <c r="J45" s="190"/>
      <c r="K45" s="191"/>
      <c r="L45" s="97">
        <f>SUM(L41:L44)</f>
        <v>16</v>
      </c>
      <c r="M45" s="97">
        <f>SUM(M41:M44)</f>
        <v>169985</v>
      </c>
      <c r="N45" s="97">
        <f>SUM(N41:N44)</f>
        <v>2068047.9</v>
      </c>
    </row>
    <row r="46" spans="1:15" ht="18.75" customHeight="1" x14ac:dyDescent="0.25">
      <c r="A46" s="86"/>
      <c r="B46" s="188" t="s">
        <v>333</v>
      </c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</row>
    <row r="47" spans="1:15" ht="26.25" customHeight="1" x14ac:dyDescent="0.25">
      <c r="A47" s="86"/>
      <c r="B47" s="87" t="s">
        <v>46</v>
      </c>
      <c r="C47" s="88" t="s">
        <v>47</v>
      </c>
      <c r="D47" s="88" t="s">
        <v>48</v>
      </c>
      <c r="E47" s="88" t="s">
        <v>49</v>
      </c>
      <c r="F47" s="88" t="s">
        <v>50</v>
      </c>
      <c r="G47" s="88" t="s">
        <v>51</v>
      </c>
      <c r="H47" s="88" t="s">
        <v>52</v>
      </c>
      <c r="I47" s="88" t="s">
        <v>53</v>
      </c>
      <c r="J47" s="89" t="s">
        <v>54</v>
      </c>
      <c r="K47" s="90" t="s">
        <v>33</v>
      </c>
      <c r="L47" s="91" t="s">
        <v>55</v>
      </c>
      <c r="M47" s="91" t="s">
        <v>56</v>
      </c>
      <c r="N47" s="88" t="s">
        <v>57</v>
      </c>
    </row>
    <row r="48" spans="1:15" ht="12" customHeight="1" x14ac:dyDescent="0.25">
      <c r="A48" s="86"/>
      <c r="B48" s="181" t="s">
        <v>119</v>
      </c>
      <c r="C48" s="182"/>
      <c r="D48" s="182"/>
      <c r="E48" s="182"/>
      <c r="F48" s="182"/>
      <c r="G48" s="182"/>
      <c r="H48" s="182"/>
      <c r="I48" s="182"/>
      <c r="J48" s="182"/>
      <c r="K48" s="182"/>
      <c r="L48" s="182"/>
      <c r="M48" s="182"/>
      <c r="N48" s="183"/>
    </row>
    <row r="49" spans="1:14" ht="12" customHeight="1" x14ac:dyDescent="0.25">
      <c r="A49" s="86"/>
      <c r="B49" s="92" t="s">
        <v>190</v>
      </c>
      <c r="C49" s="92" t="s">
        <v>191</v>
      </c>
      <c r="D49" s="93">
        <v>3.06</v>
      </c>
      <c r="E49" s="93">
        <v>3.06</v>
      </c>
      <c r="F49" s="93">
        <v>3.06</v>
      </c>
      <c r="G49" s="93">
        <v>3.06</v>
      </c>
      <c r="H49" s="93">
        <v>3.06</v>
      </c>
      <c r="I49" s="93">
        <v>3.06</v>
      </c>
      <c r="J49" s="93">
        <v>3.06</v>
      </c>
      <c r="K49" s="94">
        <v>0</v>
      </c>
      <c r="L49" s="95">
        <v>2</v>
      </c>
      <c r="M49" s="96">
        <v>145491</v>
      </c>
      <c r="N49" s="97">
        <v>445202.46</v>
      </c>
    </row>
    <row r="50" spans="1:14" ht="12" customHeight="1" x14ac:dyDescent="0.25">
      <c r="A50" s="86"/>
      <c r="B50" s="92" t="s">
        <v>186</v>
      </c>
      <c r="C50" s="92" t="s">
        <v>187</v>
      </c>
      <c r="D50" s="119">
        <v>0.4</v>
      </c>
      <c r="E50" s="119">
        <v>0.4</v>
      </c>
      <c r="F50" s="119">
        <v>0.4</v>
      </c>
      <c r="G50" s="119">
        <v>0.4</v>
      </c>
      <c r="H50" s="119">
        <v>0.4</v>
      </c>
      <c r="I50" s="119">
        <v>0.4</v>
      </c>
      <c r="J50" s="119">
        <v>0.4</v>
      </c>
      <c r="K50" s="120">
        <v>0</v>
      </c>
      <c r="L50" s="127">
        <v>2</v>
      </c>
      <c r="M50" s="121">
        <v>24850</v>
      </c>
      <c r="N50" s="122">
        <v>9940</v>
      </c>
    </row>
    <row r="51" spans="1:14" ht="12" customHeight="1" x14ac:dyDescent="0.25">
      <c r="A51" s="86"/>
      <c r="B51" s="186" t="s">
        <v>122</v>
      </c>
      <c r="C51" s="187"/>
      <c r="D51" s="189"/>
      <c r="E51" s="190"/>
      <c r="F51" s="190"/>
      <c r="G51" s="190"/>
      <c r="H51" s="190"/>
      <c r="I51" s="190"/>
      <c r="J51" s="190"/>
      <c r="K51" s="191"/>
      <c r="L51" s="97">
        <f>SUM(L49:L50)</f>
        <v>4</v>
      </c>
      <c r="M51" s="97">
        <f>SUM(M49:M50)</f>
        <v>170341</v>
      </c>
      <c r="N51" s="97">
        <f>SUM(N49:N50)</f>
        <v>455142.46</v>
      </c>
    </row>
    <row r="52" spans="1:14" ht="12.95" customHeight="1" x14ac:dyDescent="0.25">
      <c r="A52" s="86"/>
      <c r="B52" s="184" t="s">
        <v>123</v>
      </c>
      <c r="C52" s="185"/>
      <c r="D52" s="99"/>
      <c r="E52" s="99"/>
      <c r="F52" s="99"/>
      <c r="G52" s="99"/>
      <c r="H52" s="99"/>
      <c r="I52" s="99"/>
      <c r="J52" s="99"/>
      <c r="K52" s="99"/>
      <c r="L52" s="100">
        <f>L51+L45+L39+L30+L24+L20+L16</f>
        <v>645</v>
      </c>
      <c r="M52" s="100">
        <f t="shared" ref="M52:N52" si="0">M51+M45+M39+M30+M24+M20+M16</f>
        <v>260226018</v>
      </c>
      <c r="N52" s="100">
        <f t="shared" si="0"/>
        <v>484355961.56999999</v>
      </c>
    </row>
    <row r="53" spans="1:14" ht="17.25" customHeight="1" x14ac:dyDescent="0.25">
      <c r="A53" s="86"/>
      <c r="B53" s="182" t="s">
        <v>334</v>
      </c>
      <c r="C53" s="182"/>
      <c r="D53" s="182"/>
      <c r="E53" s="182"/>
      <c r="F53" s="182"/>
      <c r="G53" s="182"/>
      <c r="H53" s="182"/>
      <c r="I53" s="182"/>
      <c r="J53" s="182"/>
      <c r="K53" s="182"/>
      <c r="L53" s="182"/>
      <c r="M53" s="182"/>
      <c r="N53" s="182"/>
    </row>
    <row r="54" spans="1:14" ht="27.75" customHeight="1" x14ac:dyDescent="0.25">
      <c r="A54" s="86"/>
      <c r="B54" s="87" t="s">
        <v>46</v>
      </c>
      <c r="C54" s="88" t="s">
        <v>47</v>
      </c>
      <c r="D54" s="88" t="s">
        <v>48</v>
      </c>
      <c r="E54" s="88" t="s">
        <v>49</v>
      </c>
      <c r="F54" s="88" t="s">
        <v>50</v>
      </c>
      <c r="G54" s="88" t="s">
        <v>51</v>
      </c>
      <c r="H54" s="88" t="s">
        <v>52</v>
      </c>
      <c r="I54" s="88" t="s">
        <v>53</v>
      </c>
      <c r="J54" s="89" t="s">
        <v>54</v>
      </c>
      <c r="K54" s="90" t="s">
        <v>33</v>
      </c>
      <c r="L54" s="91" t="s">
        <v>55</v>
      </c>
      <c r="M54" s="91" t="s">
        <v>56</v>
      </c>
      <c r="N54" s="88" t="s">
        <v>57</v>
      </c>
    </row>
    <row r="55" spans="1:14" ht="12" customHeight="1" x14ac:dyDescent="0.25">
      <c r="A55" s="86"/>
      <c r="B55" s="181" t="s">
        <v>58</v>
      </c>
      <c r="C55" s="182"/>
      <c r="D55" s="182"/>
      <c r="E55" s="182"/>
      <c r="F55" s="182"/>
      <c r="G55" s="182"/>
      <c r="H55" s="182"/>
      <c r="I55" s="182"/>
      <c r="J55" s="182"/>
      <c r="K55" s="182"/>
      <c r="L55" s="182"/>
      <c r="M55" s="182"/>
      <c r="N55" s="183"/>
    </row>
    <row r="56" spans="1:14" ht="12" customHeight="1" x14ac:dyDescent="0.25">
      <c r="A56" s="86"/>
      <c r="B56" s="92" t="s">
        <v>130</v>
      </c>
      <c r="C56" s="92" t="s">
        <v>131</v>
      </c>
      <c r="D56" s="93">
        <v>0.22</v>
      </c>
      <c r="E56" s="93">
        <v>0.22</v>
      </c>
      <c r="F56" s="93">
        <v>0.22</v>
      </c>
      <c r="G56" s="93">
        <v>0.22</v>
      </c>
      <c r="H56" s="93">
        <v>0.22</v>
      </c>
      <c r="I56" s="93">
        <v>0.22</v>
      </c>
      <c r="J56" s="93">
        <v>0.22</v>
      </c>
      <c r="K56" s="94">
        <v>0</v>
      </c>
      <c r="L56" s="95">
        <v>3</v>
      </c>
      <c r="M56" s="96">
        <v>2055846</v>
      </c>
      <c r="N56" s="97">
        <v>452286.12</v>
      </c>
    </row>
    <row r="57" spans="1:14" ht="12" customHeight="1" x14ac:dyDescent="0.25">
      <c r="A57" s="86"/>
      <c r="B57" s="56" t="s">
        <v>132</v>
      </c>
      <c r="C57" s="56" t="s">
        <v>133</v>
      </c>
      <c r="D57" s="93">
        <v>0.6</v>
      </c>
      <c r="E57" s="93">
        <v>0.62</v>
      </c>
      <c r="F57" s="93">
        <v>0.6</v>
      </c>
      <c r="G57" s="93">
        <v>0.6</v>
      </c>
      <c r="H57" s="93">
        <v>0.6</v>
      </c>
      <c r="I57" s="93">
        <v>0.62</v>
      </c>
      <c r="J57" s="93">
        <v>0.6</v>
      </c>
      <c r="K57" s="94">
        <v>3.33</v>
      </c>
      <c r="L57" s="95">
        <v>6</v>
      </c>
      <c r="M57" s="96">
        <v>638079</v>
      </c>
      <c r="N57" s="97">
        <v>382947.4</v>
      </c>
    </row>
    <row r="58" spans="1:14" ht="12" customHeight="1" x14ac:dyDescent="0.25">
      <c r="A58" s="86"/>
      <c r="B58" s="186" t="s">
        <v>73</v>
      </c>
      <c r="C58" s="187"/>
      <c r="D58" s="101"/>
      <c r="E58" s="101"/>
      <c r="F58" s="101"/>
      <c r="G58" s="101"/>
      <c r="H58" s="101"/>
      <c r="I58" s="101"/>
      <c r="J58" s="101"/>
      <c r="K58" s="101"/>
      <c r="L58" s="97">
        <f>SUM(L56:L57)</f>
        <v>9</v>
      </c>
      <c r="M58" s="97">
        <f>SUM(M56:M57)</f>
        <v>2693925</v>
      </c>
      <c r="N58" s="97">
        <f>SUM(N56:N57)</f>
        <v>835233.52</v>
      </c>
    </row>
    <row r="59" spans="1:14" ht="12" customHeight="1" x14ac:dyDescent="0.25">
      <c r="A59" s="86"/>
      <c r="B59" s="181" t="s">
        <v>80</v>
      </c>
      <c r="C59" s="182"/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3"/>
    </row>
    <row r="60" spans="1:14" ht="12" customHeight="1" x14ac:dyDescent="0.25">
      <c r="A60" s="86"/>
      <c r="B60" s="56" t="s">
        <v>315</v>
      </c>
      <c r="C60" s="56" t="s">
        <v>316</v>
      </c>
      <c r="D60" s="57">
        <v>2.23</v>
      </c>
      <c r="E60" s="93">
        <v>2.23</v>
      </c>
      <c r="F60" s="93">
        <v>2.23</v>
      </c>
      <c r="G60" s="93">
        <v>2.23</v>
      </c>
      <c r="H60" s="93">
        <v>2.23</v>
      </c>
      <c r="I60" s="93">
        <v>2.23</v>
      </c>
      <c r="J60" s="93">
        <v>2.23</v>
      </c>
      <c r="K60" s="94">
        <v>0</v>
      </c>
      <c r="L60" s="95">
        <v>1</v>
      </c>
      <c r="M60" s="96">
        <v>100</v>
      </c>
      <c r="N60" s="97">
        <v>223</v>
      </c>
    </row>
    <row r="61" spans="1:14" ht="12" customHeight="1" x14ac:dyDescent="0.25">
      <c r="A61" s="86"/>
      <c r="B61" s="186" t="s">
        <v>322</v>
      </c>
      <c r="C61" s="187"/>
      <c r="D61" s="101"/>
      <c r="E61" s="101"/>
      <c r="F61" s="101"/>
      <c r="G61" s="101"/>
      <c r="H61" s="101"/>
      <c r="I61" s="101"/>
      <c r="J61" s="101"/>
      <c r="K61" s="101"/>
      <c r="L61" s="97">
        <f>SUM(L60)</f>
        <v>1</v>
      </c>
      <c r="M61" s="97">
        <f>SUM(M60)</f>
        <v>100</v>
      </c>
      <c r="N61" s="97">
        <f>SUM(N60)</f>
        <v>223</v>
      </c>
    </row>
    <row r="62" spans="1:14" ht="12" customHeight="1" x14ac:dyDescent="0.25">
      <c r="A62" s="86"/>
      <c r="B62" s="181" t="s">
        <v>87</v>
      </c>
      <c r="C62" s="182"/>
      <c r="D62" s="182"/>
      <c r="E62" s="182"/>
      <c r="F62" s="182"/>
      <c r="G62" s="182"/>
      <c r="H62" s="182"/>
      <c r="I62" s="182"/>
      <c r="J62" s="182"/>
      <c r="K62" s="182"/>
      <c r="L62" s="182"/>
      <c r="M62" s="182"/>
      <c r="N62" s="183"/>
    </row>
    <row r="63" spans="1:14" ht="12" customHeight="1" x14ac:dyDescent="0.25">
      <c r="A63" s="86"/>
      <c r="B63" s="56" t="s">
        <v>218</v>
      </c>
      <c r="C63" s="56" t="s">
        <v>219</v>
      </c>
      <c r="D63" s="93">
        <v>2.1</v>
      </c>
      <c r="E63" s="93">
        <v>2.1</v>
      </c>
      <c r="F63" s="93">
        <v>2</v>
      </c>
      <c r="G63" s="93">
        <v>2</v>
      </c>
      <c r="H63" s="93">
        <v>2.06</v>
      </c>
      <c r="I63" s="93">
        <v>2</v>
      </c>
      <c r="J63" s="93">
        <v>2.1</v>
      </c>
      <c r="K63" s="94">
        <v>-4.76</v>
      </c>
      <c r="L63" s="95">
        <v>3</v>
      </c>
      <c r="M63" s="96">
        <v>350236</v>
      </c>
      <c r="N63" s="97">
        <v>700495.6</v>
      </c>
    </row>
    <row r="64" spans="1:14" ht="12" customHeight="1" x14ac:dyDescent="0.25">
      <c r="A64" s="86"/>
      <c r="B64" s="186" t="s">
        <v>97</v>
      </c>
      <c r="C64" s="187"/>
      <c r="D64" s="101"/>
      <c r="E64" s="101"/>
      <c r="F64" s="101"/>
      <c r="G64" s="101"/>
      <c r="H64" s="101"/>
      <c r="I64" s="101"/>
      <c r="J64" s="101"/>
      <c r="K64" s="101"/>
      <c r="L64" s="97">
        <f>SUM(L63)</f>
        <v>3</v>
      </c>
      <c r="M64" s="97">
        <f>SUM(M63)</f>
        <v>350236</v>
      </c>
      <c r="N64" s="97">
        <f>SUM(N63)</f>
        <v>700495.6</v>
      </c>
    </row>
    <row r="65" spans="1:15" ht="12" customHeight="1" x14ac:dyDescent="0.25">
      <c r="A65" s="86"/>
      <c r="B65" s="181" t="s">
        <v>98</v>
      </c>
      <c r="C65" s="182"/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3"/>
    </row>
    <row r="66" spans="1:15" ht="12" customHeight="1" x14ac:dyDescent="0.25">
      <c r="A66" s="86"/>
      <c r="B66" s="92" t="s">
        <v>136</v>
      </c>
      <c r="C66" s="92" t="s">
        <v>137</v>
      </c>
      <c r="D66" s="110">
        <v>3</v>
      </c>
      <c r="E66" s="93">
        <v>3</v>
      </c>
      <c r="F66" s="93">
        <v>2.8</v>
      </c>
      <c r="G66" s="93">
        <v>2.85</v>
      </c>
      <c r="H66" s="93">
        <v>2.86</v>
      </c>
      <c r="I66" s="93">
        <v>2.8</v>
      </c>
      <c r="J66" s="93">
        <v>2.87</v>
      </c>
      <c r="K66" s="94">
        <v>-2.44</v>
      </c>
      <c r="L66" s="95">
        <v>14</v>
      </c>
      <c r="M66" s="96">
        <v>222932</v>
      </c>
      <c r="N66" s="97">
        <v>634474.84</v>
      </c>
    </row>
    <row r="67" spans="1:15" ht="12" customHeight="1" x14ac:dyDescent="0.25">
      <c r="A67" s="86"/>
      <c r="B67" s="92" t="s">
        <v>34</v>
      </c>
      <c r="C67" s="92" t="s">
        <v>138</v>
      </c>
      <c r="D67" s="110">
        <v>1.1000000000000001</v>
      </c>
      <c r="E67" s="93">
        <v>1.1000000000000001</v>
      </c>
      <c r="F67" s="93">
        <v>1.1000000000000001</v>
      </c>
      <c r="G67" s="93">
        <v>1.1000000000000001</v>
      </c>
      <c r="H67" s="93">
        <v>1.1000000000000001</v>
      </c>
      <c r="I67" s="93">
        <v>1.1000000000000001</v>
      </c>
      <c r="J67" s="93">
        <v>1.1000000000000001</v>
      </c>
      <c r="K67" s="94">
        <v>0</v>
      </c>
      <c r="L67" s="95">
        <v>1</v>
      </c>
      <c r="M67" s="96">
        <v>674</v>
      </c>
      <c r="N67" s="97">
        <v>741.4</v>
      </c>
    </row>
    <row r="68" spans="1:15" ht="12" customHeight="1" x14ac:dyDescent="0.25">
      <c r="A68" s="86"/>
      <c r="B68" s="186" t="s">
        <v>109</v>
      </c>
      <c r="C68" s="187"/>
      <c r="D68" s="101"/>
      <c r="E68" s="101"/>
      <c r="F68" s="101"/>
      <c r="G68" s="101"/>
      <c r="H68" s="101"/>
      <c r="I68" s="101"/>
      <c r="J68" s="101"/>
      <c r="K68" s="101"/>
      <c r="L68" s="97">
        <f>SUM(L66:L67)</f>
        <v>15</v>
      </c>
      <c r="M68" s="97">
        <f>SUM(M66:M67)</f>
        <v>223606</v>
      </c>
      <c r="N68" s="97">
        <f>SUM(N66:N67)</f>
        <v>635216.24</v>
      </c>
    </row>
    <row r="69" spans="1:15" ht="12.95" customHeight="1" x14ac:dyDescent="0.25">
      <c r="A69" s="86"/>
      <c r="B69" s="184" t="s">
        <v>139</v>
      </c>
      <c r="C69" s="185"/>
      <c r="D69" s="99"/>
      <c r="E69" s="99"/>
      <c r="F69" s="99"/>
      <c r="G69" s="99"/>
      <c r="H69" s="99"/>
      <c r="I69" s="99"/>
      <c r="J69" s="99"/>
      <c r="K69" s="99"/>
      <c r="L69" s="100">
        <f>L68+L64+L61+L58</f>
        <v>28</v>
      </c>
      <c r="M69" s="100">
        <f t="shared" ref="M69:N69" si="1">M68+M64+M61+M58</f>
        <v>3267867</v>
      </c>
      <c r="N69" s="100">
        <f t="shared" si="1"/>
        <v>2171168.36</v>
      </c>
      <c r="O69" s="131"/>
    </row>
    <row r="70" spans="1:15" ht="14.25" customHeight="1" x14ac:dyDescent="0.25">
      <c r="A70" s="86"/>
      <c r="B70" s="188" t="s">
        <v>332</v>
      </c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</row>
    <row r="71" spans="1:15" ht="25.5" customHeight="1" x14ac:dyDescent="0.25">
      <c r="A71" s="86"/>
      <c r="B71" s="87" t="s">
        <v>46</v>
      </c>
      <c r="C71" s="88" t="s">
        <v>47</v>
      </c>
      <c r="D71" s="88" t="s">
        <v>48</v>
      </c>
      <c r="E71" s="88" t="s">
        <v>49</v>
      </c>
      <c r="F71" s="88" t="s">
        <v>50</v>
      </c>
      <c r="G71" s="88" t="s">
        <v>51</v>
      </c>
      <c r="H71" s="88" t="s">
        <v>52</v>
      </c>
      <c r="I71" s="88" t="s">
        <v>53</v>
      </c>
      <c r="J71" s="89" t="s">
        <v>54</v>
      </c>
      <c r="K71" s="90" t="s">
        <v>33</v>
      </c>
      <c r="L71" s="91" t="s">
        <v>55</v>
      </c>
      <c r="M71" s="91" t="s">
        <v>56</v>
      </c>
      <c r="N71" s="88" t="s">
        <v>57</v>
      </c>
    </row>
    <row r="72" spans="1:15" ht="12.6" customHeight="1" x14ac:dyDescent="0.25">
      <c r="A72" s="86"/>
      <c r="B72" s="181" t="s">
        <v>58</v>
      </c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3"/>
    </row>
    <row r="73" spans="1:15" ht="12.6" customHeight="1" x14ac:dyDescent="0.25">
      <c r="A73" s="86"/>
      <c r="B73" s="92" t="s">
        <v>37</v>
      </c>
      <c r="C73" s="92" t="s">
        <v>140</v>
      </c>
      <c r="D73" s="93">
        <v>0.12</v>
      </c>
      <c r="E73" s="93">
        <v>0.13</v>
      </c>
      <c r="F73" s="93">
        <v>0.12</v>
      </c>
      <c r="G73" s="93">
        <v>0.12</v>
      </c>
      <c r="H73" s="93">
        <v>0.12</v>
      </c>
      <c r="I73" s="93">
        <v>0.13</v>
      </c>
      <c r="J73" s="93">
        <v>0.12</v>
      </c>
      <c r="K73" s="94">
        <v>8.33</v>
      </c>
      <c r="L73" s="95">
        <v>19</v>
      </c>
      <c r="M73" s="96">
        <v>43000000</v>
      </c>
      <c r="N73" s="97">
        <v>5180000</v>
      </c>
    </row>
    <row r="74" spans="1:15" ht="12.6" customHeight="1" x14ac:dyDescent="0.25">
      <c r="A74" s="86"/>
      <c r="B74" s="186" t="s">
        <v>73</v>
      </c>
      <c r="C74" s="187"/>
      <c r="D74" s="189"/>
      <c r="E74" s="190"/>
      <c r="F74" s="190"/>
      <c r="G74" s="190"/>
      <c r="H74" s="190"/>
      <c r="I74" s="190"/>
      <c r="J74" s="190"/>
      <c r="K74" s="191"/>
      <c r="L74" s="97">
        <f>SUM(L73)</f>
        <v>19</v>
      </c>
      <c r="M74" s="97">
        <f>SUM(M73)</f>
        <v>43000000</v>
      </c>
      <c r="N74" s="97">
        <f>SUM(N73)</f>
        <v>5180000</v>
      </c>
    </row>
    <row r="75" spans="1:15" ht="12.6" customHeight="1" x14ac:dyDescent="0.25">
      <c r="A75" s="86"/>
      <c r="B75" s="181" t="s">
        <v>87</v>
      </c>
      <c r="C75" s="182"/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3"/>
    </row>
    <row r="76" spans="1:15" ht="12.6" customHeight="1" x14ac:dyDescent="0.25">
      <c r="A76" s="86"/>
      <c r="B76" s="92" t="s">
        <v>227</v>
      </c>
      <c r="C76" s="92" t="s">
        <v>228</v>
      </c>
      <c r="D76" s="93">
        <v>1.6</v>
      </c>
      <c r="E76" s="93">
        <v>1.6</v>
      </c>
      <c r="F76" s="93">
        <v>1.6</v>
      </c>
      <c r="G76" s="93">
        <v>1.6</v>
      </c>
      <c r="H76" s="93">
        <v>1.6</v>
      </c>
      <c r="I76" s="93">
        <v>1.6</v>
      </c>
      <c r="J76" s="93">
        <v>1.6</v>
      </c>
      <c r="K76" s="94">
        <v>0</v>
      </c>
      <c r="L76" s="95">
        <v>1</v>
      </c>
      <c r="M76" s="96">
        <v>370</v>
      </c>
      <c r="N76" s="97">
        <v>592</v>
      </c>
    </row>
    <row r="77" spans="1:15" ht="12.6" customHeight="1" x14ac:dyDescent="0.25">
      <c r="A77" s="86"/>
      <c r="B77" s="186" t="s">
        <v>97</v>
      </c>
      <c r="C77" s="187"/>
      <c r="D77" s="189"/>
      <c r="E77" s="190"/>
      <c r="F77" s="190"/>
      <c r="G77" s="190"/>
      <c r="H77" s="190"/>
      <c r="I77" s="190"/>
      <c r="J77" s="190"/>
      <c r="K77" s="191"/>
      <c r="L77" s="97">
        <f>SUM(L76)</f>
        <v>1</v>
      </c>
      <c r="M77" s="97">
        <f>SUM(M76)</f>
        <v>370</v>
      </c>
      <c r="N77" s="97">
        <f>SUM(N76)</f>
        <v>592</v>
      </c>
    </row>
    <row r="78" spans="1:15" ht="12.6" customHeight="1" x14ac:dyDescent="0.25">
      <c r="A78" s="86"/>
      <c r="B78" s="181" t="s">
        <v>98</v>
      </c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3"/>
    </row>
    <row r="79" spans="1:15" ht="12.6" customHeight="1" x14ac:dyDescent="0.25">
      <c r="A79" s="86"/>
      <c r="B79" s="92" t="s">
        <v>145</v>
      </c>
      <c r="C79" s="92" t="s">
        <v>146</v>
      </c>
      <c r="D79" s="110">
        <v>2.09</v>
      </c>
      <c r="E79" s="119">
        <v>2.09</v>
      </c>
      <c r="F79" s="119">
        <v>2.02</v>
      </c>
      <c r="G79" s="119">
        <v>2.02</v>
      </c>
      <c r="H79" s="119">
        <v>2.1</v>
      </c>
      <c r="I79" s="119">
        <v>2.02</v>
      </c>
      <c r="J79" s="119">
        <v>2.1</v>
      </c>
      <c r="K79" s="120">
        <v>-3.81</v>
      </c>
      <c r="L79" s="127">
        <v>3</v>
      </c>
      <c r="M79" s="121">
        <v>352378</v>
      </c>
      <c r="N79" s="122">
        <v>711970.02</v>
      </c>
    </row>
    <row r="80" spans="1:15" ht="12.6" customHeight="1" x14ac:dyDescent="0.25">
      <c r="A80" s="86"/>
      <c r="B80" s="92" t="s">
        <v>35</v>
      </c>
      <c r="C80" s="92" t="s">
        <v>147</v>
      </c>
      <c r="D80" s="110">
        <v>1.93</v>
      </c>
      <c r="E80" s="93">
        <v>1.98</v>
      </c>
      <c r="F80" s="93">
        <v>1.93</v>
      </c>
      <c r="G80" s="93">
        <v>1.96</v>
      </c>
      <c r="H80" s="93">
        <v>1.93</v>
      </c>
      <c r="I80" s="93">
        <v>1.97</v>
      </c>
      <c r="J80" s="93">
        <v>1.93</v>
      </c>
      <c r="K80" s="94">
        <v>2.0699999999999998</v>
      </c>
      <c r="L80" s="95">
        <v>11</v>
      </c>
      <c r="M80" s="96">
        <v>327960</v>
      </c>
      <c r="N80" s="97">
        <v>643925.28</v>
      </c>
    </row>
    <row r="81" spans="1:14" ht="12.6" customHeight="1" x14ac:dyDescent="0.25">
      <c r="A81" s="86"/>
      <c r="B81" s="56" t="s">
        <v>148</v>
      </c>
      <c r="C81" s="56" t="s">
        <v>149</v>
      </c>
      <c r="D81" s="110">
        <v>1.85</v>
      </c>
      <c r="E81" s="93">
        <v>1.85</v>
      </c>
      <c r="F81" s="93">
        <v>1.85</v>
      </c>
      <c r="G81" s="93">
        <v>1.85</v>
      </c>
      <c r="H81" s="93">
        <v>1.87</v>
      </c>
      <c r="I81" s="93">
        <v>1.85</v>
      </c>
      <c r="J81" s="93">
        <v>1.9</v>
      </c>
      <c r="K81" s="94">
        <v>-2.63</v>
      </c>
      <c r="L81" s="95">
        <v>3</v>
      </c>
      <c r="M81" s="96">
        <v>165000</v>
      </c>
      <c r="N81" s="97">
        <v>305250</v>
      </c>
    </row>
    <row r="82" spans="1:14" ht="12.6" customHeight="1" x14ac:dyDescent="0.25">
      <c r="A82" s="86"/>
      <c r="B82" s="92" t="s">
        <v>150</v>
      </c>
      <c r="C82" s="92" t="s">
        <v>151</v>
      </c>
      <c r="D82" s="110">
        <v>1.38</v>
      </c>
      <c r="E82" s="93">
        <v>1.38</v>
      </c>
      <c r="F82" s="93">
        <v>1.37</v>
      </c>
      <c r="G82" s="93">
        <v>1.37</v>
      </c>
      <c r="H82" s="93">
        <v>1.38</v>
      </c>
      <c r="I82" s="93">
        <v>1.37</v>
      </c>
      <c r="J82" s="93">
        <v>1.38</v>
      </c>
      <c r="K82" s="94">
        <v>-0.72</v>
      </c>
      <c r="L82" s="95">
        <v>17</v>
      </c>
      <c r="M82" s="96">
        <v>4568717</v>
      </c>
      <c r="N82" s="97">
        <v>6281502.4400000004</v>
      </c>
    </row>
    <row r="83" spans="1:14" ht="12.6" customHeight="1" x14ac:dyDescent="0.25">
      <c r="A83" s="86"/>
      <c r="B83" s="186" t="s">
        <v>109</v>
      </c>
      <c r="C83" s="187"/>
      <c r="D83" s="189"/>
      <c r="E83" s="190"/>
      <c r="F83" s="190"/>
      <c r="G83" s="190"/>
      <c r="H83" s="190"/>
      <c r="I83" s="190"/>
      <c r="J83" s="190"/>
      <c r="K83" s="191"/>
      <c r="L83" s="97">
        <f>SUM(L79:L82)</f>
        <v>34</v>
      </c>
      <c r="M83" s="97">
        <f>SUM(M79:M82)</f>
        <v>5414055</v>
      </c>
      <c r="N83" s="97">
        <f>SUM(N79:N82)</f>
        <v>7942647.7400000002</v>
      </c>
    </row>
    <row r="84" spans="1:14" ht="12.6" customHeight="1" x14ac:dyDescent="0.25">
      <c r="A84" s="86"/>
      <c r="B84" s="181" t="s">
        <v>110</v>
      </c>
      <c r="C84" s="182"/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3"/>
    </row>
    <row r="85" spans="1:14" ht="12.6" customHeight="1" x14ac:dyDescent="0.25">
      <c r="A85" s="86"/>
      <c r="B85" s="92" t="s">
        <v>323</v>
      </c>
      <c r="C85" s="92" t="s">
        <v>311</v>
      </c>
      <c r="D85" s="93">
        <v>21</v>
      </c>
      <c r="E85" s="93">
        <v>21</v>
      </c>
      <c r="F85" s="93">
        <v>20.7</v>
      </c>
      <c r="G85" s="93">
        <v>20.75</v>
      </c>
      <c r="H85" s="93">
        <v>20.93</v>
      </c>
      <c r="I85" s="93">
        <v>20.7</v>
      </c>
      <c r="J85" s="93">
        <v>20.81</v>
      </c>
      <c r="K85" s="94">
        <v>-0.53</v>
      </c>
      <c r="L85" s="95">
        <v>15</v>
      </c>
      <c r="M85" s="96">
        <v>1426709</v>
      </c>
      <c r="N85" s="97">
        <v>29605829</v>
      </c>
    </row>
    <row r="86" spans="1:14" ht="12.6" customHeight="1" x14ac:dyDescent="0.25">
      <c r="A86" s="86"/>
      <c r="B86" s="186" t="s">
        <v>118</v>
      </c>
      <c r="C86" s="187"/>
      <c r="D86" s="189"/>
      <c r="E86" s="190"/>
      <c r="F86" s="190"/>
      <c r="G86" s="190"/>
      <c r="H86" s="190"/>
      <c r="I86" s="190"/>
      <c r="J86" s="190"/>
      <c r="K86" s="191"/>
      <c r="L86" s="97">
        <f>SUM(L85)</f>
        <v>15</v>
      </c>
      <c r="M86" s="97">
        <f>SUM(M85)</f>
        <v>1426709</v>
      </c>
      <c r="N86" s="97">
        <f>SUM(N85)</f>
        <v>29605829</v>
      </c>
    </row>
    <row r="87" spans="1:14" ht="12.6" customHeight="1" x14ac:dyDescent="0.25">
      <c r="A87" s="86"/>
      <c r="B87" s="181" t="s">
        <v>119</v>
      </c>
      <c r="C87" s="182"/>
      <c r="D87" s="182"/>
      <c r="E87" s="182"/>
      <c r="F87" s="182"/>
      <c r="G87" s="182"/>
      <c r="H87" s="182"/>
      <c r="I87" s="182"/>
      <c r="J87" s="182"/>
      <c r="K87" s="182"/>
      <c r="L87" s="182"/>
      <c r="M87" s="182"/>
      <c r="N87" s="183"/>
    </row>
    <row r="88" spans="1:14" ht="12.6" customHeight="1" x14ac:dyDescent="0.25">
      <c r="A88" s="86"/>
      <c r="B88" s="92" t="s">
        <v>152</v>
      </c>
      <c r="C88" s="92" t="s">
        <v>153</v>
      </c>
      <c r="D88" s="93">
        <v>4.9000000000000004</v>
      </c>
      <c r="E88" s="93">
        <v>4.91</v>
      </c>
      <c r="F88" s="93">
        <v>4.8899999999999997</v>
      </c>
      <c r="G88" s="93">
        <v>4.9000000000000004</v>
      </c>
      <c r="H88" s="93">
        <v>4.91</v>
      </c>
      <c r="I88" s="93">
        <v>4.9000000000000004</v>
      </c>
      <c r="J88" s="93">
        <v>4.9000000000000004</v>
      </c>
      <c r="K88" s="94">
        <v>0</v>
      </c>
      <c r="L88" s="95">
        <v>19</v>
      </c>
      <c r="M88" s="96">
        <v>811000</v>
      </c>
      <c r="N88" s="97">
        <v>3976296.5</v>
      </c>
    </row>
    <row r="89" spans="1:14" ht="12.6" customHeight="1" x14ac:dyDescent="0.25">
      <c r="A89" s="86"/>
      <c r="B89" s="186" t="s">
        <v>122</v>
      </c>
      <c r="C89" s="187"/>
      <c r="D89" s="189"/>
      <c r="E89" s="190"/>
      <c r="F89" s="190"/>
      <c r="G89" s="190"/>
      <c r="H89" s="190"/>
      <c r="I89" s="190"/>
      <c r="J89" s="190"/>
      <c r="K89" s="191"/>
      <c r="L89" s="97">
        <f>SUM(L88)</f>
        <v>19</v>
      </c>
      <c r="M89" s="97">
        <f>SUM(M88)</f>
        <v>811000</v>
      </c>
      <c r="N89" s="97">
        <f>SUM(N88)</f>
        <v>3976296.5</v>
      </c>
    </row>
    <row r="90" spans="1:14" ht="12.6" customHeight="1" x14ac:dyDescent="0.25">
      <c r="A90" s="86"/>
      <c r="B90" s="184" t="s">
        <v>154</v>
      </c>
      <c r="C90" s="185"/>
      <c r="D90" s="99"/>
      <c r="E90" s="99"/>
      <c r="F90" s="99"/>
      <c r="G90" s="99"/>
      <c r="H90" s="99"/>
      <c r="I90" s="99"/>
      <c r="J90" s="99"/>
      <c r="K90" s="99"/>
      <c r="L90" s="100">
        <f>L89+L86+L83+L77+L74</f>
        <v>88</v>
      </c>
      <c r="M90" s="100">
        <f t="shared" ref="M90:N90" si="2">M89+M86+M83+M77+M74</f>
        <v>50652134</v>
      </c>
      <c r="N90" s="100">
        <f t="shared" si="2"/>
        <v>46705365.240000002</v>
      </c>
    </row>
    <row r="91" spans="1:14" ht="12.95" customHeight="1" x14ac:dyDescent="0.25">
      <c r="A91" s="86"/>
      <c r="B91" s="184" t="s">
        <v>155</v>
      </c>
      <c r="C91" s="185"/>
      <c r="D91" s="192"/>
      <c r="E91" s="193"/>
      <c r="F91" s="193"/>
      <c r="G91" s="193"/>
      <c r="H91" s="193"/>
      <c r="I91" s="193"/>
      <c r="J91" s="193"/>
      <c r="K91" s="194"/>
      <c r="L91" s="100">
        <f>L90+L69+L52</f>
        <v>761</v>
      </c>
      <c r="M91" s="100">
        <f t="shared" ref="M91:N91" si="3">M90+M69+M52</f>
        <v>314146019</v>
      </c>
      <c r="N91" s="100">
        <f t="shared" si="3"/>
        <v>533232495.17000002</v>
      </c>
    </row>
    <row r="93" spans="1:14" ht="18.75" customHeight="1" x14ac:dyDescent="0.25">
      <c r="N93" s="105"/>
    </row>
  </sheetData>
  <mergeCells count="49">
    <mergeCell ref="B48:N48"/>
    <mergeCell ref="B51:C51"/>
    <mergeCell ref="D51:K51"/>
    <mergeCell ref="B39:C39"/>
    <mergeCell ref="D39:K39"/>
    <mergeCell ref="B40:N40"/>
    <mergeCell ref="B45:C45"/>
    <mergeCell ref="D45:K45"/>
    <mergeCell ref="B46:N46"/>
    <mergeCell ref="B25:N25"/>
    <mergeCell ref="B30:C30"/>
    <mergeCell ref="B31:N31"/>
    <mergeCell ref="B1:N1"/>
    <mergeCell ref="B3:N3"/>
    <mergeCell ref="B16:C16"/>
    <mergeCell ref="B17:N17"/>
    <mergeCell ref="B20:C20"/>
    <mergeCell ref="B21:N21"/>
    <mergeCell ref="B24:C24"/>
    <mergeCell ref="B89:C89"/>
    <mergeCell ref="D89:K89"/>
    <mergeCell ref="B90:C90"/>
    <mergeCell ref="B91:C91"/>
    <mergeCell ref="D91:K91"/>
    <mergeCell ref="B87:N87"/>
    <mergeCell ref="B74:C74"/>
    <mergeCell ref="D74:K74"/>
    <mergeCell ref="B78:N78"/>
    <mergeCell ref="B83:C83"/>
    <mergeCell ref="D83:K83"/>
    <mergeCell ref="B84:N84"/>
    <mergeCell ref="B86:C86"/>
    <mergeCell ref="D86:K86"/>
    <mergeCell ref="B75:N75"/>
    <mergeCell ref="B77:C77"/>
    <mergeCell ref="D77:K77"/>
    <mergeCell ref="B72:N72"/>
    <mergeCell ref="B52:C52"/>
    <mergeCell ref="B53:N53"/>
    <mergeCell ref="B55:N55"/>
    <mergeCell ref="B58:C58"/>
    <mergeCell ref="B69:C69"/>
    <mergeCell ref="B70:N70"/>
    <mergeCell ref="B65:N65"/>
    <mergeCell ref="B68:C68"/>
    <mergeCell ref="B59:N59"/>
    <mergeCell ref="B61:C61"/>
    <mergeCell ref="B62:N62"/>
    <mergeCell ref="B64:C6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8"/>
  <sheetViews>
    <sheetView rightToLeft="1" topLeftCell="A49" zoomScale="110" zoomScaleNormal="110" workbookViewId="0">
      <selection activeCell="F65" sqref="F65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21" customHeight="1" x14ac:dyDescent="0.25">
      <c r="B1" s="198" t="s">
        <v>337</v>
      </c>
      <c r="C1" s="198"/>
      <c r="D1" s="198"/>
      <c r="E1" s="198"/>
    </row>
    <row r="2" spans="2:5" ht="24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8" customHeight="1" x14ac:dyDescent="0.25">
      <c r="B3" s="199" t="s">
        <v>58</v>
      </c>
      <c r="C3" s="200"/>
      <c r="D3" s="200"/>
      <c r="E3" s="201"/>
    </row>
    <row r="4" spans="2:5" ht="18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8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8" customHeight="1" x14ac:dyDescent="0.25">
      <c r="B6" s="92" t="s">
        <v>62</v>
      </c>
      <c r="C6" s="92" t="s">
        <v>63</v>
      </c>
      <c r="D6" s="57">
        <v>0.23</v>
      </c>
      <c r="E6" s="57">
        <v>0.23</v>
      </c>
    </row>
    <row r="7" spans="2:5" ht="18" customHeight="1" x14ac:dyDescent="0.25">
      <c r="B7" s="92" t="s">
        <v>71</v>
      </c>
      <c r="C7" s="92" t="s">
        <v>72</v>
      </c>
      <c r="D7" s="110">
        <v>0.75</v>
      </c>
      <c r="E7" s="132">
        <v>0.75</v>
      </c>
    </row>
    <row r="8" spans="2:5" ht="18" customHeight="1" x14ac:dyDescent="0.25">
      <c r="B8" s="92" t="s">
        <v>305</v>
      </c>
      <c r="C8" s="108" t="s">
        <v>306</v>
      </c>
      <c r="D8" s="93">
        <v>0.35</v>
      </c>
      <c r="E8" s="109">
        <v>0.35</v>
      </c>
    </row>
    <row r="9" spans="2:5" ht="18" customHeight="1" x14ac:dyDescent="0.25">
      <c r="B9" s="92" t="s">
        <v>162</v>
      </c>
      <c r="C9" s="92" t="s">
        <v>163</v>
      </c>
      <c r="D9" s="93">
        <v>0.17</v>
      </c>
      <c r="E9" s="109">
        <v>0.17</v>
      </c>
    </row>
    <row r="10" spans="2:5" ht="18" customHeight="1" x14ac:dyDescent="0.25">
      <c r="B10" s="92" t="s">
        <v>141</v>
      </c>
      <c r="C10" s="92" t="s">
        <v>142</v>
      </c>
      <c r="D10" s="93">
        <v>0.05</v>
      </c>
      <c r="E10" s="93">
        <v>0.05</v>
      </c>
    </row>
    <row r="11" spans="2:5" ht="18" customHeight="1" x14ac:dyDescent="0.25">
      <c r="B11" s="202" t="s">
        <v>80</v>
      </c>
      <c r="C11" s="203"/>
      <c r="D11" s="203"/>
      <c r="E11" s="204"/>
    </row>
    <row r="12" spans="2:5" ht="18" customHeight="1" x14ac:dyDescent="0.25">
      <c r="B12" s="92" t="s">
        <v>83</v>
      </c>
      <c r="C12" s="92" t="s">
        <v>84</v>
      </c>
      <c r="D12" s="57">
        <v>0.69</v>
      </c>
      <c r="E12" s="57">
        <v>0.69</v>
      </c>
    </row>
    <row r="13" spans="2:5" ht="18" customHeight="1" x14ac:dyDescent="0.25">
      <c r="B13" s="202" t="s">
        <v>87</v>
      </c>
      <c r="C13" s="203"/>
      <c r="D13" s="203"/>
      <c r="E13" s="204"/>
    </row>
    <row r="14" spans="2:5" ht="18" customHeight="1" x14ac:dyDescent="0.25">
      <c r="B14" s="56" t="s">
        <v>95</v>
      </c>
      <c r="C14" s="56" t="s">
        <v>96</v>
      </c>
      <c r="D14" s="57">
        <v>0.7</v>
      </c>
      <c r="E14" s="110">
        <v>0.7</v>
      </c>
    </row>
    <row r="15" spans="2:5" ht="18" customHeight="1" x14ac:dyDescent="0.25">
      <c r="B15" s="92" t="s">
        <v>170</v>
      </c>
      <c r="C15" s="92" t="s">
        <v>171</v>
      </c>
      <c r="D15" s="57">
        <v>0.7</v>
      </c>
      <c r="E15" s="110">
        <v>0.7</v>
      </c>
    </row>
    <row r="16" spans="2:5" ht="18" customHeight="1" x14ac:dyDescent="0.25">
      <c r="B16" s="202" t="s">
        <v>98</v>
      </c>
      <c r="C16" s="203" t="s">
        <v>110</v>
      </c>
      <c r="D16" s="203"/>
      <c r="E16" s="204"/>
    </row>
    <row r="17" spans="2:8" ht="18" customHeight="1" x14ac:dyDescent="0.25">
      <c r="B17" s="56" t="s">
        <v>176</v>
      </c>
      <c r="C17" s="56" t="s">
        <v>177</v>
      </c>
      <c r="D17" s="119">
        <v>1.85</v>
      </c>
      <c r="E17" s="60">
        <v>1.85</v>
      </c>
    </row>
    <row r="18" spans="2:8" ht="18" customHeight="1" x14ac:dyDescent="0.25">
      <c r="B18" s="56" t="s">
        <v>174</v>
      </c>
      <c r="C18" s="56" t="s">
        <v>175</v>
      </c>
      <c r="D18" s="119">
        <v>17.48</v>
      </c>
      <c r="E18" s="60">
        <v>17.48</v>
      </c>
    </row>
    <row r="19" spans="2:8" ht="18" customHeight="1" x14ac:dyDescent="0.25">
      <c r="B19" s="56" t="s">
        <v>172</v>
      </c>
      <c r="C19" s="56" t="s">
        <v>173</v>
      </c>
      <c r="D19" s="57">
        <v>5.5</v>
      </c>
      <c r="E19" s="119">
        <v>5.5</v>
      </c>
      <c r="F19" s="129"/>
      <c r="G19" s="129"/>
      <c r="H19" s="133"/>
    </row>
    <row r="20" spans="2:8" ht="18" customHeight="1" x14ac:dyDescent="0.25">
      <c r="B20" s="202" t="s">
        <v>110</v>
      </c>
      <c r="C20" s="203"/>
      <c r="D20" s="203"/>
      <c r="E20" s="204"/>
    </row>
    <row r="21" spans="2:8" ht="18" customHeight="1" x14ac:dyDescent="0.25">
      <c r="B21" s="92" t="s">
        <v>114</v>
      </c>
      <c r="C21" s="92" t="s">
        <v>115</v>
      </c>
      <c r="D21" s="119">
        <v>9.26</v>
      </c>
      <c r="E21" s="60">
        <v>9.26</v>
      </c>
    </row>
    <row r="22" spans="2:8" ht="18" customHeight="1" x14ac:dyDescent="0.25">
      <c r="B22" s="56" t="s">
        <v>184</v>
      </c>
      <c r="C22" s="56" t="s">
        <v>185</v>
      </c>
      <c r="D22" s="119">
        <v>44</v>
      </c>
      <c r="E22" s="60">
        <v>44</v>
      </c>
    </row>
    <row r="23" spans="2:8" ht="18" customHeight="1" x14ac:dyDescent="0.25">
      <c r="B23" s="56" t="s">
        <v>116</v>
      </c>
      <c r="C23" s="56" t="s">
        <v>117</v>
      </c>
      <c r="D23" s="119">
        <v>23.6</v>
      </c>
      <c r="E23" s="119">
        <v>23.6</v>
      </c>
    </row>
    <row r="24" spans="2:8" ht="18" customHeight="1" x14ac:dyDescent="0.25">
      <c r="B24" s="199" t="s">
        <v>119</v>
      </c>
      <c r="C24" s="200"/>
      <c r="D24" s="200"/>
      <c r="E24" s="201"/>
    </row>
    <row r="25" spans="2:8" ht="18" customHeight="1" x14ac:dyDescent="0.25">
      <c r="B25" s="92" t="s">
        <v>303</v>
      </c>
      <c r="C25" s="92" t="s">
        <v>304</v>
      </c>
      <c r="D25" s="93">
        <v>6.85</v>
      </c>
      <c r="E25" s="57">
        <v>6.9</v>
      </c>
    </row>
    <row r="26" spans="2:8" ht="18" customHeight="1" x14ac:dyDescent="0.25">
      <c r="B26" s="92" t="s">
        <v>120</v>
      </c>
      <c r="C26" s="92" t="s">
        <v>121</v>
      </c>
      <c r="D26" s="119">
        <v>4.5999999999999996</v>
      </c>
      <c r="E26" s="110">
        <v>4.5999999999999996</v>
      </c>
    </row>
    <row r="27" spans="2:8" ht="18" customHeight="1" x14ac:dyDescent="0.25">
      <c r="B27" s="92" t="s">
        <v>188</v>
      </c>
      <c r="C27" s="92" t="s">
        <v>189</v>
      </c>
      <c r="D27" s="57">
        <v>10</v>
      </c>
      <c r="E27" s="57">
        <v>10</v>
      </c>
      <c r="F27" s="129"/>
      <c r="G27" s="129"/>
    </row>
    <row r="28" spans="2:8" ht="21.75" customHeight="1" x14ac:dyDescent="0.25">
      <c r="B28" s="206" t="s">
        <v>336</v>
      </c>
      <c r="C28" s="206"/>
      <c r="D28" s="206"/>
      <c r="E28" s="206"/>
    </row>
    <row r="29" spans="2:8" ht="23.25" customHeight="1" x14ac:dyDescent="0.25">
      <c r="B29" s="58" t="s">
        <v>46</v>
      </c>
      <c r="C29" s="58" t="s">
        <v>47</v>
      </c>
      <c r="D29" s="58" t="s">
        <v>156</v>
      </c>
      <c r="E29" s="58" t="s">
        <v>157</v>
      </c>
    </row>
    <row r="30" spans="2:8" ht="18.95" customHeight="1" x14ac:dyDescent="0.25">
      <c r="B30" s="207" t="s">
        <v>58</v>
      </c>
      <c r="C30" s="207"/>
      <c r="D30" s="207"/>
      <c r="E30" s="207"/>
    </row>
    <row r="31" spans="2:8" ht="18.95" customHeight="1" x14ac:dyDescent="0.25">
      <c r="B31" s="56" t="s">
        <v>192</v>
      </c>
      <c r="C31" s="56" t="s">
        <v>193</v>
      </c>
      <c r="D31" s="57">
        <v>1</v>
      </c>
      <c r="E31" s="57">
        <v>1</v>
      </c>
    </row>
    <row r="32" spans="2:8" ht="18.95" customHeight="1" x14ac:dyDescent="0.25">
      <c r="B32" s="56" t="s">
        <v>194</v>
      </c>
      <c r="C32" s="56" t="s">
        <v>195</v>
      </c>
      <c r="D32" s="57">
        <v>0.94</v>
      </c>
      <c r="E32" s="57">
        <v>0.94</v>
      </c>
    </row>
    <row r="33" spans="2:5" ht="18.95" customHeight="1" x14ac:dyDescent="0.25">
      <c r="B33" s="61" t="s">
        <v>196</v>
      </c>
      <c r="C33" s="62" t="s">
        <v>197</v>
      </c>
      <c r="D33" s="57">
        <v>1</v>
      </c>
      <c r="E33" s="57">
        <v>1</v>
      </c>
    </row>
    <row r="34" spans="2:5" ht="18.95" customHeight="1" x14ac:dyDescent="0.25">
      <c r="B34" s="63" t="s">
        <v>198</v>
      </c>
      <c r="C34" s="63" t="s">
        <v>199</v>
      </c>
      <c r="D34" s="64">
        <v>1</v>
      </c>
      <c r="E34" s="64">
        <v>1</v>
      </c>
    </row>
    <row r="35" spans="2:5" ht="18.95" customHeight="1" x14ac:dyDescent="0.25">
      <c r="B35" s="56" t="s">
        <v>200</v>
      </c>
      <c r="C35" s="56" t="s">
        <v>201</v>
      </c>
      <c r="D35" s="64">
        <v>0.75</v>
      </c>
      <c r="E35" s="64">
        <v>0.75</v>
      </c>
    </row>
    <row r="36" spans="2:5" ht="18.95" customHeight="1" x14ac:dyDescent="0.25">
      <c r="B36" s="56" t="s">
        <v>202</v>
      </c>
      <c r="C36" s="56" t="s">
        <v>203</v>
      </c>
      <c r="D36" s="57">
        <v>0.09</v>
      </c>
      <c r="E36" s="64">
        <v>0.09</v>
      </c>
    </row>
    <row r="37" spans="2:5" ht="18.95" customHeight="1" x14ac:dyDescent="0.25">
      <c r="B37" s="56" t="s">
        <v>208</v>
      </c>
      <c r="C37" s="56" t="s">
        <v>209</v>
      </c>
      <c r="D37" s="57">
        <v>1</v>
      </c>
      <c r="E37" s="64">
        <v>1</v>
      </c>
    </row>
    <row r="38" spans="2:5" ht="18.95" customHeight="1" x14ac:dyDescent="0.25">
      <c r="B38" s="56" t="s">
        <v>210</v>
      </c>
      <c r="C38" s="56" t="s">
        <v>211</v>
      </c>
      <c r="D38" s="57">
        <v>1</v>
      </c>
      <c r="E38" s="64">
        <v>1</v>
      </c>
    </row>
    <row r="39" spans="2:5" ht="18.95" customHeight="1" x14ac:dyDescent="0.25">
      <c r="B39" s="56" t="s">
        <v>212</v>
      </c>
      <c r="C39" s="56" t="s">
        <v>213</v>
      </c>
      <c r="D39" s="57">
        <v>1</v>
      </c>
      <c r="E39" s="57">
        <v>1</v>
      </c>
    </row>
    <row r="40" spans="2:5" ht="18.95" customHeight="1" x14ac:dyDescent="0.25">
      <c r="B40" s="56" t="s">
        <v>124</v>
      </c>
      <c r="C40" s="56" t="s">
        <v>125</v>
      </c>
      <c r="D40" s="57">
        <v>0.85</v>
      </c>
      <c r="E40" s="60">
        <v>0.85</v>
      </c>
    </row>
    <row r="41" spans="2:5" ht="18.95" customHeight="1" x14ac:dyDescent="0.25">
      <c r="B41" s="56" t="s">
        <v>126</v>
      </c>
      <c r="C41" s="56" t="s">
        <v>127</v>
      </c>
      <c r="D41" s="57">
        <v>0.05</v>
      </c>
      <c r="E41" s="57">
        <v>0.05</v>
      </c>
    </row>
    <row r="42" spans="2:5" ht="18.95" customHeight="1" x14ac:dyDescent="0.25">
      <c r="B42" s="56" t="s">
        <v>206</v>
      </c>
      <c r="C42" s="56" t="s">
        <v>207</v>
      </c>
      <c r="D42" s="57">
        <v>0.33</v>
      </c>
      <c r="E42" s="57">
        <v>0.33</v>
      </c>
    </row>
    <row r="43" spans="2:5" ht="18.95" customHeight="1" x14ac:dyDescent="0.25">
      <c r="B43" s="56" t="s">
        <v>326</v>
      </c>
      <c r="C43" s="56" t="s">
        <v>327</v>
      </c>
      <c r="D43" s="57">
        <v>0.11</v>
      </c>
      <c r="E43" s="57">
        <v>0.11</v>
      </c>
    </row>
    <row r="44" spans="2:5" ht="18.95" customHeight="1" x14ac:dyDescent="0.25">
      <c r="B44" s="56" t="s">
        <v>204</v>
      </c>
      <c r="C44" s="56" t="s">
        <v>205</v>
      </c>
      <c r="D44" s="134">
        <v>0.1</v>
      </c>
      <c r="E44" s="57">
        <v>0.1</v>
      </c>
    </row>
    <row r="45" spans="2:5" ht="18.95" customHeight="1" x14ac:dyDescent="0.25">
      <c r="B45" s="56" t="s">
        <v>128</v>
      </c>
      <c r="C45" s="56" t="s">
        <v>129</v>
      </c>
      <c r="D45" s="134">
        <v>0.25</v>
      </c>
      <c r="E45" s="134">
        <v>0.25</v>
      </c>
    </row>
    <row r="46" spans="2:5" ht="20.25" customHeight="1" x14ac:dyDescent="0.25">
      <c r="B46" s="208" t="s">
        <v>336</v>
      </c>
      <c r="C46" s="208"/>
      <c r="D46" s="208"/>
      <c r="E46" s="208"/>
    </row>
    <row r="47" spans="2:5" ht="20.25" customHeight="1" x14ac:dyDescent="0.25">
      <c r="B47" s="58" t="s">
        <v>46</v>
      </c>
      <c r="C47" s="58" t="s">
        <v>47</v>
      </c>
      <c r="D47" s="58" t="s">
        <v>156</v>
      </c>
      <c r="E47" s="58" t="s">
        <v>157</v>
      </c>
    </row>
    <row r="48" spans="2:5" ht="17.45" customHeight="1" x14ac:dyDescent="0.25">
      <c r="B48" s="195"/>
      <c r="C48" s="196"/>
      <c r="D48" s="196"/>
      <c r="E48" s="197"/>
    </row>
    <row r="49" spans="2:5" ht="17.45" customHeight="1" x14ac:dyDescent="0.25">
      <c r="B49" s="56" t="s">
        <v>309</v>
      </c>
      <c r="C49" s="56" t="s">
        <v>310</v>
      </c>
      <c r="D49" s="57">
        <v>0.69</v>
      </c>
      <c r="E49" s="64">
        <v>0.69</v>
      </c>
    </row>
    <row r="50" spans="2:5" ht="17.45" customHeight="1" x14ac:dyDescent="0.25">
      <c r="B50" s="195"/>
      <c r="C50" s="196"/>
      <c r="D50" s="196"/>
      <c r="E50" s="197"/>
    </row>
    <row r="51" spans="2:5" ht="17.45" customHeight="1" x14ac:dyDescent="0.25">
      <c r="B51" s="63" t="s">
        <v>214</v>
      </c>
      <c r="C51" s="63" t="s">
        <v>215</v>
      </c>
      <c r="D51" s="57">
        <v>1.2</v>
      </c>
      <c r="E51" s="64">
        <v>1.2</v>
      </c>
    </row>
    <row r="52" spans="2:5" ht="17.45" customHeight="1" x14ac:dyDescent="0.25">
      <c r="B52" s="195" t="s">
        <v>87</v>
      </c>
      <c r="C52" s="196"/>
      <c r="D52" s="196"/>
      <c r="E52" s="197"/>
    </row>
    <row r="53" spans="2:5" ht="17.45" customHeight="1" x14ac:dyDescent="0.25">
      <c r="B53" s="56" t="s">
        <v>216</v>
      </c>
      <c r="C53" s="56" t="s">
        <v>217</v>
      </c>
      <c r="D53" s="57">
        <v>1</v>
      </c>
      <c r="E53" s="64">
        <v>1</v>
      </c>
    </row>
    <row r="54" spans="2:5" ht="17.45" customHeight="1" x14ac:dyDescent="0.25">
      <c r="B54" s="205" t="s">
        <v>98</v>
      </c>
      <c r="C54" s="205"/>
      <c r="D54" s="205"/>
      <c r="E54" s="205"/>
    </row>
    <row r="55" spans="2:5" ht="17.45" customHeight="1" x14ac:dyDescent="0.25">
      <c r="B55" s="56" t="s">
        <v>220</v>
      </c>
      <c r="C55" s="56" t="s">
        <v>221</v>
      </c>
      <c r="D55" s="57">
        <v>100</v>
      </c>
      <c r="E55" s="59">
        <v>100</v>
      </c>
    </row>
    <row r="56" spans="2:5" ht="17.45" customHeight="1" x14ac:dyDescent="0.25">
      <c r="B56" s="56" t="s">
        <v>222</v>
      </c>
      <c r="C56" s="56" t="s">
        <v>223</v>
      </c>
      <c r="D56" s="57">
        <v>3.3</v>
      </c>
      <c r="E56" s="128">
        <v>3.3</v>
      </c>
    </row>
    <row r="57" spans="2:5" ht="17.45" customHeight="1" x14ac:dyDescent="0.25">
      <c r="B57" s="202" t="s">
        <v>110</v>
      </c>
      <c r="C57" s="203"/>
      <c r="D57" s="203"/>
      <c r="E57" s="204"/>
    </row>
    <row r="58" spans="2:5" ht="17.45" customHeight="1" x14ac:dyDescent="0.25">
      <c r="B58" s="92" t="s">
        <v>134</v>
      </c>
      <c r="C58" s="92" t="s">
        <v>135</v>
      </c>
      <c r="D58" s="57">
        <v>33</v>
      </c>
      <c r="E58" s="128">
        <v>33</v>
      </c>
    </row>
    <row r="59" spans="2:5" ht="17.45" customHeight="1" x14ac:dyDescent="0.25">
      <c r="B59" s="207" t="s">
        <v>119</v>
      </c>
      <c r="C59" s="207"/>
      <c r="D59" s="207"/>
      <c r="E59" s="207"/>
    </row>
    <row r="60" spans="2:5" ht="17.45" customHeight="1" x14ac:dyDescent="0.25">
      <c r="B60" s="63" t="s">
        <v>224</v>
      </c>
      <c r="C60" s="63" t="s">
        <v>225</v>
      </c>
      <c r="D60" s="64" t="s">
        <v>226</v>
      </c>
      <c r="E60" s="64" t="s">
        <v>226</v>
      </c>
    </row>
    <row r="61" spans="2:5" ht="15.75" x14ac:dyDescent="0.25">
      <c r="B61" s="208" t="s">
        <v>335</v>
      </c>
      <c r="C61" s="208"/>
      <c r="D61" s="208"/>
      <c r="E61" s="208"/>
    </row>
    <row r="62" spans="2:5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5" ht="18.95" customHeight="1" x14ac:dyDescent="0.25">
      <c r="B63" s="207" t="s">
        <v>58</v>
      </c>
      <c r="C63" s="207"/>
      <c r="D63" s="207"/>
      <c r="E63" s="207"/>
    </row>
    <row r="64" spans="2:5" x14ac:dyDescent="0.25">
      <c r="B64" s="92" t="s">
        <v>324</v>
      </c>
      <c r="C64" s="92" t="s">
        <v>325</v>
      </c>
      <c r="D64" s="110">
        <v>1</v>
      </c>
      <c r="E64" s="119">
        <v>1</v>
      </c>
    </row>
    <row r="65" spans="2:5" x14ac:dyDescent="0.25">
      <c r="B65" s="205" t="s">
        <v>98</v>
      </c>
      <c r="C65" s="205"/>
      <c r="D65" s="205"/>
      <c r="E65" s="205"/>
    </row>
    <row r="66" spans="2:5" x14ac:dyDescent="0.25">
      <c r="B66" s="92" t="s">
        <v>229</v>
      </c>
      <c r="C66" s="92" t="s">
        <v>230</v>
      </c>
      <c r="D66" s="57">
        <v>1.7</v>
      </c>
      <c r="E66" s="119">
        <v>1.7</v>
      </c>
    </row>
    <row r="67" spans="2:5" x14ac:dyDescent="0.25">
      <c r="B67" s="195" t="s">
        <v>87</v>
      </c>
      <c r="C67" s="196"/>
      <c r="D67" s="196"/>
      <c r="E67" s="197"/>
    </row>
    <row r="68" spans="2:5" x14ac:dyDescent="0.25">
      <c r="B68" s="92" t="s">
        <v>143</v>
      </c>
      <c r="C68" s="92" t="s">
        <v>144</v>
      </c>
      <c r="D68" s="57">
        <v>0.85</v>
      </c>
      <c r="E68" s="119">
        <v>0.85</v>
      </c>
    </row>
  </sheetData>
  <mergeCells count="20">
    <mergeCell ref="B54:E54"/>
    <mergeCell ref="B63:E63"/>
    <mergeCell ref="B57:E57"/>
    <mergeCell ref="B50:E50"/>
    <mergeCell ref="B67:E67"/>
    <mergeCell ref="B1:E1"/>
    <mergeCell ref="B3:E3"/>
    <mergeCell ref="B13:E13"/>
    <mergeCell ref="B11:E11"/>
    <mergeCell ref="B16:E16"/>
    <mergeCell ref="B65:E65"/>
    <mergeCell ref="B20:E20"/>
    <mergeCell ref="B52:E52"/>
    <mergeCell ref="B24:E24"/>
    <mergeCell ref="B28:E28"/>
    <mergeCell ref="B30:E30"/>
    <mergeCell ref="B46:E46"/>
    <mergeCell ref="B48:E48"/>
    <mergeCell ref="B61:E61"/>
    <mergeCell ref="B59:E59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9"/>
  <sheetViews>
    <sheetView rightToLeft="1" workbookViewId="0">
      <selection activeCell="L9" sqref="L9"/>
    </sheetView>
  </sheetViews>
  <sheetFormatPr defaultRowHeight="18.75" x14ac:dyDescent="0.3"/>
  <cols>
    <col min="1" max="1" width="3.25" style="124" customWidth="1"/>
    <col min="2" max="2" width="22.125" style="125" bestFit="1" customWidth="1"/>
    <col min="3" max="3" width="10.875" style="125" customWidth="1"/>
    <col min="4" max="4" width="10.125" style="125" customWidth="1"/>
    <col min="5" max="5" width="14.25" style="125" customWidth="1"/>
    <col min="6" max="6" width="18.125" style="125" customWidth="1"/>
    <col min="7" max="256" width="9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9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9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9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9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9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9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9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9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9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9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9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9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9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9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9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9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9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9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9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9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9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9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9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9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9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9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9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9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9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9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9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9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9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9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9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9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9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9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9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9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9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9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9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9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9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9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9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9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9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9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9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9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9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9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9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9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9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9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9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9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9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9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9" style="124"/>
  </cols>
  <sheetData>
    <row r="1" spans="2:6" ht="27" customHeight="1" x14ac:dyDescent="0.3">
      <c r="B1" s="241" t="s">
        <v>339</v>
      </c>
      <c r="C1" s="241"/>
    </row>
    <row r="2" spans="2:6" ht="18" customHeight="1" x14ac:dyDescent="0.3">
      <c r="B2" s="242" t="s">
        <v>340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x14ac:dyDescent="0.3">
      <c r="B4" s="243" t="s">
        <v>341</v>
      </c>
      <c r="C4" s="243"/>
      <c r="D4" s="243"/>
      <c r="E4" s="243"/>
      <c r="F4" s="243"/>
    </row>
    <row r="5" spans="2:6" x14ac:dyDescent="0.3">
      <c r="B5" s="244" t="s">
        <v>29</v>
      </c>
      <c r="C5" s="245" t="s">
        <v>47</v>
      </c>
      <c r="D5" s="245" t="s">
        <v>55</v>
      </c>
      <c r="E5" s="245" t="s">
        <v>32</v>
      </c>
      <c r="F5" s="245" t="s">
        <v>57</v>
      </c>
    </row>
    <row r="6" spans="2:6" ht="21.75" customHeight="1" x14ac:dyDescent="0.3">
      <c r="B6" s="246" t="s">
        <v>58</v>
      </c>
      <c r="C6" s="247"/>
      <c r="D6" s="247"/>
      <c r="E6" s="247"/>
      <c r="F6" s="248"/>
    </row>
    <row r="7" spans="2:6" ht="21.75" customHeight="1" x14ac:dyDescent="0.3">
      <c r="B7" s="249" t="s">
        <v>342</v>
      </c>
      <c r="C7" s="250" t="s">
        <v>69</v>
      </c>
      <c r="D7" s="251">
        <v>13</v>
      </c>
      <c r="E7" s="251">
        <v>11087286</v>
      </c>
      <c r="F7" s="251">
        <v>22734540.670000002</v>
      </c>
    </row>
    <row r="8" spans="2:6" ht="21.75" customHeight="1" x14ac:dyDescent="0.3">
      <c r="B8" s="252" t="s">
        <v>73</v>
      </c>
      <c r="C8" s="253"/>
      <c r="D8" s="251">
        <f>SUM(D7)</f>
        <v>13</v>
      </c>
      <c r="E8" s="251">
        <f>SUM(E7)</f>
        <v>11087286</v>
      </c>
      <c r="F8" s="251">
        <f>SUM(F7)</f>
        <v>22734540.670000002</v>
      </c>
    </row>
    <row r="9" spans="2:6" x14ac:dyDescent="0.3">
      <c r="B9" s="254" t="s">
        <v>343</v>
      </c>
      <c r="C9" s="255"/>
      <c r="D9" s="251">
        <f>D8</f>
        <v>13</v>
      </c>
      <c r="E9" s="251">
        <f>E8</f>
        <v>11087286</v>
      </c>
      <c r="F9" s="251">
        <f>F8</f>
        <v>22734540.670000002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55" t="s">
        <v>331</v>
      </c>
      <c r="C2" s="155"/>
      <c r="D2" s="155"/>
      <c r="E2" s="155"/>
      <c r="F2" s="68"/>
      <c r="G2" s="68"/>
      <c r="H2" s="68"/>
      <c r="I2" s="69"/>
    </row>
    <row r="3" spans="2:9" ht="15" customHeight="1" x14ac:dyDescent="0.25">
      <c r="B3" s="224" t="s">
        <v>338</v>
      </c>
      <c r="C3" s="224"/>
      <c r="D3" s="224"/>
      <c r="E3" s="224"/>
      <c r="F3" s="224"/>
      <c r="G3" s="224"/>
      <c r="H3" s="224"/>
      <c r="I3" s="224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25" t="s">
        <v>58</v>
      </c>
      <c r="C5" s="226"/>
      <c r="D5" s="226"/>
      <c r="E5" s="226"/>
      <c r="F5" s="226"/>
      <c r="G5" s="226"/>
      <c r="H5" s="226"/>
      <c r="I5" s="227"/>
    </row>
    <row r="6" spans="2:9" ht="15" customHeight="1" x14ac:dyDescent="0.25">
      <c r="B6" s="114" t="s">
        <v>300</v>
      </c>
      <c r="C6" s="115" t="s">
        <v>237</v>
      </c>
      <c r="D6" s="115">
        <v>0.09</v>
      </c>
      <c r="E6" s="115">
        <v>0.09</v>
      </c>
      <c r="F6" s="115">
        <v>0.09</v>
      </c>
      <c r="G6" s="116">
        <v>2</v>
      </c>
      <c r="H6" s="117">
        <v>265076</v>
      </c>
      <c r="I6" s="117">
        <v>23856.84</v>
      </c>
    </row>
    <row r="7" spans="2:9" ht="15" customHeight="1" x14ac:dyDescent="0.25">
      <c r="B7" s="228" t="s">
        <v>312</v>
      </c>
      <c r="C7" s="229"/>
      <c r="D7" s="230"/>
      <c r="E7" s="230"/>
      <c r="F7" s="230"/>
      <c r="G7" s="117">
        <v>2</v>
      </c>
      <c r="H7" s="117">
        <v>265076</v>
      </c>
      <c r="I7" s="117">
        <v>23856.84</v>
      </c>
    </row>
    <row r="8" spans="2:9" ht="21" customHeight="1" x14ac:dyDescent="0.25">
      <c r="B8" s="231" t="s">
        <v>313</v>
      </c>
      <c r="C8" s="232"/>
      <c r="D8" s="233"/>
      <c r="E8" s="233"/>
      <c r="F8" s="233"/>
      <c r="G8" s="118">
        <v>2</v>
      </c>
      <c r="H8" s="118">
        <v>265076</v>
      </c>
      <c r="I8" s="118">
        <v>23856.84</v>
      </c>
    </row>
    <row r="9" spans="2:9" ht="18.75" x14ac:dyDescent="0.25">
      <c r="B9" s="220" t="s">
        <v>231</v>
      </c>
      <c r="C9" s="220"/>
      <c r="D9" s="220"/>
      <c r="E9" s="220"/>
      <c r="F9" s="220"/>
      <c r="G9" s="220"/>
      <c r="H9" s="220"/>
      <c r="I9" s="220"/>
    </row>
    <row r="10" spans="2:9" ht="25.5" customHeight="1" x14ac:dyDescent="0.25">
      <c r="B10" s="76" t="s">
        <v>46</v>
      </c>
      <c r="C10" s="78" t="s">
        <v>47</v>
      </c>
      <c r="D10" s="221" t="s">
        <v>156</v>
      </c>
      <c r="E10" s="222"/>
      <c r="F10" s="222"/>
      <c r="G10" s="222"/>
      <c r="H10" s="222"/>
      <c r="I10" s="223"/>
    </row>
    <row r="11" spans="2:9" ht="15.75" x14ac:dyDescent="0.25">
      <c r="B11" s="214" t="s">
        <v>58</v>
      </c>
      <c r="C11" s="215"/>
      <c r="D11" s="215"/>
      <c r="E11" s="215"/>
      <c r="F11" s="215"/>
      <c r="G11" s="215"/>
      <c r="H11" s="215"/>
      <c r="I11" s="216"/>
    </row>
    <row r="12" spans="2:9" ht="15" customHeight="1" x14ac:dyDescent="0.25">
      <c r="B12" s="80" t="s">
        <v>232</v>
      </c>
      <c r="C12" s="83" t="s">
        <v>233</v>
      </c>
      <c r="D12" s="212" t="s">
        <v>234</v>
      </c>
      <c r="E12" s="208"/>
      <c r="F12" s="208"/>
      <c r="G12" s="208"/>
      <c r="H12" s="208"/>
      <c r="I12" s="213"/>
    </row>
    <row r="13" spans="2:9" ht="15" customHeight="1" x14ac:dyDescent="0.25">
      <c r="B13" s="80" t="s">
        <v>235</v>
      </c>
      <c r="C13" s="83" t="s">
        <v>236</v>
      </c>
      <c r="D13" s="209">
        <v>3</v>
      </c>
      <c r="E13" s="210"/>
      <c r="F13" s="210">
        <v>3</v>
      </c>
      <c r="G13" s="210"/>
      <c r="H13" s="210"/>
      <c r="I13" s="211"/>
    </row>
    <row r="14" spans="2:9" ht="15.75" x14ac:dyDescent="0.25">
      <c r="B14" s="214" t="s">
        <v>80</v>
      </c>
      <c r="C14" s="215"/>
      <c r="D14" s="215"/>
      <c r="E14" s="215"/>
      <c r="F14" s="215"/>
      <c r="G14" s="215"/>
      <c r="H14" s="215"/>
      <c r="I14" s="216"/>
    </row>
    <row r="15" spans="2:9" ht="15" customHeight="1" x14ac:dyDescent="0.25">
      <c r="B15" s="80" t="s">
        <v>238</v>
      </c>
      <c r="C15" s="83" t="s">
        <v>239</v>
      </c>
      <c r="D15" s="212" t="s">
        <v>234</v>
      </c>
      <c r="E15" s="208"/>
      <c r="F15" s="208"/>
      <c r="G15" s="208"/>
      <c r="H15" s="208"/>
      <c r="I15" s="213"/>
    </row>
    <row r="16" spans="2:9" ht="15" customHeight="1" x14ac:dyDescent="0.25">
      <c r="B16" s="80" t="s">
        <v>240</v>
      </c>
      <c r="C16" s="83" t="s">
        <v>241</v>
      </c>
      <c r="D16" s="212" t="s">
        <v>234</v>
      </c>
      <c r="E16" s="208"/>
      <c r="F16" s="208"/>
      <c r="G16" s="208"/>
      <c r="H16" s="208"/>
      <c r="I16" s="213"/>
    </row>
    <row r="17" spans="2:9" ht="15" customHeight="1" x14ac:dyDescent="0.25">
      <c r="B17" s="80" t="s">
        <v>243</v>
      </c>
      <c r="C17" s="83" t="s">
        <v>244</v>
      </c>
      <c r="D17" s="212" t="s">
        <v>234</v>
      </c>
      <c r="E17" s="208"/>
      <c r="F17" s="208"/>
      <c r="G17" s="208"/>
      <c r="H17" s="208"/>
      <c r="I17" s="213"/>
    </row>
    <row r="18" spans="2:9" ht="15" customHeight="1" x14ac:dyDescent="0.25">
      <c r="B18" s="80" t="s">
        <v>301</v>
      </c>
      <c r="C18" s="83" t="s">
        <v>302</v>
      </c>
      <c r="D18" s="209">
        <v>1</v>
      </c>
      <c r="E18" s="210"/>
      <c r="F18" s="210"/>
      <c r="G18" s="210"/>
      <c r="H18" s="210"/>
      <c r="I18" s="211"/>
    </row>
    <row r="19" spans="2:9" ht="15" customHeight="1" x14ac:dyDescent="0.25">
      <c r="B19" s="80" t="s">
        <v>317</v>
      </c>
      <c r="C19" s="83" t="s">
        <v>242</v>
      </c>
      <c r="D19" s="209">
        <v>0.5</v>
      </c>
      <c r="E19" s="210"/>
      <c r="F19" s="210"/>
      <c r="G19" s="210"/>
      <c r="H19" s="210"/>
      <c r="I19" s="211"/>
    </row>
    <row r="20" spans="2:9" ht="15" customHeight="1" x14ac:dyDescent="0.25">
      <c r="B20" s="217" t="s">
        <v>245</v>
      </c>
      <c r="C20" s="218"/>
      <c r="D20" s="218"/>
      <c r="E20" s="218"/>
      <c r="F20" s="218"/>
      <c r="G20" s="218"/>
      <c r="H20" s="218"/>
      <c r="I20" s="219"/>
    </row>
    <row r="21" spans="2:9" ht="15" customHeight="1" x14ac:dyDescent="0.25">
      <c r="B21" s="80" t="s">
        <v>250</v>
      </c>
      <c r="C21" s="83" t="s">
        <v>251</v>
      </c>
      <c r="D21" s="209">
        <v>1</v>
      </c>
      <c r="E21" s="210"/>
      <c r="F21" s="210">
        <v>1</v>
      </c>
      <c r="G21" s="210"/>
      <c r="H21" s="210"/>
      <c r="I21" s="211"/>
    </row>
    <row r="22" spans="2:9" ht="15" customHeight="1" x14ac:dyDescent="0.25">
      <c r="B22" s="80" t="s">
        <v>252</v>
      </c>
      <c r="C22" s="83" t="s">
        <v>253</v>
      </c>
      <c r="D22" s="212" t="s">
        <v>234</v>
      </c>
      <c r="E22" s="208"/>
      <c r="F22" s="208"/>
      <c r="G22" s="208"/>
      <c r="H22" s="208"/>
      <c r="I22" s="213"/>
    </row>
    <row r="23" spans="2:9" ht="15" customHeight="1" x14ac:dyDescent="0.25">
      <c r="B23" s="80" t="s">
        <v>254</v>
      </c>
      <c r="C23" s="83" t="s">
        <v>255</v>
      </c>
      <c r="D23" s="212" t="s">
        <v>234</v>
      </c>
      <c r="E23" s="208"/>
      <c r="F23" s="208"/>
      <c r="G23" s="208"/>
      <c r="H23" s="208"/>
      <c r="I23" s="213"/>
    </row>
    <row r="24" spans="2:9" ht="15" customHeight="1" x14ac:dyDescent="0.25">
      <c r="B24" s="114" t="s">
        <v>248</v>
      </c>
      <c r="C24" s="115" t="s">
        <v>249</v>
      </c>
      <c r="D24" s="209">
        <v>9.5</v>
      </c>
      <c r="E24" s="210"/>
      <c r="F24" s="210"/>
      <c r="G24" s="210"/>
      <c r="H24" s="210"/>
      <c r="I24" s="211"/>
    </row>
    <row r="25" spans="2:9" ht="15" customHeight="1" x14ac:dyDescent="0.25">
      <c r="B25" s="80" t="s">
        <v>246</v>
      </c>
      <c r="C25" s="83" t="s">
        <v>247</v>
      </c>
      <c r="D25" s="209">
        <v>10</v>
      </c>
      <c r="E25" s="210"/>
      <c r="F25" s="210"/>
      <c r="G25" s="210"/>
      <c r="H25" s="210"/>
      <c r="I25" s="211"/>
    </row>
    <row r="26" spans="2:9" ht="15" customHeight="1" x14ac:dyDescent="0.25">
      <c r="B26" s="217" t="s">
        <v>98</v>
      </c>
      <c r="C26" s="218"/>
      <c r="D26" s="218"/>
      <c r="E26" s="218"/>
      <c r="F26" s="218"/>
      <c r="G26" s="218"/>
      <c r="H26" s="218"/>
      <c r="I26" s="219"/>
    </row>
    <row r="27" spans="2:9" ht="15.75" x14ac:dyDescent="0.25">
      <c r="B27" s="80" t="s">
        <v>256</v>
      </c>
      <c r="C27" s="83" t="s">
        <v>257</v>
      </c>
      <c r="D27" s="209">
        <v>3.35</v>
      </c>
      <c r="E27" s="210"/>
      <c r="F27" s="210"/>
      <c r="G27" s="210"/>
      <c r="H27" s="210"/>
      <c r="I27" s="211"/>
    </row>
  </sheetData>
  <mergeCells count="26"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M5" sqref="M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5" t="s">
        <v>331</v>
      </c>
      <c r="C2" s="155"/>
      <c r="D2" s="155"/>
      <c r="E2" s="155"/>
      <c r="F2" s="74"/>
      <c r="G2" s="75"/>
    </row>
    <row r="3" spans="1:7" ht="26.25" x14ac:dyDescent="0.25">
      <c r="B3" s="238" t="s">
        <v>258</v>
      </c>
      <c r="C3" s="238"/>
      <c r="D3" s="238"/>
      <c r="E3" s="238"/>
      <c r="F3" s="238"/>
      <c r="G3" s="238"/>
    </row>
    <row r="4" spans="1:7" ht="18.75" x14ac:dyDescent="0.25">
      <c r="B4" s="76" t="s">
        <v>259</v>
      </c>
      <c r="C4" s="77" t="s">
        <v>260</v>
      </c>
      <c r="D4" s="78" t="s">
        <v>261</v>
      </c>
      <c r="E4" s="239" t="s">
        <v>262</v>
      </c>
      <c r="F4" s="240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34">
        <v>1001095</v>
      </c>
      <c r="F5" s="235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34" t="s">
        <v>269</v>
      </c>
      <c r="F6" s="235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34" t="s">
        <v>269</v>
      </c>
      <c r="F7" s="235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34" t="s">
        <v>269</v>
      </c>
      <c r="F8" s="235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34" t="s">
        <v>269</v>
      </c>
      <c r="F9" s="235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34">
        <v>515047</v>
      </c>
      <c r="F10" s="235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34">
        <v>1026082</v>
      </c>
      <c r="F11" s="235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34" t="s">
        <v>269</v>
      </c>
      <c r="F12" s="235"/>
      <c r="G12" s="81" t="s">
        <v>285</v>
      </c>
    </row>
    <row r="13" spans="1:7" ht="24.95" customHeight="1" x14ac:dyDescent="0.25">
      <c r="B13" s="80" t="s">
        <v>281</v>
      </c>
      <c r="C13" s="123" t="s">
        <v>271</v>
      </c>
      <c r="D13" s="37" t="s">
        <v>286</v>
      </c>
      <c r="E13" s="236">
        <v>978181.82</v>
      </c>
      <c r="F13" s="237"/>
      <c r="G13" s="126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34" t="s">
        <v>269</v>
      </c>
      <c r="F14" s="235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34" t="s">
        <v>269</v>
      </c>
      <c r="F15" s="235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34" t="s">
        <v>269</v>
      </c>
      <c r="F16" s="235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34" t="s">
        <v>269</v>
      </c>
      <c r="F17" s="235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34" t="s">
        <v>269</v>
      </c>
      <c r="F18" s="235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34" t="s">
        <v>269</v>
      </c>
      <c r="F19" s="235"/>
      <c r="G19" s="81" t="s">
        <v>298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2026-02-08T11:01:37Z</cp:lastPrinted>
  <dcterms:created xsi:type="dcterms:W3CDTF">2026-01-04T07:55:20Z</dcterms:created>
  <dcterms:modified xsi:type="dcterms:W3CDTF">2026-02-08T11:01:57Z</dcterms:modified>
</cp:coreProperties>
</file>