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7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10" l="1"/>
  <c r="E12" i="10"/>
  <c r="D12" i="10"/>
  <c r="F9" i="10"/>
  <c r="F13" i="10" s="1"/>
  <c r="E9" i="10"/>
  <c r="E13" i="10" s="1"/>
  <c r="D9" i="10"/>
  <c r="D13" i="10" s="1"/>
  <c r="L69" i="8" l="1"/>
  <c r="M69" i="8"/>
  <c r="N69" i="8"/>
  <c r="L63" i="8"/>
  <c r="M63" i="8"/>
  <c r="N63" i="8"/>
  <c r="L93" i="8"/>
  <c r="M93" i="8"/>
  <c r="N93" i="8"/>
  <c r="L76" i="8"/>
  <c r="M76" i="8"/>
  <c r="N76" i="8"/>
  <c r="L54" i="8" l="1"/>
  <c r="M54" i="8"/>
  <c r="N54" i="8"/>
  <c r="L18" i="8" l="1"/>
  <c r="M18" i="8"/>
  <c r="N18" i="8"/>
  <c r="L49" i="8"/>
  <c r="M49" i="8"/>
  <c r="N49" i="8"/>
  <c r="L31" i="8"/>
  <c r="M31" i="8"/>
  <c r="N31" i="8"/>
  <c r="L82" i="8" l="1"/>
  <c r="M82" i="8"/>
  <c r="N82" i="8"/>
  <c r="L42" i="8"/>
  <c r="M42" i="8"/>
  <c r="N42" i="8"/>
  <c r="L66" i="8"/>
  <c r="M66" i="8"/>
  <c r="N66" i="8"/>
  <c r="L86" i="8"/>
  <c r="M86" i="8"/>
  <c r="N86" i="8"/>
  <c r="L22" i="8"/>
  <c r="M22" i="8"/>
  <c r="N22" i="8"/>
  <c r="L26" i="8" l="1"/>
  <c r="M26" i="8"/>
  <c r="N26" i="8"/>
  <c r="L99" i="8" l="1"/>
  <c r="M99" i="8"/>
  <c r="N99" i="8"/>
  <c r="L96" i="8"/>
  <c r="M96" i="8"/>
  <c r="N96" i="8"/>
  <c r="N100" i="8" l="1"/>
  <c r="M100" i="8"/>
  <c r="L100" i="8"/>
  <c r="L72" i="8"/>
  <c r="L77" i="8" s="1"/>
  <c r="M72" i="8"/>
  <c r="M77" i="8" s="1"/>
  <c r="L55" i="8"/>
  <c r="M55" i="8"/>
  <c r="N55" i="8"/>
  <c r="N72" i="8" l="1"/>
  <c r="N77" i="8" s="1"/>
  <c r="L101" i="8" l="1"/>
  <c r="O4" i="1" s="1"/>
  <c r="M101" i="8"/>
  <c r="D4" i="1" s="1"/>
  <c r="N101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<sst xmlns="http://schemas.openxmlformats.org/spreadsheetml/2006/main" count="531" uniqueCount="351">
  <si>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</si>
  <si>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</si>
  <si>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</si>
  <si>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</si>
  <si>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</si>
  <si>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</si>
  <si>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</si>
  <si>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</si>
  <si>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</si>
  <si>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</si>
  <si>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</si>
  <si>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</si>
  <si>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</si>
  <si>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</si>
  <si>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</si>
  <si>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</si>
  <si>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</si>
  <si>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</si>
  <si>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</si>
  <si>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</si>
  <si>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</si>
  <si>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</si>
  <si>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</si>
  <si>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</si>
  <si>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</si>
  <si>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</si>
  <si>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</si>
  <si>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</si>
  <si>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</si>
  <si>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</si>
  <si>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</si>
  <si>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</si>
  <si>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</si>
  <si>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</si>
  <si>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</si>
  <si>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</si>
  <si>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</si>
  <si>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</si>
  <si>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</si>
  <si>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</si>
  <si>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</si>
  <si>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</si>
  <si>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</si>
  <si>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</si>
  <si>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</si>
  <si>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</si>
  <si>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</si>
  <si>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</si>
  <si>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</si>
  <si>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</si>
  <si>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</si>
  <si>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</si>
  <si>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</si>
  <si>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</si>
  <si>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</si>
  <si>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</si>
  <si>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</si>
  <si>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</si>
  <si>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</si>
  <si>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</si>
  <si>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</si>
  <si>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</si>
  <si>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</si>
  <si>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</si>
  <si>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</si>
  <si>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</si>
  <si>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</si>
  <si>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</si>
  <si>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</si>
  <si>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</si>
  <si>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</si>
  <si>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</si>
  <si>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</si>
  <si>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</si>
  <si>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</si>
  <si>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</si>
  <si>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</si>
  <si>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</si>
  <si>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</si>
  <si>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</si>
  <si>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</si>
  <si>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</si>
  <si>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</si>
  <si>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</si>
  <si>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</si>
  <si>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</si>
  <si>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</si>
  <si>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</si>
  <si>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</si>
  <si>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</si>
  <si>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</si>
  <si>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</si>
  <si>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</si>
  <si>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</si>
  <si>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</si>
  <si>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</si>
  <si>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</si>
  <si>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</si>
  <si>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</si>
  <si>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</si>
  <si>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</si>
  <si>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</si>
  <si>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</si>
  <si>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</si>
  <si>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</si>
  <si>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</si>
  <si>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</si>
  <si>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</si>
  <si>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</si>
  <si>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</si>
  <si>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</si>
  <si>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</si>
  <si>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</si>
  <si>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</si>
  <si>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</si>
  <si>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</si>
  <si>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</si>
  <si>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</si>
  <si>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</si>
  <si>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</si>
  <si>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</si>
  <si>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</si>
  <si>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</si>
  <si>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</si>
  <si>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</si>
  <si>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</si>
  <si>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</si>
  <si>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</si>
  <si>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</si>
  <si>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</si>
  <si>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</si>
  <si>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</si>
  <si>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</si>
  <si>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</si>
  <si>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</si>
  <si>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</si>
  <si>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</si>
  <si>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</si>
  <si>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</si>
  <si>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</si>
  <si>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</si>
  <si>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</si>
  <si>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</si>
  <si>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</si>
  <si>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</si>
  <si>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</si>
  <si>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</si>
  <si>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</si>
  <si>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</si>
  <si>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</si>
  <si>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</si>
  <si>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</si>
  <si>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</si>
  <si>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</si>
  <si>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</si>
  <si>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</si>
  <si>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</si>
  <si>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</si>
  <si>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</si>
  <si>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</si>
  <si>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</si>
  <si>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</si>
  <si>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</si>
  <si>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</si>
  <si>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</si>
  <si>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</si>
  <si>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</si>
  <si>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</si>
  <si>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</si>
  <si>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</si>
  <si>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</si>
  <si>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</si>
  <si>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</si>
  <si>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</si>
  <si>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</si>
  <si>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</si>
  <si>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</si>
  <si>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</si>
  <si>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</si>
  <si>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</si>
  <si>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</si>
  <si>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</si>
  <si>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</si>
  <si>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</si>
  <si>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</si>
  <si>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</si>
  <si>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</si>
  <si>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</si>
  <si>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</si>
  <si>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</si>
  <si>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</si>
  <si>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</si>
  <si>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</si>
  <si>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</si>
  <si>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</si>
  <si>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</si>
  <si>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</si>
  <si>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</si>
  <si>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</si>
  <si>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</si>
  <si>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</si>
  <si>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</si>
  <si>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</si>
  <si>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</si>
  <si>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</si>
  <si>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</si>
  <si>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</si>
  <si>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</si>
  <si>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</si>
  <si>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</si>
  <si>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</si>
  <si>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</si>
  <si>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</si>
  <si>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</si>
  <si>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</si>
  <si>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</si>
  <si>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</si>
  <si>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</si>
  <si>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</si>
  <si>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</si>
  <si>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</si>
  <si>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</si>
  <si>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</si>
  <si>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</si>
  <si>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</si>
  <si>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</si>
  <si>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</si>
  <si>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</si>
  <si>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</si>
  <si>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</si>
  <si>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</si>
  <si>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</si>
  <si>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</si>
  <si>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</si>
  <si>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</si>
  <si>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</si>
  <si>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</si>
  <si>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</si>
  <si>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</si>
  <si>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</si>
  <si>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</si>
  <si>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</si>
  <si>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</si>
  <si>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</si>
  <si>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</si>
  <si>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</si>
  <si>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</si>
  <si>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</si>
  <si>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</si>
  <si>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</si>
  <si>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</si>
  <si>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</si>
  <si>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</si>
  <si>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</si>
  <si>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</si>
  <si>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</si>
  <si>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</si>
  <si>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</si>
  <si>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</si>
  <si>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</si>
  <si>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</si>
  <si>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</si>
  <si>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</si>
  <si>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</si>
  <si>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</si>
  <si>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</si>
  <si>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</si>
  <si>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</si>
  <si>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</si>
  <si>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</si>
  <si>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</si>
  <si>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</si>
  <si>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</si>
  <si>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</si>
  <si>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</si>
  <si>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</si>
  <si>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</si>
  <si>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</si>
  <si>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</si>
  <si>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</si>
  <si>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</si>
  <si>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</si>
  <si>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</si>
  <si>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</si>
  <si>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</si>
  <si>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</si>
  <si>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</si>
  <si>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</si>
  <si>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</si>
  <si>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</si>
  <si>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</si>
  <si>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</si>
  <si>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</si>
  <si>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</si>
  <si>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</si>
  <si>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</si>
  <si>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</si>
  <si>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</si>
  <si>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</si>
  <si>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</si>
  <si>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</si>
  <si>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</si>
  <si>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</si>
  <si>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</si>
  <si>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</si>
  <si>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</si>
  <si>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</si>
  <si>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</si>
  <si>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</si>
  <si>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</si>
  <si>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</si>
  <si>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</si>
  <si>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</si>
  <si>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</si>
  <si>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</si>
  <si>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</si>
  <si>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</si>
  <si>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</si>
  <si>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</si>
  <si>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</si>
  <si>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</si>
  <si>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</si>
  <si>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</si>
  <si>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</si>
  <si>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</si>
  <si>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</si>
  <si>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</si>
  <si>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</si>
  <si>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>سندات اعمار الاصدارية الاولى</t>
  </si>
  <si>
    <t>ايقاف التداول على سندات اعمار الاصدارية الاولى فئة (1,000,000)  دينار إعتباراً من جلسة الاثنين 2025/4/6 لقرب استحقاق الفائدة النصف السنوية . وسيتم اعادة التداول اعتبارا من جلسة 2026/4/12</t>
  </si>
  <si>
    <t>الجلسة (58) نشرة تداول الأسهم للمنصة النظامية لجلسة الثلاثاء 2026/4/7 Regular Market Trading</t>
  </si>
  <si>
    <t xml:space="preserve">الجلسة (58) نشرة تداول المنصة الثانية لجلسة الثلاثاء 2026/4/7 Second Trading Platform </t>
  </si>
  <si>
    <t xml:space="preserve">الجلسة (58) نشرة تداول منصة الشركات غير المفصحة لجلسة الثلاثاء 2026/4/7 Non Disclosing Trading Platform </t>
  </si>
  <si>
    <t>جلسة الثلاثاء 2026/4/7</t>
  </si>
  <si>
    <t>الجلسة (58)</t>
  </si>
  <si>
    <t>الشركات غير المتداولة لمنصة التداول النظامي لجلسة الثلاثاء 2026/4/7</t>
  </si>
  <si>
    <t>الشركات غير المتداولة للمنصة الثانية لجلسة الثلاثاء 2026/4/7</t>
  </si>
  <si>
    <t xml:space="preserve">الجلسة (58) نشرة التداول لمنصة الشركات غير المدرجة OTC    </t>
  </si>
  <si>
    <t xml:space="preserve">الوئام للاستثمار المالي </t>
  </si>
  <si>
    <t>VWIF</t>
  </si>
  <si>
    <t>مصرف التنمية الدولي</t>
  </si>
  <si>
    <t>BIDB</t>
  </si>
  <si>
    <t>مجموع قطاع الاستثمار</t>
  </si>
  <si>
    <t>سوق العراق للأوراق المالية</t>
  </si>
  <si>
    <t>نشرة تداول أسهم غير العراقيين لجلسة الثلاثاء 2026/4/7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</si>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</sst>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0" fontId="19" fillId="2" borderId="0" xfId="0" applyFont="1" applyFill="1" applyBorder="1" applyAlignment="1">
      <alignment vertical="center"/>
    </xf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164" fontId="19" fillId="2" borderId="33" xfId="0" applyNumberFormat="1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0" fontId="38" fillId="0" borderId="0" xfId="0" applyFont="1"/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6" fillId="0" borderId="47" xfId="3" applyFont="1" applyBorder="1" applyAlignment="1">
      <alignment horizontal="right" vertical="center"/>
    </xf>
    <xf numFmtId="0" fontId="36" fillId="0" borderId="47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74084</xdr:rowOff>
    </xdr:from>
    <xdr:to>
      <xdr:col>6</xdr:col>
      <xdr:colOff>2243847</xdr:colOff>
      <xdr:row>17</xdr:row>
      <xdr:rowOff>1551935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F7C295-598E-4103-BFF4-211B138AF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47167"/>
          <a:ext cx="7937680" cy="3785018"/>
        </a:xfrm>
        <a:prstGeom prst="rect">
          <a:avLst/>
        </a:prstGeom>
      </xdr:spPr>
    </xdr:pic>
    <xdr:clientData/>
  </xdr:twoCellAnchor>
  <xdr:twoCellAnchor editAs="oneCell">
    <xdr:from>
      <xdr:col>7</xdr:col>
      <xdr:colOff>10584</xdr:colOff>
      <xdr:row>14</xdr:row>
      <xdr:rowOff>74084</xdr:rowOff>
    </xdr:from>
    <xdr:to>
      <xdr:col>14</xdr:col>
      <xdr:colOff>1090083</xdr:colOff>
      <xdr:row>17</xdr:row>
      <xdr:rowOff>1545167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44D7FB5-FAB9-4692-A3C8-CB107775F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47167"/>
          <a:ext cx="6847416" cy="377825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105834</xdr:rowOff>
    </xdr:from>
    <xdr:to>
      <xdr:col>14</xdr:col>
      <xdr:colOff>1079500</xdr:colOff>
      <xdr:row>13</xdr:row>
      <xdr:rowOff>201083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96338C-8E15-415D-B82A-BB257AA38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50" y="1492251"/>
          <a:ext cx="3841750" cy="31432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1733550</xdr:colOff>
      <xdr:row>32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5C64B6-422D-4556-89EE-6FB4BCD22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62575" y="4838701"/>
          <a:ext cx="4867275" cy="2571750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19</xdr:row>
      <xdr:rowOff>66676</xdr:rowOff>
    </xdr:from>
    <xdr:to>
      <xdr:col>8</xdr:col>
      <xdr:colOff>1743075</xdr:colOff>
      <xdr:row>31</xdr:row>
      <xdr:rowOff>161926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B07E440-A98D-402F-9854-07DDA386D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50" y="4857751"/>
          <a:ext cx="4895850" cy="2495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55</xdr:row>
      <xdr:rowOff>25976</xdr:rowOff>
    </xdr:from>
    <xdr:to>
      <xdr:col>13</xdr:col>
      <xdr:colOff>1792950</xdr:colOff>
      <xdr:row>55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77</xdr:row>
      <xdr:rowOff>8661</xdr:rowOff>
    </xdr:from>
    <xdr:to>
      <xdr:col>13</xdr:col>
      <xdr:colOff>1781695</xdr:colOff>
      <xdr:row>77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E9B1D380-013A-4E02-9932-A23FB075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8C3D08F-9A38-4561-A0C4-46300CD3B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9" t="s">
        <v>0</v>
      </c>
      <c r="B1" s="170"/>
      <c r="C1" s="170"/>
      <c r="D1" s="17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1" t="s">
        <v>333</v>
      </c>
      <c r="B2" s="171"/>
      <c r="C2" s="171"/>
      <c r="D2" s="171"/>
      <c r="E2" s="172" t="s">
        <v>274</v>
      </c>
      <c r="F2" s="173"/>
      <c r="G2" s="173"/>
      <c r="H2" s="173"/>
      <c r="I2" s="173"/>
      <c r="J2" s="173"/>
      <c r="K2" s="173"/>
      <c r="L2" s="174"/>
      <c r="M2" s="3"/>
      <c r="N2" s="3"/>
      <c r="O2" s="3"/>
    </row>
    <row r="3" spans="1:15" s="2" customFormat="1" ht="27.75" customHeight="1" x14ac:dyDescent="0.35">
      <c r="A3" s="175" t="s">
        <v>334</v>
      </c>
      <c r="B3" s="176"/>
      <c r="C3" s="176"/>
      <c r="D3" s="176"/>
      <c r="E3" s="172"/>
      <c r="F3" s="173"/>
      <c r="G3" s="173"/>
      <c r="H3" s="173"/>
      <c r="I3" s="173"/>
      <c r="J3" s="173"/>
      <c r="K3" s="173"/>
      <c r="L3" s="174"/>
      <c r="M3" s="1"/>
      <c r="N3" s="1"/>
      <c r="O3" s="3"/>
    </row>
    <row r="4" spans="1:15" ht="26.25" customHeight="1" x14ac:dyDescent="0.35">
      <c r="A4" s="186" t="s">
        <v>1</v>
      </c>
      <c r="B4" s="187"/>
      <c r="C4" s="188"/>
      <c r="D4" s="189">
        <f>'نشرة التداول'!M101+'نشرة OTC'!H8</f>
        <v>1425301684</v>
      </c>
      <c r="E4" s="190"/>
      <c r="F4" s="4"/>
      <c r="G4" s="181" t="s">
        <v>2</v>
      </c>
      <c r="H4" s="182"/>
      <c r="I4" s="191">
        <f>'نشرة التداول'!N101+'نشرة OTC'!I8</f>
        <v>1624709989.8699999</v>
      </c>
      <c r="J4" s="191"/>
      <c r="K4" s="191"/>
      <c r="L4" s="5"/>
      <c r="M4" s="180" t="s">
        <v>3</v>
      </c>
      <c r="N4" s="181"/>
      <c r="O4" s="6">
        <f>'نشرة التداول'!L101+'نشرة OTC'!G8</f>
        <v>1255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287</v>
      </c>
    </row>
    <row r="6" spans="1:15" ht="26.25" customHeight="1" x14ac:dyDescent="0.35">
      <c r="A6" s="12" t="s">
        <v>4</v>
      </c>
      <c r="B6" s="181">
        <v>970.4</v>
      </c>
      <c r="C6" s="182"/>
      <c r="D6" s="181" t="s">
        <v>5</v>
      </c>
      <c r="E6" s="182"/>
      <c r="F6" s="1"/>
      <c r="G6" s="12" t="s">
        <v>6</v>
      </c>
      <c r="H6" s="13">
        <v>1243.67</v>
      </c>
      <c r="I6" s="183" t="s">
        <v>5</v>
      </c>
      <c r="J6" s="184"/>
      <c r="K6" s="185"/>
      <c r="L6" s="159"/>
      <c r="M6" s="160"/>
      <c r="N6" s="160"/>
      <c r="O6" s="14"/>
    </row>
    <row r="7" spans="1:15" ht="26.25" customHeight="1" x14ac:dyDescent="0.35">
      <c r="A7" s="12" t="s">
        <v>7</v>
      </c>
      <c r="B7" s="181">
        <v>969.22</v>
      </c>
      <c r="C7" s="182"/>
      <c r="D7" s="181" t="s">
        <v>5</v>
      </c>
      <c r="E7" s="182"/>
      <c r="F7" s="15"/>
      <c r="G7" s="12" t="s">
        <v>8</v>
      </c>
      <c r="H7" s="116">
        <v>1236.77</v>
      </c>
      <c r="I7" s="183" t="s">
        <v>5</v>
      </c>
      <c r="J7" s="184"/>
      <c r="K7" s="185"/>
      <c r="L7" s="159"/>
      <c r="M7" s="160"/>
      <c r="N7" s="160"/>
      <c r="O7" s="14"/>
    </row>
    <row r="8" spans="1:15" ht="26.25" customHeight="1" x14ac:dyDescent="0.35">
      <c r="A8" s="12" t="s">
        <v>9</v>
      </c>
      <c r="B8" s="192">
        <f>((B6/B7)-1)*100</f>
        <v>0.12174738449475253</v>
      </c>
      <c r="C8" s="193"/>
      <c r="D8" s="181" t="s">
        <v>10</v>
      </c>
      <c r="E8" s="182"/>
      <c r="F8" s="15"/>
      <c r="G8" s="12" t="s">
        <v>9</v>
      </c>
      <c r="H8" s="136">
        <f>((H6/H7)-1)*100</f>
        <v>0.55790486509215143</v>
      </c>
      <c r="I8" s="183" t="s">
        <v>10</v>
      </c>
      <c r="J8" s="184"/>
      <c r="K8" s="185"/>
      <c r="L8" s="159"/>
      <c r="M8" s="160"/>
      <c r="N8" s="160"/>
      <c r="O8" s="14"/>
    </row>
    <row r="9" spans="1:15" ht="26.25" customHeight="1" x14ac:dyDescent="0.35">
      <c r="A9" s="12" t="s">
        <v>11</v>
      </c>
      <c r="B9" s="192">
        <f>B6-B7</f>
        <v>1.17999999999995</v>
      </c>
      <c r="C9" s="193">
        <f>B6-B7</f>
        <v>1.17999999999995</v>
      </c>
      <c r="D9" s="181" t="s">
        <v>5</v>
      </c>
      <c r="E9" s="182"/>
      <c r="F9" s="15"/>
      <c r="G9" s="12" t="s">
        <v>11</v>
      </c>
      <c r="H9" s="136">
        <f>H6-H7</f>
        <v>6.9000000000000909</v>
      </c>
      <c r="I9" s="183" t="s">
        <v>5</v>
      </c>
      <c r="J9" s="184"/>
      <c r="K9" s="185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37</v>
      </c>
      <c r="I11" s="13" t="s">
        <v>15</v>
      </c>
      <c r="J11" s="20">
        <v>13</v>
      </c>
      <c r="K11" s="20">
        <f>J11+H11</f>
        <v>50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55</v>
      </c>
      <c r="C12" s="13" t="s">
        <v>13</v>
      </c>
      <c r="D12" s="20">
        <v>1</v>
      </c>
      <c r="E12" s="20">
        <f>D12+B12</f>
        <v>56</v>
      </c>
      <c r="F12" s="22"/>
      <c r="G12" s="177" t="s">
        <v>17</v>
      </c>
      <c r="H12" s="177"/>
      <c r="I12" s="177"/>
      <c r="J12" s="178">
        <v>15</v>
      </c>
      <c r="K12" s="179"/>
      <c r="L12" s="159"/>
      <c r="M12" s="160"/>
      <c r="N12" s="160"/>
      <c r="O12" s="23"/>
    </row>
    <row r="13" spans="1:15" ht="26.25" customHeight="1" x14ac:dyDescent="0.35">
      <c r="A13" s="157" t="s">
        <v>18</v>
      </c>
      <c r="B13" s="158"/>
      <c r="C13" s="158"/>
      <c r="D13" s="158"/>
      <c r="E13" s="20">
        <v>3</v>
      </c>
      <c r="F13" s="22"/>
      <c r="G13" s="164" t="s">
        <v>19</v>
      </c>
      <c r="H13" s="164"/>
      <c r="I13" s="164"/>
      <c r="J13" s="165">
        <v>12</v>
      </c>
      <c r="K13" s="165"/>
      <c r="L13" s="159"/>
      <c r="M13" s="160"/>
      <c r="N13" s="160"/>
      <c r="O13" s="23"/>
    </row>
    <row r="14" spans="1:15" ht="26.25" customHeight="1" x14ac:dyDescent="0.35">
      <c r="A14" s="157" t="s">
        <v>20</v>
      </c>
      <c r="B14" s="158"/>
      <c r="C14" s="158"/>
      <c r="D14" s="158"/>
      <c r="E14" s="24">
        <v>9</v>
      </c>
      <c r="F14" s="25"/>
      <c r="G14" s="133"/>
      <c r="H14" s="133"/>
      <c r="I14" s="133"/>
      <c r="J14" s="133"/>
      <c r="K14" s="133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18"/>
      <c r="H15" s="118"/>
      <c r="I15" s="118"/>
      <c r="J15" s="118"/>
      <c r="K15" s="159"/>
      <c r="L15" s="160"/>
      <c r="M15" s="159"/>
      <c r="N15" s="160"/>
      <c r="O15" s="23"/>
    </row>
    <row r="16" spans="1:15" ht="53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133.5" customHeight="1" x14ac:dyDescent="0.35">
      <c r="A18" s="159"/>
      <c r="B18" s="160"/>
      <c r="C18" s="160"/>
      <c r="D18" s="160"/>
      <c r="E18" s="159"/>
      <c r="F18" s="160"/>
      <c r="G18" s="23"/>
      <c r="H18" s="23"/>
      <c r="I18" s="23"/>
      <c r="J18" s="159"/>
      <c r="K18" s="160"/>
      <c r="L18" s="159"/>
      <c r="M18" s="160"/>
      <c r="N18" s="160"/>
      <c r="O18" s="23"/>
    </row>
    <row r="19" spans="1:15" ht="63.75" customHeight="1" x14ac:dyDescent="0.25">
      <c r="A19" s="26" t="s">
        <v>349</v>
      </c>
      <c r="B19" s="161" t="s">
        <v>350</v>
      </c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3"/>
    </row>
    <row r="20" spans="1:15" ht="36.75" customHeight="1" x14ac:dyDescent="0.25">
      <c r="A20" s="26" t="s">
        <v>328</v>
      </c>
      <c r="B20" s="161" t="s">
        <v>329</v>
      </c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3"/>
    </row>
    <row r="21" spans="1:15" ht="44.25" customHeight="1" x14ac:dyDescent="0.25">
      <c r="A21" s="26" t="s">
        <v>322</v>
      </c>
      <c r="B21" s="161" t="s">
        <v>323</v>
      </c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3"/>
    </row>
    <row r="22" spans="1:15" ht="36.75" customHeight="1" x14ac:dyDescent="0.25">
      <c r="A22" s="26" t="s">
        <v>21</v>
      </c>
      <c r="B22" s="166" t="s">
        <v>310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8"/>
    </row>
    <row r="23" spans="1:15" ht="23.25" customHeight="1" x14ac:dyDescent="0.25">
      <c r="A23" s="156" t="s">
        <v>22</v>
      </c>
      <c r="B23" s="156"/>
      <c r="C23" s="156"/>
      <c r="D23" s="156"/>
      <c r="E23" s="156"/>
      <c r="F23" s="156" t="s">
        <v>23</v>
      </c>
      <c r="G23" s="156"/>
      <c r="H23" s="156"/>
      <c r="I23" s="156"/>
      <c r="J23" s="156"/>
      <c r="K23" s="156"/>
      <c r="L23" s="156"/>
      <c r="M23" s="156" t="s">
        <v>24</v>
      </c>
      <c r="N23" s="156"/>
      <c r="O23" s="156"/>
    </row>
  </sheetData>
  <mergeCells count="61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2:O22"/>
    <mergeCell ref="E16:F16"/>
    <mergeCell ref="J16:K16"/>
    <mergeCell ref="L16:N16"/>
    <mergeCell ref="A17:D17"/>
    <mergeCell ref="E17:F17"/>
    <mergeCell ref="J17:K17"/>
    <mergeCell ref="L17:N17"/>
    <mergeCell ref="M15:N15"/>
    <mergeCell ref="B21:O21"/>
    <mergeCell ref="A23:E23"/>
    <mergeCell ref="F23:L23"/>
    <mergeCell ref="M23:O23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0:O20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0" workbookViewId="0">
      <selection activeCell="F21" sqref="F21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25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7" t="s">
        <v>26</v>
      </c>
      <c r="B4" s="198"/>
      <c r="C4" s="198"/>
      <c r="D4" s="199"/>
      <c r="E4" s="75"/>
      <c r="F4" s="197" t="s">
        <v>27</v>
      </c>
      <c r="G4" s="198"/>
      <c r="H4" s="198"/>
      <c r="I4" s="199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155</v>
      </c>
      <c r="B6" s="111">
        <v>0.08</v>
      </c>
      <c r="C6" s="114">
        <v>14.29</v>
      </c>
      <c r="D6" s="113">
        <v>42136128</v>
      </c>
      <c r="E6" s="35"/>
      <c r="F6" s="83" t="s">
        <v>210</v>
      </c>
      <c r="G6" s="111">
        <v>1.71</v>
      </c>
      <c r="H6" s="115">
        <v>-4.47</v>
      </c>
      <c r="I6" s="113">
        <v>151665</v>
      </c>
    </row>
    <row r="7" spans="1:9" ht="20.100000000000001" customHeight="1" x14ac:dyDescent="0.25">
      <c r="A7" s="83" t="s">
        <v>36</v>
      </c>
      <c r="B7" s="111">
        <v>0.19</v>
      </c>
      <c r="C7" s="114">
        <v>5.56</v>
      </c>
      <c r="D7" s="113">
        <v>503928996</v>
      </c>
      <c r="E7" s="35"/>
      <c r="F7" s="83" t="s">
        <v>100</v>
      </c>
      <c r="G7" s="111">
        <v>2.4500000000000002</v>
      </c>
      <c r="H7" s="115">
        <v>-2.78</v>
      </c>
      <c r="I7" s="122">
        <v>1000000</v>
      </c>
    </row>
    <row r="8" spans="1:9" ht="20.100000000000001" customHeight="1" x14ac:dyDescent="0.25">
      <c r="A8" s="83" t="s">
        <v>280</v>
      </c>
      <c r="B8" s="111">
        <v>0.89</v>
      </c>
      <c r="C8" s="114">
        <v>4.71</v>
      </c>
      <c r="D8" s="113">
        <v>100000</v>
      </c>
      <c r="E8" s="35"/>
      <c r="F8" s="83" t="s">
        <v>288</v>
      </c>
      <c r="G8" s="111">
        <v>5.8</v>
      </c>
      <c r="H8" s="115">
        <v>-1.69</v>
      </c>
      <c r="I8" s="122">
        <v>49037</v>
      </c>
    </row>
    <row r="9" spans="1:9" ht="20.100000000000001" customHeight="1" x14ac:dyDescent="0.25">
      <c r="A9" s="119" t="s">
        <v>282</v>
      </c>
      <c r="B9" s="120">
        <v>2.25</v>
      </c>
      <c r="C9" s="121">
        <v>4.6500000000000004</v>
      </c>
      <c r="D9" s="122">
        <v>39726802</v>
      </c>
      <c r="E9" s="35"/>
      <c r="F9" s="83" t="s">
        <v>58</v>
      </c>
      <c r="G9" s="111">
        <v>0.66</v>
      </c>
      <c r="H9" s="115">
        <v>-1.49</v>
      </c>
      <c r="I9" s="122">
        <v>8628816</v>
      </c>
    </row>
    <row r="10" spans="1:9" ht="20.100000000000001" customHeight="1" x14ac:dyDescent="0.25">
      <c r="A10" s="119" t="s">
        <v>40</v>
      </c>
      <c r="B10" s="120">
        <v>0.35</v>
      </c>
      <c r="C10" s="121">
        <v>2.94</v>
      </c>
      <c r="D10" s="122">
        <v>117601417</v>
      </c>
      <c r="E10" s="35"/>
      <c r="F10" s="83" t="s">
        <v>134</v>
      </c>
      <c r="G10" s="111">
        <v>1.01</v>
      </c>
      <c r="H10" s="115">
        <v>-0.98</v>
      </c>
      <c r="I10" s="122">
        <v>1119914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0" t="s">
        <v>37</v>
      </c>
      <c r="B13" s="200"/>
      <c r="C13" s="200"/>
      <c r="D13" s="200"/>
      <c r="E13" s="76"/>
      <c r="F13" s="201" t="s">
        <v>38</v>
      </c>
      <c r="G13" s="201"/>
      <c r="H13" s="201"/>
      <c r="I13" s="201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36</v>
      </c>
      <c r="B15" s="111">
        <v>0.19</v>
      </c>
      <c r="C15" s="112">
        <v>5.56</v>
      </c>
      <c r="D15" s="113">
        <v>503928996</v>
      </c>
      <c r="E15" s="49"/>
      <c r="F15" s="83" t="s">
        <v>315</v>
      </c>
      <c r="G15" s="111">
        <v>1.66</v>
      </c>
      <c r="H15" s="112">
        <v>1.22</v>
      </c>
      <c r="I15" s="113">
        <v>756000860.66999996</v>
      </c>
    </row>
    <row r="16" spans="1:9" ht="20.100000000000001" customHeight="1" x14ac:dyDescent="0.25">
      <c r="A16" s="83" t="s">
        <v>315</v>
      </c>
      <c r="B16" s="111">
        <v>1.66</v>
      </c>
      <c r="C16" s="112">
        <v>1.22</v>
      </c>
      <c r="D16" s="113">
        <v>458059159</v>
      </c>
      <c r="E16" s="49"/>
      <c r="F16" s="83" t="s">
        <v>42</v>
      </c>
      <c r="G16" s="111">
        <v>5</v>
      </c>
      <c r="H16" s="112">
        <v>2.88</v>
      </c>
      <c r="I16" s="113">
        <v>265236667.97999999</v>
      </c>
    </row>
    <row r="17" spans="1:9" ht="20.100000000000001" customHeight="1" x14ac:dyDescent="0.25">
      <c r="A17" s="83" t="s">
        <v>40</v>
      </c>
      <c r="B17" s="111">
        <v>0.35</v>
      </c>
      <c r="C17" s="112">
        <v>2.94</v>
      </c>
      <c r="D17" s="113">
        <v>117601417</v>
      </c>
      <c r="E17" s="49"/>
      <c r="F17" s="83" t="s">
        <v>36</v>
      </c>
      <c r="G17" s="111">
        <v>0.19</v>
      </c>
      <c r="H17" s="112">
        <v>5.56</v>
      </c>
      <c r="I17" s="113">
        <v>95043392.040000007</v>
      </c>
    </row>
    <row r="18" spans="1:9" ht="20.100000000000001" customHeight="1" x14ac:dyDescent="0.25">
      <c r="A18" s="83" t="s">
        <v>42</v>
      </c>
      <c r="B18" s="111">
        <v>5</v>
      </c>
      <c r="C18" s="112">
        <v>2.88</v>
      </c>
      <c r="D18" s="113">
        <v>53455902</v>
      </c>
      <c r="E18" s="49"/>
      <c r="F18" s="83" t="s">
        <v>282</v>
      </c>
      <c r="G18" s="111">
        <v>2.25</v>
      </c>
      <c r="H18" s="112">
        <v>4.6500000000000004</v>
      </c>
      <c r="I18" s="113">
        <v>86258111.180000007</v>
      </c>
    </row>
    <row r="19" spans="1:9" ht="20.100000000000001" customHeight="1" x14ac:dyDescent="0.25">
      <c r="A19" s="83" t="s">
        <v>155</v>
      </c>
      <c r="B19" s="111">
        <v>0.08</v>
      </c>
      <c r="C19" s="112">
        <v>14.29</v>
      </c>
      <c r="D19" s="113">
        <v>42136128</v>
      </c>
      <c r="E19" s="49"/>
      <c r="F19" s="83" t="s">
        <v>72</v>
      </c>
      <c r="G19" s="111">
        <v>15.07</v>
      </c>
      <c r="H19" s="112">
        <v>0.47</v>
      </c>
      <c r="I19" s="113">
        <v>70071585.969999999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3"/>
  <sheetViews>
    <sheetView rightToLeft="1" topLeftCell="A73" zoomScale="110" zoomScaleNormal="110" workbookViewId="0">
      <selection activeCell="A43" sqref="A43:XFD4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204" t="s">
        <v>330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5">
      <c r="A3" s="77"/>
      <c r="B3" s="205" t="s">
        <v>56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5" ht="12.95" customHeight="1" x14ac:dyDescent="0.25">
      <c r="A4" s="77"/>
      <c r="B4" s="83" t="s">
        <v>291</v>
      </c>
      <c r="C4" s="83" t="s">
        <v>292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28</v>
      </c>
      <c r="M4" s="99">
        <v>34380252</v>
      </c>
      <c r="N4" s="100">
        <v>8251260.4800000004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3.45</v>
      </c>
      <c r="E5" s="97">
        <v>3.45</v>
      </c>
      <c r="F5" s="97">
        <v>3.43</v>
      </c>
      <c r="G5" s="97">
        <v>3.44</v>
      </c>
      <c r="H5" s="97">
        <v>3.49</v>
      </c>
      <c r="I5" s="97">
        <v>3.44</v>
      </c>
      <c r="J5" s="97">
        <v>3.45</v>
      </c>
      <c r="K5" s="98">
        <v>-0.28999999999999998</v>
      </c>
      <c r="L5" s="110">
        <v>68</v>
      </c>
      <c r="M5" s="99">
        <v>15805103</v>
      </c>
      <c r="N5" s="100">
        <v>54379664.530000001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0.66</v>
      </c>
      <c r="E6" s="97">
        <v>0.67</v>
      </c>
      <c r="F6" s="97">
        <v>0.66</v>
      </c>
      <c r="G6" s="97">
        <v>0.67</v>
      </c>
      <c r="H6" s="97">
        <v>0.66</v>
      </c>
      <c r="I6" s="97">
        <v>0.66</v>
      </c>
      <c r="J6" s="97">
        <v>0.67</v>
      </c>
      <c r="K6" s="98">
        <v>-1.49</v>
      </c>
      <c r="L6" s="110">
        <v>12</v>
      </c>
      <c r="M6" s="99">
        <v>8628816</v>
      </c>
      <c r="N6" s="100">
        <v>5745092.7400000002</v>
      </c>
      <c r="O6"/>
    </row>
    <row r="7" spans="1:15" ht="12.9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2</v>
      </c>
      <c r="M7" s="99">
        <v>1004518</v>
      </c>
      <c r="N7" s="100">
        <v>220993.96</v>
      </c>
      <c r="O7"/>
    </row>
    <row r="8" spans="1:15" ht="12.95" customHeight="1" x14ac:dyDescent="0.25">
      <c r="A8" s="77"/>
      <c r="B8" s="83" t="s">
        <v>40</v>
      </c>
      <c r="C8" s="83" t="s">
        <v>62</v>
      </c>
      <c r="D8" s="84">
        <v>0.34</v>
      </c>
      <c r="E8" s="97">
        <v>0.35</v>
      </c>
      <c r="F8" s="97">
        <v>0.34</v>
      </c>
      <c r="G8" s="97">
        <v>0.35</v>
      </c>
      <c r="H8" s="97">
        <v>0.34</v>
      </c>
      <c r="I8" s="97">
        <v>0.35</v>
      </c>
      <c r="J8" s="97">
        <v>0.34</v>
      </c>
      <c r="K8" s="98">
        <v>2.94</v>
      </c>
      <c r="L8" s="110">
        <v>15</v>
      </c>
      <c r="M8" s="99">
        <v>117601417</v>
      </c>
      <c r="N8" s="100">
        <v>41040495.950000003</v>
      </c>
      <c r="O8"/>
    </row>
    <row r="9" spans="1:15" ht="12.95" customHeight="1" x14ac:dyDescent="0.25">
      <c r="A9" s="77"/>
      <c r="B9" s="83" t="s">
        <v>63</v>
      </c>
      <c r="C9" s="83" t="s">
        <v>64</v>
      </c>
      <c r="D9" s="104">
        <v>0.21</v>
      </c>
      <c r="E9" s="97">
        <v>0.21</v>
      </c>
      <c r="F9" s="97">
        <v>0.21</v>
      </c>
      <c r="G9" s="97">
        <v>0.21</v>
      </c>
      <c r="H9" s="97">
        <v>0.21</v>
      </c>
      <c r="I9" s="97">
        <v>0.21</v>
      </c>
      <c r="J9" s="97">
        <v>0.21</v>
      </c>
      <c r="K9" s="98">
        <v>0</v>
      </c>
      <c r="L9" s="110">
        <v>10</v>
      </c>
      <c r="M9" s="99">
        <v>28950659</v>
      </c>
      <c r="N9" s="100">
        <v>6079638.3899999997</v>
      </c>
      <c r="O9"/>
    </row>
    <row r="10" spans="1:15" ht="12.95" customHeight="1" x14ac:dyDescent="0.25">
      <c r="A10" s="77"/>
      <c r="B10" s="83" t="s">
        <v>65</v>
      </c>
      <c r="C10" s="83" t="s">
        <v>66</v>
      </c>
      <c r="D10" s="84">
        <v>1</v>
      </c>
      <c r="E10" s="97">
        <v>1.01</v>
      </c>
      <c r="F10" s="97">
        <v>0.99</v>
      </c>
      <c r="G10" s="97">
        <v>1</v>
      </c>
      <c r="H10" s="97">
        <v>1</v>
      </c>
      <c r="I10" s="97">
        <v>1</v>
      </c>
      <c r="J10" s="97">
        <v>1</v>
      </c>
      <c r="K10" s="98">
        <v>0</v>
      </c>
      <c r="L10" s="110">
        <v>12</v>
      </c>
      <c r="M10" s="99">
        <v>3586005</v>
      </c>
      <c r="N10" s="100">
        <v>3585742.76</v>
      </c>
      <c r="O10"/>
    </row>
    <row r="11" spans="1:15" ht="12.95" customHeight="1" x14ac:dyDescent="0.25">
      <c r="A11" s="77"/>
      <c r="B11" s="83" t="s">
        <v>155</v>
      </c>
      <c r="C11" s="83" t="s">
        <v>156</v>
      </c>
      <c r="D11" s="84">
        <v>7.0000000000000007E-2</v>
      </c>
      <c r="E11" s="97">
        <v>0.08</v>
      </c>
      <c r="F11" s="97">
        <v>7.0000000000000007E-2</v>
      </c>
      <c r="G11" s="97">
        <v>7.0000000000000007E-2</v>
      </c>
      <c r="H11" s="97">
        <v>7.0000000000000007E-2</v>
      </c>
      <c r="I11" s="97">
        <v>0.08</v>
      </c>
      <c r="J11" s="97">
        <v>7.0000000000000007E-2</v>
      </c>
      <c r="K11" s="98">
        <v>14.29</v>
      </c>
      <c r="L11" s="110">
        <v>15</v>
      </c>
      <c r="M11" s="99">
        <v>42136128</v>
      </c>
      <c r="N11" s="100">
        <v>2949728.96</v>
      </c>
      <c r="O11"/>
    </row>
    <row r="12" spans="1:15" ht="12.95" customHeight="1" x14ac:dyDescent="0.25">
      <c r="A12" s="77"/>
      <c r="B12" s="83" t="s">
        <v>293</v>
      </c>
      <c r="C12" s="83" t="s">
        <v>294</v>
      </c>
      <c r="D12" s="84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10">
        <v>12</v>
      </c>
      <c r="M12" s="99">
        <v>32500000</v>
      </c>
      <c r="N12" s="100">
        <v>4550000</v>
      </c>
      <c r="O12"/>
    </row>
    <row r="13" spans="1:15" ht="12.95" customHeight="1" x14ac:dyDescent="0.25">
      <c r="A13" s="77"/>
      <c r="B13" s="83" t="s">
        <v>315</v>
      </c>
      <c r="C13" s="83" t="s">
        <v>316</v>
      </c>
      <c r="D13" s="97">
        <v>1.62</v>
      </c>
      <c r="E13" s="97">
        <v>1.67</v>
      </c>
      <c r="F13" s="97">
        <v>1.62</v>
      </c>
      <c r="G13" s="97">
        <v>1.65</v>
      </c>
      <c r="H13" s="97">
        <v>1.63</v>
      </c>
      <c r="I13" s="97">
        <v>1.66</v>
      </c>
      <c r="J13" s="97">
        <v>1.64</v>
      </c>
      <c r="K13" s="98">
        <v>1.22</v>
      </c>
      <c r="L13" s="110">
        <v>212</v>
      </c>
      <c r="M13" s="99">
        <v>458059159</v>
      </c>
      <c r="N13" s="100">
        <v>756000860.66999996</v>
      </c>
      <c r="O13"/>
    </row>
    <row r="14" spans="1:15" ht="12.95" customHeight="1" x14ac:dyDescent="0.25">
      <c r="A14" s="77"/>
      <c r="B14" s="83" t="s">
        <v>280</v>
      </c>
      <c r="C14" s="106" t="s">
        <v>281</v>
      </c>
      <c r="D14" s="97">
        <v>0.89</v>
      </c>
      <c r="E14" s="97">
        <v>0.89</v>
      </c>
      <c r="F14" s="97">
        <v>0.89</v>
      </c>
      <c r="G14" s="97">
        <v>0.89</v>
      </c>
      <c r="H14" s="97">
        <v>0.85</v>
      </c>
      <c r="I14" s="97">
        <v>0.89</v>
      </c>
      <c r="J14" s="97">
        <v>0.85</v>
      </c>
      <c r="K14" s="98">
        <v>4.71</v>
      </c>
      <c r="L14" s="147">
        <v>1</v>
      </c>
      <c r="M14" s="99">
        <v>100000</v>
      </c>
      <c r="N14" s="100">
        <v>89000</v>
      </c>
      <c r="O14"/>
    </row>
    <row r="15" spans="1:15" ht="12.95" customHeight="1" x14ac:dyDescent="0.25">
      <c r="A15" s="77"/>
      <c r="B15" s="83" t="s">
        <v>42</v>
      </c>
      <c r="C15" s="83" t="s">
        <v>67</v>
      </c>
      <c r="D15" s="84">
        <v>4.8600000000000003</v>
      </c>
      <c r="E15" s="97">
        <v>5</v>
      </c>
      <c r="F15" s="97">
        <v>4.8600000000000003</v>
      </c>
      <c r="G15" s="97">
        <v>4.96</v>
      </c>
      <c r="H15" s="97">
        <v>4.82</v>
      </c>
      <c r="I15" s="97">
        <v>5</v>
      </c>
      <c r="J15" s="97">
        <v>4.8600000000000003</v>
      </c>
      <c r="K15" s="98">
        <v>2.88</v>
      </c>
      <c r="L15" s="110">
        <v>169</v>
      </c>
      <c r="M15" s="99">
        <v>53455902</v>
      </c>
      <c r="N15" s="100">
        <v>265236667.97999999</v>
      </c>
      <c r="O15"/>
    </row>
    <row r="16" spans="1:15" ht="12.95" customHeight="1" x14ac:dyDescent="0.25">
      <c r="A16" s="77"/>
      <c r="B16" s="83" t="s">
        <v>68</v>
      </c>
      <c r="C16" s="83" t="s">
        <v>69</v>
      </c>
      <c r="D16" s="97">
        <v>0.67</v>
      </c>
      <c r="E16" s="97">
        <v>0.67</v>
      </c>
      <c r="F16" s="97">
        <v>0.67</v>
      </c>
      <c r="G16" s="97">
        <v>0.67</v>
      </c>
      <c r="H16" s="97">
        <v>0.67</v>
      </c>
      <c r="I16" s="97">
        <v>0.67</v>
      </c>
      <c r="J16" s="97">
        <v>0.67</v>
      </c>
      <c r="K16" s="98">
        <v>0</v>
      </c>
      <c r="L16" s="110">
        <v>4</v>
      </c>
      <c r="M16" s="99">
        <v>14835</v>
      </c>
      <c r="N16" s="100">
        <v>9939.4500000000007</v>
      </c>
      <c r="O16"/>
    </row>
    <row r="17" spans="1:15" ht="12.95" customHeight="1" x14ac:dyDescent="0.25">
      <c r="A17" s="77"/>
      <c r="B17" s="83" t="s">
        <v>151</v>
      </c>
      <c r="C17" s="83" t="s">
        <v>152</v>
      </c>
      <c r="D17" s="104">
        <v>0.17</v>
      </c>
      <c r="E17" s="97">
        <v>0.17</v>
      </c>
      <c r="F17" s="97">
        <v>0.17</v>
      </c>
      <c r="G17" s="97">
        <v>0.17</v>
      </c>
      <c r="H17" s="97">
        <v>0.17</v>
      </c>
      <c r="I17" s="97">
        <v>0.17</v>
      </c>
      <c r="J17" s="97">
        <v>0.17</v>
      </c>
      <c r="K17" s="98">
        <v>0</v>
      </c>
      <c r="L17" s="110">
        <v>1</v>
      </c>
      <c r="M17" s="99">
        <v>1000</v>
      </c>
      <c r="N17" s="100">
        <v>170</v>
      </c>
      <c r="O17"/>
    </row>
    <row r="18" spans="1:15" ht="12.95" customHeight="1" x14ac:dyDescent="0.25">
      <c r="A18" s="77"/>
      <c r="B18" s="219" t="s">
        <v>70</v>
      </c>
      <c r="C18" s="220"/>
      <c r="D18" s="117"/>
      <c r="E18" s="117"/>
      <c r="F18" s="117"/>
      <c r="G18" s="117"/>
      <c r="H18" s="117"/>
      <c r="I18" s="117"/>
      <c r="J18" s="117"/>
      <c r="K18" s="117"/>
      <c r="L18" s="85">
        <f>SUM(L4:L17)</f>
        <v>561</v>
      </c>
      <c r="M18" s="85">
        <f>SUM(M4:M17)</f>
        <v>796223794</v>
      </c>
      <c r="N18" s="85">
        <f>SUM(N4:N17)</f>
        <v>1148139255.8699999</v>
      </c>
      <c r="O18"/>
    </row>
    <row r="19" spans="1:15" ht="12.95" customHeight="1" x14ac:dyDescent="0.25">
      <c r="A19" s="77"/>
      <c r="B19" s="205" t="s">
        <v>71</v>
      </c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7"/>
      <c r="O19"/>
    </row>
    <row r="20" spans="1:15" ht="12.95" customHeight="1" x14ac:dyDescent="0.25">
      <c r="A20" s="77"/>
      <c r="B20" s="83" t="s">
        <v>72</v>
      </c>
      <c r="C20" s="83" t="s">
        <v>73</v>
      </c>
      <c r="D20" s="84">
        <v>15</v>
      </c>
      <c r="E20" s="97">
        <v>15.25</v>
      </c>
      <c r="F20" s="97">
        <v>15</v>
      </c>
      <c r="G20" s="97">
        <v>15.06</v>
      </c>
      <c r="H20" s="97">
        <v>14.98</v>
      </c>
      <c r="I20" s="97">
        <v>15.07</v>
      </c>
      <c r="J20" s="97">
        <v>15</v>
      </c>
      <c r="K20" s="98">
        <v>0.47</v>
      </c>
      <c r="L20" s="110">
        <v>74</v>
      </c>
      <c r="M20" s="99">
        <v>4652296</v>
      </c>
      <c r="N20" s="100">
        <v>70071585.969999999</v>
      </c>
      <c r="O20"/>
    </row>
    <row r="21" spans="1:15" ht="12.95" customHeight="1" x14ac:dyDescent="0.25">
      <c r="A21" s="77"/>
      <c r="B21" s="83" t="s">
        <v>74</v>
      </c>
      <c r="C21" s="83" t="s">
        <v>75</v>
      </c>
      <c r="D21" s="84">
        <v>3.58</v>
      </c>
      <c r="E21" s="97">
        <v>3.58</v>
      </c>
      <c r="F21" s="97">
        <v>3.55</v>
      </c>
      <c r="G21" s="97">
        <v>3.57</v>
      </c>
      <c r="H21" s="97">
        <v>3.58</v>
      </c>
      <c r="I21" s="97">
        <v>3.55</v>
      </c>
      <c r="J21" s="97">
        <v>3.58</v>
      </c>
      <c r="K21" s="98">
        <v>-0.84</v>
      </c>
      <c r="L21" s="110">
        <v>11</v>
      </c>
      <c r="M21" s="99">
        <v>287123</v>
      </c>
      <c r="N21" s="100">
        <v>1024976.31</v>
      </c>
      <c r="O21"/>
    </row>
    <row r="22" spans="1:15" ht="12.95" customHeight="1" x14ac:dyDescent="0.25">
      <c r="A22" s="77"/>
      <c r="B22" s="208" t="s">
        <v>76</v>
      </c>
      <c r="C22" s="209"/>
      <c r="D22" s="105"/>
      <c r="E22" s="105"/>
      <c r="F22" s="105"/>
      <c r="G22" s="105"/>
      <c r="H22" s="105"/>
      <c r="I22" s="105"/>
      <c r="J22" s="105"/>
      <c r="K22" s="105"/>
      <c r="L22" s="85">
        <f>SUM(L20:L21)</f>
        <v>85</v>
      </c>
      <c r="M22" s="85">
        <f>SUM(M20:M21)</f>
        <v>4939419</v>
      </c>
      <c r="N22" s="85">
        <f>SUM(N20:N21)</f>
        <v>71096562.280000001</v>
      </c>
    </row>
    <row r="23" spans="1:15" ht="12.95" customHeight="1" x14ac:dyDescent="0.25">
      <c r="A23" s="77"/>
      <c r="B23" s="205" t="s">
        <v>320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7"/>
    </row>
    <row r="24" spans="1:15" ht="12.95" customHeight="1" x14ac:dyDescent="0.25">
      <c r="A24" s="77"/>
      <c r="B24" s="83" t="s">
        <v>318</v>
      </c>
      <c r="C24" s="83" t="s">
        <v>317</v>
      </c>
      <c r="D24" s="104">
        <v>0.9</v>
      </c>
      <c r="E24" s="97">
        <v>0.9</v>
      </c>
      <c r="F24" s="97">
        <v>0.89</v>
      </c>
      <c r="G24" s="97">
        <v>0.9</v>
      </c>
      <c r="H24" s="97">
        <v>0.9</v>
      </c>
      <c r="I24" s="97">
        <v>0.9</v>
      </c>
      <c r="J24" s="97">
        <v>0.9</v>
      </c>
      <c r="K24" s="98">
        <v>0</v>
      </c>
      <c r="L24" s="110">
        <v>8</v>
      </c>
      <c r="M24" s="99">
        <v>1054510</v>
      </c>
      <c r="N24" s="100">
        <v>948959</v>
      </c>
    </row>
    <row r="25" spans="1:15" ht="12.95" customHeight="1" x14ac:dyDescent="0.25">
      <c r="A25" s="77"/>
      <c r="B25" s="83" t="s">
        <v>78</v>
      </c>
      <c r="C25" s="83" t="s">
        <v>79</v>
      </c>
      <c r="D25" s="97">
        <v>0.77</v>
      </c>
      <c r="E25" s="97">
        <v>0.77</v>
      </c>
      <c r="F25" s="97">
        <v>0.77</v>
      </c>
      <c r="G25" s="97">
        <v>0.77</v>
      </c>
      <c r="H25" s="97">
        <v>0.78</v>
      </c>
      <c r="I25" s="97">
        <v>0.77</v>
      </c>
      <c r="J25" s="97">
        <v>0.76</v>
      </c>
      <c r="K25" s="98">
        <v>1.32</v>
      </c>
      <c r="L25" s="110">
        <v>2</v>
      </c>
      <c r="M25" s="99">
        <v>1860000</v>
      </c>
      <c r="N25" s="100">
        <v>1432200</v>
      </c>
    </row>
    <row r="26" spans="1:15" ht="12.95" customHeight="1" x14ac:dyDescent="0.25">
      <c r="A26" s="77"/>
      <c r="B26" s="208" t="s">
        <v>321</v>
      </c>
      <c r="C26" s="209"/>
      <c r="D26" s="132"/>
      <c r="E26" s="132"/>
      <c r="F26" s="132"/>
      <c r="G26" s="132"/>
      <c r="H26" s="132"/>
      <c r="I26" s="132"/>
      <c r="J26" s="132"/>
      <c r="K26" s="132"/>
      <c r="L26" s="85">
        <f>SUM(L24:L25)</f>
        <v>10</v>
      </c>
      <c r="M26" s="85">
        <f>SUM(M24:M25)</f>
        <v>2914510</v>
      </c>
      <c r="N26" s="85">
        <f>SUM(N24:N25)</f>
        <v>2381159</v>
      </c>
    </row>
    <row r="27" spans="1:15" ht="12.95" customHeight="1" x14ac:dyDescent="0.25">
      <c r="A27" s="77"/>
      <c r="B27" s="205" t="s">
        <v>82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7"/>
    </row>
    <row r="28" spans="1:15" ht="12.95" customHeight="1" x14ac:dyDescent="0.25">
      <c r="A28" s="77"/>
      <c r="B28" s="83" t="s">
        <v>83</v>
      </c>
      <c r="C28" s="83" t="s">
        <v>84</v>
      </c>
      <c r="D28" s="97">
        <v>22.7</v>
      </c>
      <c r="E28" s="97">
        <v>22.9</v>
      </c>
      <c r="F28" s="97">
        <v>22.65</v>
      </c>
      <c r="G28" s="97">
        <v>22.67</v>
      </c>
      <c r="H28" s="97">
        <v>22.92</v>
      </c>
      <c r="I28" s="97">
        <v>22.65</v>
      </c>
      <c r="J28" s="97">
        <v>22.7</v>
      </c>
      <c r="K28" s="98">
        <v>-0.22</v>
      </c>
      <c r="L28" s="110">
        <v>15</v>
      </c>
      <c r="M28" s="99">
        <v>295687</v>
      </c>
      <c r="N28" s="100">
        <v>6703998.9500000002</v>
      </c>
    </row>
    <row r="29" spans="1:15" ht="12.95" customHeight="1" x14ac:dyDescent="0.25">
      <c r="A29" s="77"/>
      <c r="B29" s="83" t="s">
        <v>86</v>
      </c>
      <c r="C29" s="83" t="s">
        <v>87</v>
      </c>
      <c r="D29" s="97">
        <v>6.55</v>
      </c>
      <c r="E29" s="97">
        <v>6.55</v>
      </c>
      <c r="F29" s="97">
        <v>6.55</v>
      </c>
      <c r="G29" s="97">
        <v>6.55</v>
      </c>
      <c r="H29" s="97">
        <v>6.5</v>
      </c>
      <c r="I29" s="97">
        <v>6.55</v>
      </c>
      <c r="J29" s="97">
        <v>6.5</v>
      </c>
      <c r="K29" s="98">
        <v>0.77</v>
      </c>
      <c r="L29" s="110">
        <v>1</v>
      </c>
      <c r="M29" s="99">
        <v>5000</v>
      </c>
      <c r="N29" s="100">
        <v>32750</v>
      </c>
    </row>
    <row r="30" spans="1:15" ht="12.95" customHeight="1" x14ac:dyDescent="0.25">
      <c r="A30" s="77"/>
      <c r="B30" s="83" t="s">
        <v>88</v>
      </c>
      <c r="C30" s="83" t="s">
        <v>89</v>
      </c>
      <c r="D30" s="97">
        <v>3.18</v>
      </c>
      <c r="E30" s="97">
        <v>3.18</v>
      </c>
      <c r="F30" s="97">
        <v>3.17</v>
      </c>
      <c r="G30" s="97">
        <v>3.17</v>
      </c>
      <c r="H30" s="97">
        <v>3.18</v>
      </c>
      <c r="I30" s="97">
        <v>3.18</v>
      </c>
      <c r="J30" s="97">
        <v>3.2</v>
      </c>
      <c r="K30" s="98">
        <v>-0.62</v>
      </c>
      <c r="L30" s="110">
        <v>13</v>
      </c>
      <c r="M30" s="99">
        <v>512449</v>
      </c>
      <c r="N30" s="100">
        <v>1625860.3</v>
      </c>
    </row>
    <row r="31" spans="1:15" ht="12.95" customHeight="1" x14ac:dyDescent="0.25">
      <c r="A31" s="77"/>
      <c r="B31" s="208" t="s">
        <v>92</v>
      </c>
      <c r="C31" s="209"/>
      <c r="D31" s="105"/>
      <c r="E31" s="105"/>
      <c r="F31" s="105"/>
      <c r="G31" s="105"/>
      <c r="H31" s="105"/>
      <c r="I31" s="105"/>
      <c r="J31" s="105"/>
      <c r="K31" s="105"/>
      <c r="L31" s="85">
        <f>SUM(L28:L30)</f>
        <v>29</v>
      </c>
      <c r="M31" s="85">
        <f>SUM(M28:M30)</f>
        <v>813136</v>
      </c>
      <c r="N31" s="85">
        <f>SUM(N28:N30)</f>
        <v>8362609.25</v>
      </c>
    </row>
    <row r="32" spans="1:15" ht="12.95" customHeight="1" x14ac:dyDescent="0.25">
      <c r="A32" s="77"/>
      <c r="B32" s="205" t="s">
        <v>93</v>
      </c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7"/>
    </row>
    <row r="33" spans="1:15" ht="12.95" customHeight="1" x14ac:dyDescent="0.25">
      <c r="A33" s="77"/>
      <c r="B33" s="83" t="s">
        <v>94</v>
      </c>
      <c r="C33" s="83" t="s">
        <v>95</v>
      </c>
      <c r="D33" s="97">
        <v>5.95</v>
      </c>
      <c r="E33" s="129">
        <v>5.96</v>
      </c>
      <c r="F33" s="129">
        <v>5.93</v>
      </c>
      <c r="G33" s="129">
        <v>5.94</v>
      </c>
      <c r="H33" s="129">
        <v>5.96</v>
      </c>
      <c r="I33" s="129">
        <v>5.94</v>
      </c>
      <c r="J33" s="129">
        <v>5.95</v>
      </c>
      <c r="K33" s="141">
        <v>-0.17</v>
      </c>
      <c r="L33" s="110">
        <v>74</v>
      </c>
      <c r="M33" s="142">
        <v>6312663</v>
      </c>
      <c r="N33" s="143">
        <v>37497235.380000003</v>
      </c>
      <c r="O33"/>
    </row>
    <row r="34" spans="1:15" ht="12.95" customHeight="1" x14ac:dyDescent="0.25">
      <c r="A34" s="77"/>
      <c r="B34" s="83" t="s">
        <v>96</v>
      </c>
      <c r="C34" s="83" t="s">
        <v>97</v>
      </c>
      <c r="D34" s="97">
        <v>2.4500000000000002</v>
      </c>
      <c r="E34" s="129">
        <v>2.4500000000000002</v>
      </c>
      <c r="F34" s="129">
        <v>2.4500000000000002</v>
      </c>
      <c r="G34" s="129">
        <v>2.4500000000000002</v>
      </c>
      <c r="H34" s="129">
        <v>2.4500000000000002</v>
      </c>
      <c r="I34" s="129">
        <v>2.4500000000000002</v>
      </c>
      <c r="J34" s="129">
        <v>2.4500000000000002</v>
      </c>
      <c r="K34" s="141">
        <v>0</v>
      </c>
      <c r="L34" s="110">
        <v>2</v>
      </c>
      <c r="M34" s="142">
        <v>187672</v>
      </c>
      <c r="N34" s="143">
        <v>459796.4</v>
      </c>
      <c r="O34"/>
    </row>
    <row r="35" spans="1:15" ht="12.95" customHeight="1" x14ac:dyDescent="0.25">
      <c r="A35" s="77"/>
      <c r="B35" s="50" t="s">
        <v>161</v>
      </c>
      <c r="C35" s="50" t="s">
        <v>162</v>
      </c>
      <c r="D35" s="97">
        <v>5.5</v>
      </c>
      <c r="E35" s="129">
        <v>5.5</v>
      </c>
      <c r="F35" s="129">
        <v>5.5</v>
      </c>
      <c r="G35" s="129">
        <v>5.5</v>
      </c>
      <c r="H35" s="129">
        <v>5.5</v>
      </c>
      <c r="I35" s="129">
        <v>5.5</v>
      </c>
      <c r="J35" s="129">
        <v>5.5</v>
      </c>
      <c r="K35" s="141">
        <v>0</v>
      </c>
      <c r="L35" s="110">
        <v>3</v>
      </c>
      <c r="M35" s="142">
        <v>11024</v>
      </c>
      <c r="N35" s="143">
        <v>60632</v>
      </c>
      <c r="O35"/>
    </row>
    <row r="36" spans="1:15" ht="12.95" customHeight="1" x14ac:dyDescent="0.25">
      <c r="A36" s="77"/>
      <c r="B36" s="83" t="s">
        <v>163</v>
      </c>
      <c r="C36" s="83" t="s">
        <v>164</v>
      </c>
      <c r="D36" s="97">
        <v>18</v>
      </c>
      <c r="E36" s="129">
        <v>18</v>
      </c>
      <c r="F36" s="129">
        <v>18</v>
      </c>
      <c r="G36" s="129">
        <v>18</v>
      </c>
      <c r="H36" s="129">
        <v>18</v>
      </c>
      <c r="I36" s="129">
        <v>18</v>
      </c>
      <c r="J36" s="129">
        <v>18</v>
      </c>
      <c r="K36" s="141">
        <v>0</v>
      </c>
      <c r="L36" s="110">
        <v>1</v>
      </c>
      <c r="M36" s="142">
        <v>37964</v>
      </c>
      <c r="N36" s="143">
        <v>683352</v>
      </c>
      <c r="O36"/>
    </row>
    <row r="37" spans="1:15" ht="12.95" customHeight="1" x14ac:dyDescent="0.25">
      <c r="A37" s="77"/>
      <c r="B37" s="83" t="s">
        <v>98</v>
      </c>
      <c r="C37" s="83" t="s">
        <v>99</v>
      </c>
      <c r="D37" s="97">
        <v>1.28</v>
      </c>
      <c r="E37" s="129">
        <v>1.34</v>
      </c>
      <c r="F37" s="129">
        <v>1.28</v>
      </c>
      <c r="G37" s="129">
        <v>1.29</v>
      </c>
      <c r="H37" s="129">
        <v>1.28</v>
      </c>
      <c r="I37" s="129">
        <v>1.28</v>
      </c>
      <c r="J37" s="129">
        <v>1.28</v>
      </c>
      <c r="K37" s="141">
        <v>0</v>
      </c>
      <c r="L37" s="110">
        <v>4</v>
      </c>
      <c r="M37" s="142">
        <v>89814</v>
      </c>
      <c r="N37" s="143">
        <v>115710.28</v>
      </c>
      <c r="O37"/>
    </row>
    <row r="38" spans="1:15" ht="12.95" customHeight="1" x14ac:dyDescent="0.25">
      <c r="A38" s="77"/>
      <c r="B38" s="83" t="s">
        <v>100</v>
      </c>
      <c r="C38" s="83" t="s">
        <v>101</v>
      </c>
      <c r="D38" s="97">
        <v>2.4500000000000002</v>
      </c>
      <c r="E38" s="129">
        <v>2.4500000000000002</v>
      </c>
      <c r="F38" s="129">
        <v>2.4500000000000002</v>
      </c>
      <c r="G38" s="129">
        <v>2.4500000000000002</v>
      </c>
      <c r="H38" s="129">
        <v>2.52</v>
      </c>
      <c r="I38" s="129">
        <v>2.4500000000000002</v>
      </c>
      <c r="J38" s="129">
        <v>2.52</v>
      </c>
      <c r="K38" s="141">
        <v>-2.78</v>
      </c>
      <c r="L38" s="110">
        <v>4</v>
      </c>
      <c r="M38" s="142">
        <v>1000000</v>
      </c>
      <c r="N38" s="143">
        <v>2450000</v>
      </c>
      <c r="O38"/>
    </row>
    <row r="39" spans="1:15" ht="12.95" customHeight="1" x14ac:dyDescent="0.25">
      <c r="A39" s="77"/>
      <c r="B39" s="83" t="s">
        <v>282</v>
      </c>
      <c r="C39" s="83" t="s">
        <v>283</v>
      </c>
      <c r="D39" s="97">
        <v>2.15</v>
      </c>
      <c r="E39" s="129">
        <v>2.25</v>
      </c>
      <c r="F39" s="129">
        <v>2.15</v>
      </c>
      <c r="G39" s="129">
        <v>2.17</v>
      </c>
      <c r="H39" s="129">
        <v>2.14</v>
      </c>
      <c r="I39" s="129">
        <v>2.25</v>
      </c>
      <c r="J39" s="129">
        <v>2.15</v>
      </c>
      <c r="K39" s="141">
        <v>4.6500000000000004</v>
      </c>
      <c r="L39" s="110">
        <v>74</v>
      </c>
      <c r="M39" s="142">
        <v>39726802</v>
      </c>
      <c r="N39" s="143">
        <v>86258111.180000007</v>
      </c>
      <c r="O39"/>
    </row>
    <row r="40" spans="1:15" ht="12.95" customHeight="1" x14ac:dyDescent="0.25">
      <c r="A40" s="77"/>
      <c r="B40" s="83" t="s">
        <v>165</v>
      </c>
      <c r="C40" s="83" t="s">
        <v>166</v>
      </c>
      <c r="D40" s="97">
        <v>2.0499999999999998</v>
      </c>
      <c r="E40" s="129">
        <v>2.0499999999999998</v>
      </c>
      <c r="F40" s="129">
        <v>2.0499999999999998</v>
      </c>
      <c r="G40" s="129">
        <v>2.0499999999999998</v>
      </c>
      <c r="H40" s="129">
        <v>2.0499999999999998</v>
      </c>
      <c r="I40" s="129">
        <v>2.0499999999999998</v>
      </c>
      <c r="J40" s="129">
        <v>2.0499999999999998</v>
      </c>
      <c r="K40" s="141">
        <v>0</v>
      </c>
      <c r="L40" s="110">
        <v>1</v>
      </c>
      <c r="M40" s="142">
        <v>484</v>
      </c>
      <c r="N40" s="143">
        <v>992.2</v>
      </c>
      <c r="O40"/>
    </row>
    <row r="41" spans="1:15" ht="12.95" customHeight="1" x14ac:dyDescent="0.25">
      <c r="A41" s="77"/>
      <c r="B41" s="83" t="s">
        <v>102</v>
      </c>
      <c r="C41" s="83" t="s">
        <v>103</v>
      </c>
      <c r="D41" s="97">
        <v>5.6</v>
      </c>
      <c r="E41" s="129">
        <v>5.6</v>
      </c>
      <c r="F41" s="129">
        <v>5.5</v>
      </c>
      <c r="G41" s="129">
        <v>5.53</v>
      </c>
      <c r="H41" s="129">
        <v>5.4</v>
      </c>
      <c r="I41" s="129">
        <v>5.5</v>
      </c>
      <c r="J41" s="129">
        <v>5.4</v>
      </c>
      <c r="K41" s="141">
        <v>1.85</v>
      </c>
      <c r="L41" s="110">
        <v>4</v>
      </c>
      <c r="M41" s="142">
        <v>18425</v>
      </c>
      <c r="N41" s="143">
        <v>101937.5</v>
      </c>
      <c r="O41"/>
    </row>
    <row r="42" spans="1:15" ht="12.95" customHeight="1" x14ac:dyDescent="0.25">
      <c r="A42" s="77"/>
      <c r="B42" s="208" t="s">
        <v>104</v>
      </c>
      <c r="C42" s="209"/>
      <c r="D42" s="137"/>
      <c r="E42" s="137"/>
      <c r="F42" s="137"/>
      <c r="G42" s="137"/>
      <c r="H42" s="137"/>
      <c r="I42" s="137"/>
      <c r="J42" s="137"/>
      <c r="K42" s="137"/>
      <c r="L42" s="85">
        <f>SUM(L33:L41)</f>
        <v>167</v>
      </c>
      <c r="M42" s="85">
        <f>SUM(M33:M41)</f>
        <v>47384848</v>
      </c>
      <c r="N42" s="85">
        <f>SUM(N33:N41)</f>
        <v>127627766.94000001</v>
      </c>
      <c r="O42"/>
    </row>
    <row r="43" spans="1:15" ht="18" customHeight="1" x14ac:dyDescent="0.25">
      <c r="A43" s="77"/>
      <c r="B43" s="204" t="s">
        <v>330</v>
      </c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4"/>
    </row>
    <row r="44" spans="1:15" ht="29.25" customHeight="1" x14ac:dyDescent="0.25">
      <c r="A44" s="77"/>
      <c r="B44" s="78" t="s">
        <v>44</v>
      </c>
      <c r="C44" s="79" t="s">
        <v>45</v>
      </c>
      <c r="D44" s="79" t="s">
        <v>46</v>
      </c>
      <c r="E44" s="79" t="s">
        <v>47</v>
      </c>
      <c r="F44" s="79" t="s">
        <v>48</v>
      </c>
      <c r="G44" s="79" t="s">
        <v>49</v>
      </c>
      <c r="H44" s="79" t="s">
        <v>50</v>
      </c>
      <c r="I44" s="79" t="s">
        <v>51</v>
      </c>
      <c r="J44" s="80" t="s">
        <v>52</v>
      </c>
      <c r="K44" s="81" t="s">
        <v>32</v>
      </c>
      <c r="L44" s="82" t="s">
        <v>53</v>
      </c>
      <c r="M44" s="82" t="s">
        <v>54</v>
      </c>
      <c r="N44" s="79" t="s">
        <v>55</v>
      </c>
    </row>
    <row r="45" spans="1:15" ht="12.95" customHeight="1" x14ac:dyDescent="0.25">
      <c r="A45" s="77"/>
      <c r="B45" s="205" t="s">
        <v>105</v>
      </c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7"/>
      <c r="O45"/>
    </row>
    <row r="46" spans="1:15" ht="12.95" customHeight="1" x14ac:dyDescent="0.25">
      <c r="A46" s="77"/>
      <c r="B46" s="50" t="s">
        <v>169</v>
      </c>
      <c r="C46" s="50" t="s">
        <v>170</v>
      </c>
      <c r="D46" s="104">
        <v>11.7</v>
      </c>
      <c r="E46" s="129">
        <v>11.7</v>
      </c>
      <c r="F46" s="129">
        <v>11.7</v>
      </c>
      <c r="G46" s="129">
        <v>11.7</v>
      </c>
      <c r="H46" s="129">
        <v>11.7</v>
      </c>
      <c r="I46" s="129">
        <v>11.7</v>
      </c>
      <c r="J46" s="129">
        <v>11.7</v>
      </c>
      <c r="K46" s="141">
        <v>0</v>
      </c>
      <c r="L46" s="110">
        <v>1</v>
      </c>
      <c r="M46" s="142">
        <v>2000</v>
      </c>
      <c r="N46" s="143">
        <v>23400</v>
      </c>
      <c r="O46"/>
    </row>
    <row r="47" spans="1:15" ht="12.95" customHeight="1" x14ac:dyDescent="0.25">
      <c r="A47" s="77"/>
      <c r="B47" s="50" t="s">
        <v>107</v>
      </c>
      <c r="C47" s="50" t="s">
        <v>108</v>
      </c>
      <c r="D47" s="51">
        <v>9.0500000000000007</v>
      </c>
      <c r="E47" s="97">
        <v>9.0500000000000007</v>
      </c>
      <c r="F47" s="97">
        <v>9</v>
      </c>
      <c r="G47" s="97">
        <v>9</v>
      </c>
      <c r="H47" s="97">
        <v>9</v>
      </c>
      <c r="I47" s="97">
        <v>9</v>
      </c>
      <c r="J47" s="97">
        <v>9</v>
      </c>
      <c r="K47" s="98">
        <v>0</v>
      </c>
      <c r="L47" s="110">
        <v>9</v>
      </c>
      <c r="M47" s="99">
        <v>142000</v>
      </c>
      <c r="N47" s="100">
        <v>1278500</v>
      </c>
      <c r="O47"/>
    </row>
    <row r="48" spans="1:15" ht="12.95" customHeight="1" x14ac:dyDescent="0.25">
      <c r="A48" s="77"/>
      <c r="B48" s="50" t="s">
        <v>326</v>
      </c>
      <c r="C48" s="50" t="s">
        <v>327</v>
      </c>
      <c r="D48" s="144">
        <v>51</v>
      </c>
      <c r="E48" s="129">
        <v>51</v>
      </c>
      <c r="F48" s="129">
        <v>50</v>
      </c>
      <c r="G48" s="129">
        <v>51</v>
      </c>
      <c r="H48" s="129">
        <v>50</v>
      </c>
      <c r="I48" s="129">
        <v>51</v>
      </c>
      <c r="J48" s="129">
        <v>51</v>
      </c>
      <c r="K48" s="141">
        <v>0</v>
      </c>
      <c r="L48" s="110">
        <v>8</v>
      </c>
      <c r="M48" s="142">
        <v>1015772</v>
      </c>
      <c r="N48" s="143">
        <v>51803172</v>
      </c>
      <c r="O48"/>
    </row>
    <row r="49" spans="1:15" ht="12.95" customHeight="1" x14ac:dyDescent="0.25">
      <c r="A49" s="77"/>
      <c r="B49" s="208" t="s">
        <v>113</v>
      </c>
      <c r="C49" s="209"/>
      <c r="D49" s="213"/>
      <c r="E49" s="214"/>
      <c r="F49" s="214"/>
      <c r="G49" s="214"/>
      <c r="H49" s="214"/>
      <c r="I49" s="214"/>
      <c r="J49" s="214"/>
      <c r="K49" s="215"/>
      <c r="L49" s="85">
        <f>SUM(L46:L48)</f>
        <v>18</v>
      </c>
      <c r="M49" s="85">
        <f>SUM(M46:M48)</f>
        <v>1159772</v>
      </c>
      <c r="N49" s="85">
        <f>SUM(N46:N48)</f>
        <v>53105072</v>
      </c>
      <c r="O49"/>
    </row>
    <row r="50" spans="1:15" ht="12.95" customHeight="1" x14ac:dyDescent="0.25">
      <c r="A50" s="77"/>
      <c r="B50" s="221" t="s">
        <v>114</v>
      </c>
      <c r="C50" s="222"/>
      <c r="D50" s="222"/>
      <c r="E50" s="222"/>
      <c r="F50" s="222"/>
      <c r="G50" s="222"/>
      <c r="H50" s="222"/>
      <c r="I50" s="222"/>
      <c r="J50" s="222"/>
      <c r="K50" s="222"/>
      <c r="L50" s="222"/>
      <c r="M50" s="222"/>
      <c r="N50" s="223"/>
      <c r="O50"/>
    </row>
    <row r="51" spans="1:15" ht="12.95" customHeight="1" x14ac:dyDescent="0.25">
      <c r="A51" s="77"/>
      <c r="B51" s="50" t="s">
        <v>278</v>
      </c>
      <c r="C51" s="50" t="s">
        <v>279</v>
      </c>
      <c r="D51" s="51">
        <v>7.2</v>
      </c>
      <c r="E51" s="97">
        <v>7.3</v>
      </c>
      <c r="F51" s="97">
        <v>6.91</v>
      </c>
      <c r="G51" s="97">
        <v>7.12</v>
      </c>
      <c r="H51" s="97">
        <v>7.09</v>
      </c>
      <c r="I51" s="97">
        <v>7.2</v>
      </c>
      <c r="J51" s="97">
        <v>7.2</v>
      </c>
      <c r="K51" s="98">
        <v>0</v>
      </c>
      <c r="L51" s="110">
        <v>14</v>
      </c>
      <c r="M51" s="99">
        <v>216331</v>
      </c>
      <c r="N51" s="100">
        <v>1541110.2</v>
      </c>
      <c r="O51"/>
    </row>
    <row r="52" spans="1:15" ht="12.95" customHeight="1" x14ac:dyDescent="0.25">
      <c r="A52" s="77"/>
      <c r="B52" s="50" t="s">
        <v>115</v>
      </c>
      <c r="C52" s="50" t="s">
        <v>116</v>
      </c>
      <c r="D52" s="144">
        <v>4.55</v>
      </c>
      <c r="E52" s="97">
        <v>4.55</v>
      </c>
      <c r="F52" s="97">
        <v>4.55</v>
      </c>
      <c r="G52" s="97">
        <v>4.55</v>
      </c>
      <c r="H52" s="144">
        <v>4.55</v>
      </c>
      <c r="I52" s="97">
        <v>4.55</v>
      </c>
      <c r="J52" s="97">
        <v>4.55</v>
      </c>
      <c r="K52" s="98">
        <v>0</v>
      </c>
      <c r="L52" s="147">
        <v>4</v>
      </c>
      <c r="M52" s="99">
        <v>68048</v>
      </c>
      <c r="N52" s="100">
        <v>309618.40000000002</v>
      </c>
      <c r="O52"/>
    </row>
    <row r="53" spans="1:15" ht="12.95" customHeight="1" x14ac:dyDescent="0.25">
      <c r="A53" s="77"/>
      <c r="B53" s="50" t="s">
        <v>173</v>
      </c>
      <c r="C53" s="50" t="s">
        <v>174</v>
      </c>
      <c r="D53" s="144">
        <v>0.36</v>
      </c>
      <c r="E53" s="97">
        <v>0.36</v>
      </c>
      <c r="F53" s="97">
        <v>0.36</v>
      </c>
      <c r="G53" s="97">
        <v>0.36</v>
      </c>
      <c r="H53" s="144">
        <v>0.35</v>
      </c>
      <c r="I53" s="97">
        <v>0.36</v>
      </c>
      <c r="J53" s="97">
        <v>0.36</v>
      </c>
      <c r="K53" s="98">
        <v>0</v>
      </c>
      <c r="L53" s="147">
        <v>5</v>
      </c>
      <c r="M53" s="99">
        <v>970587</v>
      </c>
      <c r="N53" s="100">
        <v>349411.32</v>
      </c>
      <c r="O53"/>
    </row>
    <row r="54" spans="1:15" ht="12.95" customHeight="1" x14ac:dyDescent="0.25">
      <c r="A54" s="77"/>
      <c r="B54" s="208" t="s">
        <v>117</v>
      </c>
      <c r="C54" s="209"/>
      <c r="D54" s="213"/>
      <c r="E54" s="214"/>
      <c r="F54" s="214"/>
      <c r="G54" s="214"/>
      <c r="H54" s="214"/>
      <c r="I54" s="214"/>
      <c r="J54" s="214"/>
      <c r="K54" s="215"/>
      <c r="L54" s="85">
        <f>SUM(L51:L53)</f>
        <v>23</v>
      </c>
      <c r="M54" s="85">
        <f>SUM(M51:M53)</f>
        <v>1254966</v>
      </c>
      <c r="N54" s="85">
        <f>SUM(N51:N53)</f>
        <v>2200139.92</v>
      </c>
    </row>
    <row r="55" spans="1:15" ht="21.75" customHeight="1" x14ac:dyDescent="0.25">
      <c r="A55" s="77"/>
      <c r="B55" s="202" t="s">
        <v>118</v>
      </c>
      <c r="C55" s="203"/>
      <c r="D55" s="86"/>
      <c r="E55" s="86"/>
      <c r="F55" s="86"/>
      <c r="G55" s="86"/>
      <c r="H55" s="86"/>
      <c r="I55" s="86"/>
      <c r="J55" s="86"/>
      <c r="K55" s="86"/>
      <c r="L55" s="87">
        <f>L54+L49+L42+L31+L26+L22+L18</f>
        <v>893</v>
      </c>
      <c r="M55" s="87">
        <f>M54+M49+M42+M31+M26+M22+M18</f>
        <v>854690445</v>
      </c>
      <c r="N55" s="87">
        <f>N54+N49+N42+N31+N26+N22+N18</f>
        <v>1412912565.26</v>
      </c>
    </row>
    <row r="56" spans="1:15" ht="45.75" customHeight="1" x14ac:dyDescent="0.25">
      <c r="A56" s="77"/>
      <c r="B56" s="206" t="s">
        <v>331</v>
      </c>
      <c r="C56" s="206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</row>
    <row r="57" spans="1:15" ht="47.25" customHeight="1" x14ac:dyDescent="0.25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5" ht="12.95" customHeight="1" x14ac:dyDescent="0.25">
      <c r="A58" s="77"/>
      <c r="B58" s="205" t="s">
        <v>56</v>
      </c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7"/>
    </row>
    <row r="59" spans="1:15" ht="12.95" customHeight="1" x14ac:dyDescent="0.25">
      <c r="A59" s="77"/>
      <c r="B59" s="50" t="s">
        <v>306</v>
      </c>
      <c r="C59" s="50" t="s">
        <v>307</v>
      </c>
      <c r="D59" s="51">
        <v>0.2</v>
      </c>
      <c r="E59" s="97">
        <v>0.2</v>
      </c>
      <c r="F59" s="97">
        <v>0.2</v>
      </c>
      <c r="G59" s="97">
        <v>0.2</v>
      </c>
      <c r="H59" s="97">
        <v>0.2</v>
      </c>
      <c r="I59" s="97">
        <v>0.2</v>
      </c>
      <c r="J59" s="97">
        <v>0.2</v>
      </c>
      <c r="K59" s="98">
        <v>0</v>
      </c>
      <c r="L59" s="147">
        <v>1</v>
      </c>
      <c r="M59" s="99">
        <v>4970</v>
      </c>
      <c r="N59" s="100">
        <v>994</v>
      </c>
    </row>
    <row r="60" spans="1:15" ht="12.95" customHeight="1" x14ac:dyDescent="0.25">
      <c r="A60" s="77"/>
      <c r="B60" s="50" t="s">
        <v>189</v>
      </c>
      <c r="C60" s="50" t="s">
        <v>190</v>
      </c>
      <c r="D60" s="51">
        <v>0.1</v>
      </c>
      <c r="E60" s="97">
        <v>0.1</v>
      </c>
      <c r="F60" s="97">
        <v>0.1</v>
      </c>
      <c r="G60" s="97">
        <v>0.1</v>
      </c>
      <c r="H60" s="97">
        <v>0.1</v>
      </c>
      <c r="I60" s="97">
        <v>0.1</v>
      </c>
      <c r="J60" s="97">
        <v>0.1</v>
      </c>
      <c r="K60" s="98">
        <v>0</v>
      </c>
      <c r="L60" s="110">
        <v>2</v>
      </c>
      <c r="M60" s="99">
        <v>1003975</v>
      </c>
      <c r="N60" s="100">
        <v>100397.5</v>
      </c>
    </row>
    <row r="61" spans="1:15" ht="12.95" customHeight="1" x14ac:dyDescent="0.25">
      <c r="A61" s="77"/>
      <c r="B61" s="50" t="s">
        <v>123</v>
      </c>
      <c r="C61" s="50" t="s">
        <v>124</v>
      </c>
      <c r="D61" s="51">
        <v>0.59</v>
      </c>
      <c r="E61" s="97">
        <v>0.59</v>
      </c>
      <c r="F61" s="97">
        <v>0.59</v>
      </c>
      <c r="G61" s="97">
        <v>0.59</v>
      </c>
      <c r="H61" s="97">
        <v>0.59</v>
      </c>
      <c r="I61" s="97">
        <v>0.59</v>
      </c>
      <c r="J61" s="97">
        <v>0.59</v>
      </c>
      <c r="K61" s="98">
        <v>0</v>
      </c>
      <c r="L61" s="110">
        <v>2</v>
      </c>
      <c r="M61" s="99">
        <v>28288</v>
      </c>
      <c r="N61" s="100">
        <v>16689.919999999998</v>
      </c>
    </row>
    <row r="62" spans="1:15" ht="12.95" customHeight="1" x14ac:dyDescent="0.25">
      <c r="A62" s="77"/>
      <c r="B62" s="50" t="s">
        <v>191</v>
      </c>
      <c r="C62" s="50" t="s">
        <v>192</v>
      </c>
      <c r="D62" s="51">
        <v>0.31</v>
      </c>
      <c r="E62" s="97">
        <v>0.31</v>
      </c>
      <c r="F62" s="97">
        <v>0.31</v>
      </c>
      <c r="G62" s="97">
        <v>0.31</v>
      </c>
      <c r="H62" s="97">
        <v>0.31</v>
      </c>
      <c r="I62" s="97">
        <v>0.31</v>
      </c>
      <c r="J62" s="97">
        <v>0.31</v>
      </c>
      <c r="K62" s="98">
        <v>0</v>
      </c>
      <c r="L62" s="110">
        <v>1</v>
      </c>
      <c r="M62" s="99">
        <v>3206</v>
      </c>
      <c r="N62" s="100">
        <v>993.86</v>
      </c>
    </row>
    <row r="63" spans="1:15" ht="12.95" customHeight="1" x14ac:dyDescent="0.25">
      <c r="A63" s="77"/>
      <c r="B63" s="208" t="s">
        <v>70</v>
      </c>
      <c r="C63" s="209"/>
      <c r="D63" s="88"/>
      <c r="E63" s="88"/>
      <c r="F63" s="88"/>
      <c r="G63" s="88"/>
      <c r="H63" s="88"/>
      <c r="I63" s="88"/>
      <c r="J63" s="88"/>
      <c r="K63" s="88"/>
      <c r="L63" s="85">
        <f>SUM(L59:L62)</f>
        <v>6</v>
      </c>
      <c r="M63" s="85">
        <f>SUM(M59:M62)</f>
        <v>1040439</v>
      </c>
      <c r="N63" s="85">
        <f>SUM(N59:N62)</f>
        <v>119075.28</v>
      </c>
    </row>
    <row r="64" spans="1:15" ht="12.95" customHeight="1" x14ac:dyDescent="0.25">
      <c r="A64" s="77"/>
      <c r="B64" s="205" t="s">
        <v>77</v>
      </c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7"/>
    </row>
    <row r="65" spans="1:14" ht="12.95" customHeight="1" x14ac:dyDescent="0.25">
      <c r="A65" s="77"/>
      <c r="B65" s="50" t="s">
        <v>288</v>
      </c>
      <c r="C65" s="50" t="s">
        <v>289</v>
      </c>
      <c r="D65" s="51">
        <v>5.9</v>
      </c>
      <c r="E65" s="97">
        <v>5.9</v>
      </c>
      <c r="F65" s="97">
        <v>5.8</v>
      </c>
      <c r="G65" s="97">
        <v>5.82</v>
      </c>
      <c r="H65" s="97">
        <v>5.99</v>
      </c>
      <c r="I65" s="97">
        <v>5.8</v>
      </c>
      <c r="J65" s="97">
        <v>5.9</v>
      </c>
      <c r="K65" s="98">
        <v>-1.69</v>
      </c>
      <c r="L65" s="110">
        <v>12</v>
      </c>
      <c r="M65" s="99">
        <v>49037</v>
      </c>
      <c r="N65" s="100">
        <v>285503.35999999999</v>
      </c>
    </row>
    <row r="66" spans="1:14" ht="12.95" customHeight="1" x14ac:dyDescent="0.25">
      <c r="A66" s="77"/>
      <c r="B66" s="208" t="s">
        <v>295</v>
      </c>
      <c r="C66" s="209"/>
      <c r="D66" s="88"/>
      <c r="E66" s="88"/>
      <c r="F66" s="88"/>
      <c r="G66" s="88"/>
      <c r="H66" s="88"/>
      <c r="I66" s="88"/>
      <c r="J66" s="88"/>
      <c r="K66" s="88"/>
      <c r="L66" s="85">
        <f>SUM(L65:L65)</f>
        <v>12</v>
      </c>
      <c r="M66" s="85">
        <f>SUM(M65:M65)</f>
        <v>49037</v>
      </c>
      <c r="N66" s="85">
        <f>SUM(N65:N65)</f>
        <v>285503.35999999999</v>
      </c>
    </row>
    <row r="67" spans="1:14" ht="12.95" customHeight="1" x14ac:dyDescent="0.25">
      <c r="A67" s="77"/>
      <c r="B67" s="205" t="s">
        <v>301</v>
      </c>
      <c r="C67" s="206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7"/>
    </row>
    <row r="68" spans="1:14" ht="12.95" customHeight="1" x14ac:dyDescent="0.25">
      <c r="A68" s="77"/>
      <c r="B68" s="54" t="s">
        <v>338</v>
      </c>
      <c r="C68" s="54" t="s">
        <v>339</v>
      </c>
      <c r="D68" s="97">
        <v>0.43</v>
      </c>
      <c r="E68" s="97">
        <v>0.67</v>
      </c>
      <c r="F68" s="97">
        <v>0.43</v>
      </c>
      <c r="G68" s="97">
        <v>0.44</v>
      </c>
      <c r="H68" s="97">
        <v>0.45</v>
      </c>
      <c r="I68" s="97">
        <v>0.67</v>
      </c>
      <c r="J68" s="97">
        <v>0.45</v>
      </c>
      <c r="K68" s="98">
        <v>48.89</v>
      </c>
      <c r="L68" s="110">
        <v>5</v>
      </c>
      <c r="M68" s="99">
        <v>615526</v>
      </c>
      <c r="N68" s="100">
        <v>271940.15999999997</v>
      </c>
    </row>
    <row r="69" spans="1:14" ht="12.95" customHeight="1" x14ac:dyDescent="0.25">
      <c r="A69" s="77"/>
      <c r="B69" s="208" t="s">
        <v>342</v>
      </c>
      <c r="C69" s="209"/>
      <c r="D69" s="88"/>
      <c r="E69" s="88"/>
      <c r="F69" s="88"/>
      <c r="G69" s="88"/>
      <c r="H69" s="88"/>
      <c r="I69" s="88"/>
      <c r="J69" s="88"/>
      <c r="K69" s="88"/>
      <c r="L69" s="85">
        <f>SUM(L68)</f>
        <v>5</v>
      </c>
      <c r="M69" s="85">
        <f>SUM(M68)</f>
        <v>615526</v>
      </c>
      <c r="N69" s="85">
        <f>SUM(N68)</f>
        <v>271940.15999999997</v>
      </c>
    </row>
    <row r="70" spans="1:14" ht="12.95" customHeight="1" x14ac:dyDescent="0.25">
      <c r="A70" s="77"/>
      <c r="B70" s="205" t="s">
        <v>82</v>
      </c>
      <c r="C70" s="206"/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7"/>
    </row>
    <row r="71" spans="1:14" ht="12.95" customHeight="1" x14ac:dyDescent="0.25">
      <c r="A71" s="77"/>
      <c r="B71" s="50" t="s">
        <v>203</v>
      </c>
      <c r="C71" s="50" t="s">
        <v>204</v>
      </c>
      <c r="D71" s="51">
        <v>1.84</v>
      </c>
      <c r="E71" s="97">
        <v>1.84</v>
      </c>
      <c r="F71" s="97">
        <v>1.84</v>
      </c>
      <c r="G71" s="97">
        <v>1.84</v>
      </c>
      <c r="H71" s="97">
        <v>1.84</v>
      </c>
      <c r="I71" s="97">
        <v>1.84</v>
      </c>
      <c r="J71" s="97">
        <v>1.84</v>
      </c>
      <c r="K71" s="98">
        <v>0</v>
      </c>
      <c r="L71" s="110">
        <v>12</v>
      </c>
      <c r="M71" s="99">
        <v>1610000</v>
      </c>
      <c r="N71" s="100">
        <v>2962400</v>
      </c>
    </row>
    <row r="72" spans="1:14" ht="12.95" customHeight="1" x14ac:dyDescent="0.25">
      <c r="A72" s="77"/>
      <c r="B72" s="208" t="s">
        <v>92</v>
      </c>
      <c r="C72" s="209"/>
      <c r="D72" s="88"/>
      <c r="E72" s="88"/>
      <c r="F72" s="88"/>
      <c r="G72" s="88"/>
      <c r="H72" s="88"/>
      <c r="I72" s="88"/>
      <c r="J72" s="88"/>
      <c r="K72" s="88"/>
      <c r="L72" s="85">
        <f>SUM(L71)</f>
        <v>12</v>
      </c>
      <c r="M72" s="85">
        <f>SUM(M71)</f>
        <v>1610000</v>
      </c>
      <c r="N72" s="85">
        <f>SUM(N71)</f>
        <v>2962400</v>
      </c>
    </row>
    <row r="73" spans="1:14" ht="12.95" customHeight="1" x14ac:dyDescent="0.25">
      <c r="A73" s="77"/>
      <c r="B73" s="205" t="s">
        <v>93</v>
      </c>
      <c r="C73" s="206"/>
      <c r="D73" s="206"/>
      <c r="E73" s="206"/>
      <c r="F73" s="206"/>
      <c r="G73" s="206"/>
      <c r="H73" s="206"/>
      <c r="I73" s="206"/>
      <c r="J73" s="206"/>
      <c r="K73" s="206"/>
      <c r="L73" s="206"/>
      <c r="M73" s="206"/>
      <c r="N73" s="207"/>
    </row>
    <row r="74" spans="1:14" ht="12.95" customHeight="1" x14ac:dyDescent="0.25">
      <c r="A74" s="77"/>
      <c r="B74" s="50" t="s">
        <v>127</v>
      </c>
      <c r="C74" s="50" t="s">
        <v>128</v>
      </c>
      <c r="D74" s="84">
        <v>2.7</v>
      </c>
      <c r="E74" s="97">
        <v>2.8</v>
      </c>
      <c r="F74" s="97">
        <v>2.65</v>
      </c>
      <c r="G74" s="97">
        <v>2.7</v>
      </c>
      <c r="H74" s="97">
        <v>2.71</v>
      </c>
      <c r="I74" s="97">
        <v>2.7</v>
      </c>
      <c r="J74" s="97">
        <v>2.7</v>
      </c>
      <c r="K74" s="98">
        <v>0</v>
      </c>
      <c r="L74" s="110">
        <v>42</v>
      </c>
      <c r="M74" s="99">
        <v>9362274</v>
      </c>
      <c r="N74" s="100">
        <v>25318603.760000002</v>
      </c>
    </row>
    <row r="75" spans="1:14" ht="12.95" customHeight="1" x14ac:dyDescent="0.25">
      <c r="A75" s="77"/>
      <c r="B75" s="50" t="s">
        <v>33</v>
      </c>
      <c r="C75" s="50" t="s">
        <v>129</v>
      </c>
      <c r="D75" s="84">
        <v>0.95</v>
      </c>
      <c r="E75" s="97">
        <v>0.95</v>
      </c>
      <c r="F75" s="97">
        <v>0.95</v>
      </c>
      <c r="G75" s="97">
        <v>0.95</v>
      </c>
      <c r="H75" s="97">
        <v>0.95</v>
      </c>
      <c r="I75" s="97">
        <v>0.95</v>
      </c>
      <c r="J75" s="97">
        <v>0.95</v>
      </c>
      <c r="K75" s="98">
        <v>0</v>
      </c>
      <c r="L75" s="110">
        <v>3</v>
      </c>
      <c r="M75" s="99">
        <v>57181</v>
      </c>
      <c r="N75" s="100">
        <v>54321.95</v>
      </c>
    </row>
    <row r="76" spans="1:14" ht="12.95" customHeight="1" x14ac:dyDescent="0.25">
      <c r="A76" s="77"/>
      <c r="B76" s="208" t="s">
        <v>104</v>
      </c>
      <c r="C76" s="209"/>
      <c r="D76" s="88"/>
      <c r="E76" s="88"/>
      <c r="F76" s="88"/>
      <c r="G76" s="88"/>
      <c r="H76" s="88"/>
      <c r="I76" s="88"/>
      <c r="J76" s="88"/>
      <c r="K76" s="88"/>
      <c r="L76" s="85">
        <f>SUM(L74:L75)</f>
        <v>45</v>
      </c>
      <c r="M76" s="85">
        <f>SUM(M74:M75)</f>
        <v>9419455</v>
      </c>
      <c r="N76" s="85">
        <f>SUM(N74:N75)</f>
        <v>25372925.710000001</v>
      </c>
    </row>
    <row r="77" spans="1:14" ht="24.75" customHeight="1" x14ac:dyDescent="0.25">
      <c r="A77" s="77"/>
      <c r="B77" s="202" t="s">
        <v>130</v>
      </c>
      <c r="C77" s="203"/>
      <c r="D77" s="86"/>
      <c r="E77" s="86"/>
      <c r="F77" s="86"/>
      <c r="G77" s="86"/>
      <c r="H77" s="86"/>
      <c r="I77" s="86"/>
      <c r="J77" s="86"/>
      <c r="K77" s="86"/>
      <c r="L77" s="87">
        <f>L76+L72+L69+L66+L63</f>
        <v>80</v>
      </c>
      <c r="M77" s="87">
        <f t="shared" ref="M77:N77" si="0">M76+M72+M69+M66+M63</f>
        <v>12734457</v>
      </c>
      <c r="N77" s="87">
        <f t="shared" si="0"/>
        <v>29011844.510000002</v>
      </c>
    </row>
    <row r="78" spans="1:14" ht="45.75" customHeight="1" x14ac:dyDescent="0.25">
      <c r="A78" s="77"/>
      <c r="B78" s="204" t="s">
        <v>332</v>
      </c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/>
    </row>
    <row r="79" spans="1:14" ht="38.25" customHeight="1" x14ac:dyDescent="0.25">
      <c r="A79" s="77"/>
      <c r="B79" s="78" t="s">
        <v>44</v>
      </c>
      <c r="C79" s="79" t="s">
        <v>45</v>
      </c>
      <c r="D79" s="79" t="s">
        <v>46</v>
      </c>
      <c r="E79" s="79" t="s">
        <v>47</v>
      </c>
      <c r="F79" s="79" t="s">
        <v>48</v>
      </c>
      <c r="G79" s="79" t="s">
        <v>49</v>
      </c>
      <c r="H79" s="79" t="s">
        <v>50</v>
      </c>
      <c r="I79" s="79" t="s">
        <v>51</v>
      </c>
      <c r="J79" s="80" t="s">
        <v>52</v>
      </c>
      <c r="K79" s="81" t="s">
        <v>32</v>
      </c>
      <c r="L79" s="82" t="s">
        <v>53</v>
      </c>
      <c r="M79" s="82" t="s">
        <v>54</v>
      </c>
      <c r="N79" s="79" t="s">
        <v>55</v>
      </c>
    </row>
    <row r="80" spans="1:14" ht="12.95" customHeight="1" x14ac:dyDescent="0.25">
      <c r="A80" s="77"/>
      <c r="B80" s="205" t="s">
        <v>56</v>
      </c>
      <c r="C80" s="206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7"/>
    </row>
    <row r="81" spans="1:14" ht="12.95" customHeight="1" x14ac:dyDescent="0.25">
      <c r="A81" s="77"/>
      <c r="B81" s="83" t="s">
        <v>36</v>
      </c>
      <c r="C81" s="83" t="s">
        <v>131</v>
      </c>
      <c r="D81" s="84">
        <v>0.18</v>
      </c>
      <c r="E81" s="97">
        <v>0.19</v>
      </c>
      <c r="F81" s="97">
        <v>0.18</v>
      </c>
      <c r="G81" s="97">
        <v>0.19</v>
      </c>
      <c r="H81" s="97">
        <v>0.17</v>
      </c>
      <c r="I81" s="97">
        <v>0.19</v>
      </c>
      <c r="J81" s="97">
        <v>0.18</v>
      </c>
      <c r="K81" s="98">
        <v>5.56</v>
      </c>
      <c r="L81" s="110">
        <v>129</v>
      </c>
      <c r="M81" s="99">
        <v>503928996</v>
      </c>
      <c r="N81" s="100">
        <v>95043392.040000007</v>
      </c>
    </row>
    <row r="82" spans="1:14" ht="12.95" customHeight="1" x14ac:dyDescent="0.25">
      <c r="A82" s="77"/>
      <c r="B82" s="208" t="s">
        <v>70</v>
      </c>
      <c r="C82" s="209"/>
      <c r="D82" s="88"/>
      <c r="E82" s="88"/>
      <c r="F82" s="88"/>
      <c r="G82" s="88"/>
      <c r="H82" s="88"/>
      <c r="I82" s="88"/>
      <c r="J82" s="88"/>
      <c r="K82" s="88"/>
      <c r="L82" s="85">
        <f>SUM(L81)</f>
        <v>129</v>
      </c>
      <c r="M82" s="85">
        <f>SUM(M81)</f>
        <v>503928996</v>
      </c>
      <c r="N82" s="85">
        <f>SUM(N81)</f>
        <v>95043392.040000007</v>
      </c>
    </row>
    <row r="83" spans="1:14" ht="12.95" customHeight="1" x14ac:dyDescent="0.25">
      <c r="A83" s="77"/>
      <c r="B83" s="205" t="s">
        <v>82</v>
      </c>
      <c r="C83" s="206"/>
      <c r="D83" s="206"/>
      <c r="E83" s="206"/>
      <c r="F83" s="206"/>
      <c r="G83" s="206"/>
      <c r="H83" s="206"/>
      <c r="I83" s="206"/>
      <c r="J83" s="206"/>
      <c r="K83" s="206"/>
      <c r="L83" s="206"/>
      <c r="M83" s="206"/>
      <c r="N83" s="207"/>
    </row>
    <row r="84" spans="1:14" ht="12.95" customHeight="1" x14ac:dyDescent="0.25">
      <c r="A84" s="77"/>
      <c r="B84" s="83" t="s">
        <v>134</v>
      </c>
      <c r="C84" s="83" t="s">
        <v>135</v>
      </c>
      <c r="D84" s="94">
        <v>1.02</v>
      </c>
      <c r="E84" s="97">
        <v>1.02</v>
      </c>
      <c r="F84" s="97">
        <v>0.99</v>
      </c>
      <c r="G84" s="97">
        <v>1</v>
      </c>
      <c r="H84" s="97">
        <v>1.02</v>
      </c>
      <c r="I84" s="97">
        <v>1.01</v>
      </c>
      <c r="J84" s="97">
        <v>1.02</v>
      </c>
      <c r="K84" s="98">
        <v>-0.98</v>
      </c>
      <c r="L84" s="110">
        <v>6</v>
      </c>
      <c r="M84" s="99">
        <v>1119914</v>
      </c>
      <c r="N84" s="100">
        <v>1115563.1399999999</v>
      </c>
    </row>
    <row r="85" spans="1:14" ht="12.95" customHeight="1" x14ac:dyDescent="0.25">
      <c r="A85" s="77"/>
      <c r="B85" s="83" t="s">
        <v>210</v>
      </c>
      <c r="C85" s="83" t="s">
        <v>211</v>
      </c>
      <c r="D85" s="94">
        <v>1.79</v>
      </c>
      <c r="E85" s="97">
        <v>1.79</v>
      </c>
      <c r="F85" s="97">
        <v>1.71</v>
      </c>
      <c r="G85" s="97">
        <v>1.71</v>
      </c>
      <c r="H85" s="97">
        <v>1.79</v>
      </c>
      <c r="I85" s="97">
        <v>1.71</v>
      </c>
      <c r="J85" s="97">
        <v>1.79</v>
      </c>
      <c r="K85" s="98">
        <v>-4.47</v>
      </c>
      <c r="L85" s="110">
        <v>2</v>
      </c>
      <c r="M85" s="99">
        <v>151665</v>
      </c>
      <c r="N85" s="100">
        <v>259480.35</v>
      </c>
    </row>
    <row r="86" spans="1:14" ht="12.95" customHeight="1" x14ac:dyDescent="0.25">
      <c r="A86" s="77"/>
      <c r="B86" s="208" t="s">
        <v>92</v>
      </c>
      <c r="C86" s="209"/>
      <c r="D86" s="88"/>
      <c r="E86" s="88"/>
      <c r="F86" s="88"/>
      <c r="G86" s="88"/>
      <c r="H86" s="88"/>
      <c r="I86" s="88"/>
      <c r="J86" s="88"/>
      <c r="K86" s="88"/>
      <c r="L86" s="85">
        <f>SUM(L84:L85)</f>
        <v>8</v>
      </c>
      <c r="M86" s="85">
        <f>SUM(M84:M85)</f>
        <v>1271579</v>
      </c>
      <c r="N86" s="85">
        <f>SUM(N84:N85)</f>
        <v>1375043.49</v>
      </c>
    </row>
    <row r="87" spans="1:14" ht="12.95" customHeight="1" x14ac:dyDescent="0.25">
      <c r="A87" s="77"/>
      <c r="B87" s="216" t="s">
        <v>93</v>
      </c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8"/>
    </row>
    <row r="88" spans="1:14" ht="12.95" customHeight="1" x14ac:dyDescent="0.25">
      <c r="A88" s="77"/>
      <c r="B88" s="83" t="s">
        <v>212</v>
      </c>
      <c r="C88" s="83" t="s">
        <v>213</v>
      </c>
      <c r="D88" s="94">
        <v>1.5</v>
      </c>
      <c r="E88" s="97">
        <v>1.5</v>
      </c>
      <c r="F88" s="97">
        <v>1.49</v>
      </c>
      <c r="G88" s="97">
        <v>1.49</v>
      </c>
      <c r="H88" s="97">
        <v>1.5</v>
      </c>
      <c r="I88" s="97">
        <v>1.49</v>
      </c>
      <c r="J88" s="97">
        <v>1.5</v>
      </c>
      <c r="K88" s="98">
        <v>-0.67</v>
      </c>
      <c r="L88" s="110">
        <v>3</v>
      </c>
      <c r="M88" s="99">
        <v>507333</v>
      </c>
      <c r="N88" s="100">
        <v>755932.79</v>
      </c>
    </row>
    <row r="89" spans="1:14" ht="12.95" customHeight="1" x14ac:dyDescent="0.25">
      <c r="A89" s="77"/>
      <c r="B89" s="83" t="s">
        <v>299</v>
      </c>
      <c r="C89" s="83" t="s">
        <v>300</v>
      </c>
      <c r="D89" s="94">
        <v>2.4700000000000002</v>
      </c>
      <c r="E89" s="97">
        <v>2.58</v>
      </c>
      <c r="F89" s="97">
        <v>2.4700000000000002</v>
      </c>
      <c r="G89" s="97">
        <v>2.5299999999999998</v>
      </c>
      <c r="H89" s="97">
        <v>2.48</v>
      </c>
      <c r="I89" s="97">
        <v>2.5299999999999998</v>
      </c>
      <c r="J89" s="97">
        <v>2.4700000000000002</v>
      </c>
      <c r="K89" s="98">
        <v>2.4300000000000002</v>
      </c>
      <c r="L89" s="110">
        <v>21</v>
      </c>
      <c r="M89" s="99">
        <v>2975029</v>
      </c>
      <c r="N89" s="100">
        <v>7541314.4199999999</v>
      </c>
    </row>
    <row r="90" spans="1:14" ht="12.95" customHeight="1" x14ac:dyDescent="0.25">
      <c r="A90" s="77"/>
      <c r="B90" s="83" t="s">
        <v>34</v>
      </c>
      <c r="C90" s="83" t="s">
        <v>136</v>
      </c>
      <c r="D90" s="94">
        <v>1.3</v>
      </c>
      <c r="E90" s="97">
        <v>1.3</v>
      </c>
      <c r="F90" s="97">
        <v>1.3</v>
      </c>
      <c r="G90" s="97">
        <v>1.3</v>
      </c>
      <c r="H90" s="97">
        <v>1.3</v>
      </c>
      <c r="I90" s="97">
        <v>1.3</v>
      </c>
      <c r="J90" s="97">
        <v>1.3</v>
      </c>
      <c r="K90" s="98">
        <v>0</v>
      </c>
      <c r="L90" s="110">
        <v>2</v>
      </c>
      <c r="M90" s="99">
        <v>880</v>
      </c>
      <c r="N90" s="100">
        <v>1144</v>
      </c>
    </row>
    <row r="91" spans="1:14" ht="12.95" customHeight="1" x14ac:dyDescent="0.25">
      <c r="A91" s="77"/>
      <c r="B91" s="83" t="s">
        <v>137</v>
      </c>
      <c r="C91" s="83" t="s">
        <v>138</v>
      </c>
      <c r="D91" s="94">
        <v>1.87</v>
      </c>
      <c r="E91" s="97">
        <v>1.87</v>
      </c>
      <c r="F91" s="97">
        <v>1.87</v>
      </c>
      <c r="G91" s="97">
        <v>1.87</v>
      </c>
      <c r="H91" s="97">
        <v>1.87</v>
      </c>
      <c r="I91" s="97">
        <v>1.87</v>
      </c>
      <c r="J91" s="97">
        <v>1.87</v>
      </c>
      <c r="K91" s="98">
        <v>0</v>
      </c>
      <c r="L91" s="110">
        <v>5</v>
      </c>
      <c r="M91" s="99">
        <v>450531</v>
      </c>
      <c r="N91" s="100">
        <v>842492.97</v>
      </c>
    </row>
    <row r="92" spans="1:14" ht="12.95" customHeight="1" x14ac:dyDescent="0.25">
      <c r="A92" s="77"/>
      <c r="B92" s="83" t="s">
        <v>139</v>
      </c>
      <c r="C92" s="83" t="s">
        <v>140</v>
      </c>
      <c r="D92" s="94">
        <v>1.22</v>
      </c>
      <c r="E92" s="97">
        <v>1.23</v>
      </c>
      <c r="F92" s="97">
        <v>1.19</v>
      </c>
      <c r="G92" s="97">
        <v>1.21</v>
      </c>
      <c r="H92" s="97">
        <v>1.21</v>
      </c>
      <c r="I92" s="97">
        <v>1.23</v>
      </c>
      <c r="J92" s="97">
        <v>1.22</v>
      </c>
      <c r="K92" s="98">
        <v>0.82</v>
      </c>
      <c r="L92" s="110">
        <v>31</v>
      </c>
      <c r="M92" s="99">
        <v>17347740</v>
      </c>
      <c r="N92" s="100">
        <v>21018485.789999999</v>
      </c>
    </row>
    <row r="93" spans="1:14" ht="12.95" customHeight="1" x14ac:dyDescent="0.25">
      <c r="A93" s="77"/>
      <c r="B93" s="208" t="s">
        <v>104</v>
      </c>
      <c r="C93" s="209"/>
      <c r="D93" s="213"/>
      <c r="E93" s="214"/>
      <c r="F93" s="214"/>
      <c r="G93" s="214"/>
      <c r="H93" s="214"/>
      <c r="I93" s="214"/>
      <c r="J93" s="214"/>
      <c r="K93" s="215"/>
      <c r="L93" s="85">
        <f>SUM(L88:L92)</f>
        <v>62</v>
      </c>
      <c r="M93" s="85">
        <f>SUM(M88:M92)</f>
        <v>21281513</v>
      </c>
      <c r="N93" s="85">
        <f>SUM(N88:N92)</f>
        <v>30159369.969999999</v>
      </c>
    </row>
    <row r="94" spans="1:14" ht="12.95" customHeight="1" x14ac:dyDescent="0.25">
      <c r="A94" s="77"/>
      <c r="B94" s="205" t="s">
        <v>105</v>
      </c>
      <c r="C94" s="206"/>
      <c r="D94" s="206"/>
      <c r="E94" s="206"/>
      <c r="F94" s="206"/>
      <c r="G94" s="206"/>
      <c r="H94" s="206"/>
      <c r="I94" s="206"/>
      <c r="J94" s="206"/>
      <c r="K94" s="206"/>
      <c r="L94" s="206"/>
      <c r="M94" s="206"/>
      <c r="N94" s="207"/>
    </row>
    <row r="95" spans="1:14" ht="12.95" customHeight="1" x14ac:dyDescent="0.25">
      <c r="A95" s="77"/>
      <c r="B95" s="83" t="s">
        <v>296</v>
      </c>
      <c r="C95" s="83" t="s">
        <v>286</v>
      </c>
      <c r="D95" s="84">
        <v>18.5</v>
      </c>
      <c r="E95" s="97">
        <v>19.2</v>
      </c>
      <c r="F95" s="97">
        <v>18.5</v>
      </c>
      <c r="G95" s="97">
        <v>18.64</v>
      </c>
      <c r="H95" s="97">
        <v>18.399999999999999</v>
      </c>
      <c r="I95" s="97">
        <v>18.7</v>
      </c>
      <c r="J95" s="97">
        <v>18.399999999999999</v>
      </c>
      <c r="K95" s="98">
        <v>1.63</v>
      </c>
      <c r="L95" s="110">
        <v>27</v>
      </c>
      <c r="M95" s="99">
        <v>791749</v>
      </c>
      <c r="N95" s="100">
        <v>14755612.4</v>
      </c>
    </row>
    <row r="96" spans="1:14" ht="12.95" customHeight="1" x14ac:dyDescent="0.25">
      <c r="A96" s="77"/>
      <c r="B96" s="208" t="s">
        <v>113</v>
      </c>
      <c r="C96" s="209"/>
      <c r="D96" s="213"/>
      <c r="E96" s="214"/>
      <c r="F96" s="214"/>
      <c r="G96" s="214"/>
      <c r="H96" s="214"/>
      <c r="I96" s="214"/>
      <c r="J96" s="214"/>
      <c r="K96" s="215"/>
      <c r="L96" s="85">
        <f>SUM(L95)</f>
        <v>27</v>
      </c>
      <c r="M96" s="85">
        <f>SUM(M95)</f>
        <v>791749</v>
      </c>
      <c r="N96" s="85">
        <f>SUM(N95)</f>
        <v>14755612.4</v>
      </c>
    </row>
    <row r="97" spans="1:14" ht="12.95" customHeight="1" x14ac:dyDescent="0.25">
      <c r="A97" s="77"/>
      <c r="B97" s="205" t="s">
        <v>114</v>
      </c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7"/>
    </row>
    <row r="98" spans="1:14" ht="12.95" customHeight="1" x14ac:dyDescent="0.25">
      <c r="A98" s="77"/>
      <c r="B98" s="83" t="s">
        <v>141</v>
      </c>
      <c r="C98" s="83" t="s">
        <v>142</v>
      </c>
      <c r="D98" s="84">
        <v>4.9000000000000004</v>
      </c>
      <c r="E98" s="97">
        <v>4.9000000000000004</v>
      </c>
      <c r="F98" s="97">
        <v>4.8600000000000003</v>
      </c>
      <c r="G98" s="97">
        <v>4.87</v>
      </c>
      <c r="H98" s="97">
        <v>4.9000000000000004</v>
      </c>
      <c r="I98" s="97">
        <v>4.8600000000000003</v>
      </c>
      <c r="J98" s="97">
        <v>4.9000000000000004</v>
      </c>
      <c r="K98" s="98">
        <v>-0.82</v>
      </c>
      <c r="L98" s="110">
        <v>48</v>
      </c>
      <c r="M98" s="99">
        <v>7473177</v>
      </c>
      <c r="N98" s="100">
        <v>36363613.240000002</v>
      </c>
    </row>
    <row r="99" spans="1:14" ht="12.95" customHeight="1" x14ac:dyDescent="0.25">
      <c r="A99" s="77"/>
      <c r="B99" s="208" t="s">
        <v>117</v>
      </c>
      <c r="C99" s="209"/>
      <c r="D99" s="213"/>
      <c r="E99" s="214"/>
      <c r="F99" s="214"/>
      <c r="G99" s="214"/>
      <c r="H99" s="214"/>
      <c r="I99" s="214"/>
      <c r="J99" s="214"/>
      <c r="K99" s="215"/>
      <c r="L99" s="85">
        <f>SUM(L98)</f>
        <v>48</v>
      </c>
      <c r="M99" s="85">
        <f>SUM(M98)</f>
        <v>7473177</v>
      </c>
      <c r="N99" s="85">
        <f>SUM(N98)</f>
        <v>36363613.240000002</v>
      </c>
    </row>
    <row r="100" spans="1:14" ht="18.75" customHeight="1" x14ac:dyDescent="0.25">
      <c r="A100" s="77"/>
      <c r="B100" s="202" t="s">
        <v>143</v>
      </c>
      <c r="C100" s="203"/>
      <c r="D100" s="86"/>
      <c r="E100" s="86"/>
      <c r="F100" s="86"/>
      <c r="G100" s="86"/>
      <c r="H100" s="86"/>
      <c r="I100" s="86"/>
      <c r="J100" s="86"/>
      <c r="K100" s="86"/>
      <c r="L100" s="87">
        <f>L99+L96+L93+L86+L82</f>
        <v>274</v>
      </c>
      <c r="M100" s="87">
        <f>M99+M96+M93+M86+M82</f>
        <v>534747014</v>
      </c>
      <c r="N100" s="87">
        <f>N99+N96+N93+N86+N82</f>
        <v>177697031.13999999</v>
      </c>
    </row>
    <row r="101" spans="1:14" ht="18" customHeight="1" x14ac:dyDescent="0.25">
      <c r="A101" s="77"/>
      <c r="B101" s="202" t="s">
        <v>144</v>
      </c>
      <c r="C101" s="203"/>
      <c r="D101" s="210"/>
      <c r="E101" s="211"/>
      <c r="F101" s="211"/>
      <c r="G101" s="211"/>
      <c r="H101" s="211"/>
      <c r="I101" s="211"/>
      <c r="J101" s="211"/>
      <c r="K101" s="212"/>
      <c r="L101" s="87">
        <f>L100+L77+L55</f>
        <v>1247</v>
      </c>
      <c r="M101" s="87">
        <f>M100+M77+M55</f>
        <v>1402171916</v>
      </c>
      <c r="N101" s="87">
        <f>N100+N77+N55</f>
        <v>1619621440.9099998</v>
      </c>
    </row>
    <row r="103" spans="1:14" ht="18.75" customHeight="1" x14ac:dyDescent="0.25">
      <c r="N103" s="92"/>
    </row>
  </sheetData>
  <mergeCells count="48">
    <mergeCell ref="B50:N50"/>
    <mergeCell ref="B56:N56"/>
    <mergeCell ref="B54:C54"/>
    <mergeCell ref="D54:K54"/>
    <mergeCell ref="B55:C55"/>
    <mergeCell ref="B70:N70"/>
    <mergeCell ref="B72:C72"/>
    <mergeCell ref="B58:N58"/>
    <mergeCell ref="B63:C63"/>
    <mergeCell ref="B64:N64"/>
    <mergeCell ref="B66:C66"/>
    <mergeCell ref="B67:N67"/>
    <mergeCell ref="B69:C69"/>
    <mergeCell ref="B49:C49"/>
    <mergeCell ref="D49:K49"/>
    <mergeCell ref="B1:N1"/>
    <mergeCell ref="B3:N3"/>
    <mergeCell ref="B18:C18"/>
    <mergeCell ref="B19:N19"/>
    <mergeCell ref="B22:C22"/>
    <mergeCell ref="B23:N23"/>
    <mergeCell ref="B26:C26"/>
    <mergeCell ref="B42:C42"/>
    <mergeCell ref="B45:N45"/>
    <mergeCell ref="B27:N27"/>
    <mergeCell ref="B31:C31"/>
    <mergeCell ref="B32:N32"/>
    <mergeCell ref="B43:N43"/>
    <mergeCell ref="B97:N97"/>
    <mergeCell ref="B87:N87"/>
    <mergeCell ref="B93:C93"/>
    <mergeCell ref="D93:K93"/>
    <mergeCell ref="B82:C82"/>
    <mergeCell ref="B83:N83"/>
    <mergeCell ref="B86:C86"/>
    <mergeCell ref="D96:K96"/>
    <mergeCell ref="B94:N94"/>
    <mergeCell ref="B96:C96"/>
    <mergeCell ref="B100:C100"/>
    <mergeCell ref="B101:C101"/>
    <mergeCell ref="D101:K101"/>
    <mergeCell ref="B99:C99"/>
    <mergeCell ref="D99:K99"/>
    <mergeCell ref="B77:C77"/>
    <mergeCell ref="B78:N78"/>
    <mergeCell ref="B80:N80"/>
    <mergeCell ref="B73:N73"/>
    <mergeCell ref="B76:C7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6"/>
  <sheetViews>
    <sheetView rightToLeft="1" zoomScale="110" zoomScaleNormal="110" workbookViewId="0">
      <selection activeCell="G52" sqref="G5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6" customHeight="1" x14ac:dyDescent="0.25">
      <c r="B1" s="231" t="s">
        <v>335</v>
      </c>
      <c r="C1" s="231"/>
      <c r="D1" s="231"/>
      <c r="E1" s="231"/>
    </row>
    <row r="2" spans="2:5" ht="31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4" t="s">
        <v>56</v>
      </c>
      <c r="C3" s="225"/>
      <c r="D3" s="225"/>
      <c r="E3" s="230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132</v>
      </c>
      <c r="C6" s="83" t="s">
        <v>133</v>
      </c>
      <c r="D6" s="51">
        <v>0.05</v>
      </c>
      <c r="E6" s="51">
        <v>0.05</v>
      </c>
    </row>
    <row r="7" spans="2:5" ht="20.100000000000001" customHeight="1" x14ac:dyDescent="0.25">
      <c r="B7" s="83" t="s">
        <v>153</v>
      </c>
      <c r="C7" s="83" t="s">
        <v>154</v>
      </c>
      <c r="D7" s="97">
        <v>1.1000000000000001</v>
      </c>
      <c r="E7" s="97">
        <v>1.1000000000000001</v>
      </c>
    </row>
    <row r="8" spans="2:5" ht="20.100000000000001" customHeight="1" x14ac:dyDescent="0.25">
      <c r="B8" s="83" t="s">
        <v>157</v>
      </c>
      <c r="C8" s="83" t="s">
        <v>158</v>
      </c>
      <c r="D8" s="97">
        <v>0.26</v>
      </c>
      <c r="E8" s="97">
        <v>0.26</v>
      </c>
    </row>
    <row r="9" spans="2:5" ht="20.100000000000001" customHeight="1" x14ac:dyDescent="0.25">
      <c r="B9" s="224" t="s">
        <v>77</v>
      </c>
      <c r="C9" s="225"/>
      <c r="D9" s="225"/>
      <c r="E9" s="230"/>
    </row>
    <row r="10" spans="2:5" ht="20.100000000000001" customHeight="1" x14ac:dyDescent="0.25">
      <c r="B10" s="83" t="s">
        <v>80</v>
      </c>
      <c r="C10" s="83" t="s">
        <v>81</v>
      </c>
      <c r="D10" s="97">
        <v>0.43</v>
      </c>
      <c r="E10" s="134">
        <v>0.43</v>
      </c>
    </row>
    <row r="11" spans="2:5" ht="20.100000000000001" customHeight="1" x14ac:dyDescent="0.25">
      <c r="B11" s="227" t="s">
        <v>71</v>
      </c>
      <c r="C11" s="228"/>
      <c r="D11" s="228"/>
      <c r="E11" s="229"/>
    </row>
    <row r="12" spans="2:5" ht="20.100000000000001" customHeight="1" x14ac:dyDescent="0.25">
      <c r="B12" s="83" t="s">
        <v>159</v>
      </c>
      <c r="C12" s="83" t="s">
        <v>160</v>
      </c>
      <c r="D12" s="97">
        <v>0.74</v>
      </c>
      <c r="E12" s="97">
        <v>0.74</v>
      </c>
    </row>
    <row r="13" spans="2:5" ht="20.100000000000001" customHeight="1" x14ac:dyDescent="0.25">
      <c r="B13" s="83" t="s">
        <v>90</v>
      </c>
      <c r="C13" s="83" t="s">
        <v>91</v>
      </c>
      <c r="D13" s="97">
        <v>0.63</v>
      </c>
      <c r="E13" s="97">
        <v>0.63</v>
      </c>
    </row>
    <row r="14" spans="2:5" ht="20.100000000000001" customHeight="1" x14ac:dyDescent="0.25">
      <c r="B14" s="83" t="s">
        <v>35</v>
      </c>
      <c r="C14" s="83" t="s">
        <v>85</v>
      </c>
      <c r="D14" s="97">
        <v>4.29</v>
      </c>
      <c r="E14" s="134">
        <v>4.29</v>
      </c>
    </row>
    <row r="15" spans="2:5" ht="20.100000000000001" customHeight="1" x14ac:dyDescent="0.25">
      <c r="B15" s="227" t="s">
        <v>93</v>
      </c>
      <c r="C15" s="228"/>
      <c r="D15" s="228"/>
      <c r="E15" s="229"/>
    </row>
    <row r="16" spans="2:5" ht="20.100000000000001" customHeight="1" x14ac:dyDescent="0.25">
      <c r="B16" s="83" t="s">
        <v>167</v>
      </c>
      <c r="C16" s="83" t="s">
        <v>168</v>
      </c>
      <c r="D16" s="97">
        <v>2.2999999999999998</v>
      </c>
      <c r="E16" s="134">
        <v>2.2999999999999998</v>
      </c>
    </row>
    <row r="17" spans="2:5" ht="20.100000000000001" customHeight="1" x14ac:dyDescent="0.25">
      <c r="B17" s="227" t="s">
        <v>105</v>
      </c>
      <c r="C17" s="228"/>
      <c r="D17" s="228"/>
      <c r="E17" s="229"/>
    </row>
    <row r="18" spans="2:5" ht="20.100000000000001" customHeight="1" x14ac:dyDescent="0.25">
      <c r="B18" s="83" t="s">
        <v>41</v>
      </c>
      <c r="C18" s="83" t="s">
        <v>106</v>
      </c>
      <c r="D18" s="104">
        <v>102</v>
      </c>
      <c r="E18" s="107">
        <v>102</v>
      </c>
    </row>
    <row r="19" spans="2:5" ht="20.100000000000001" customHeight="1" x14ac:dyDescent="0.25">
      <c r="B19" s="50" t="s">
        <v>171</v>
      </c>
      <c r="C19" s="50" t="s">
        <v>172</v>
      </c>
      <c r="D19" s="129">
        <v>13.6</v>
      </c>
      <c r="E19" s="134">
        <v>13.6</v>
      </c>
    </row>
    <row r="20" spans="2:5" ht="20.100000000000001" customHeight="1" x14ac:dyDescent="0.25">
      <c r="B20" s="50" t="s">
        <v>109</v>
      </c>
      <c r="C20" s="50" t="s">
        <v>110</v>
      </c>
      <c r="D20" s="129">
        <v>9.25</v>
      </c>
      <c r="E20" s="97">
        <v>9.25</v>
      </c>
    </row>
    <row r="21" spans="2:5" ht="20.100000000000001" customHeight="1" x14ac:dyDescent="0.25">
      <c r="B21" s="50" t="s">
        <v>111</v>
      </c>
      <c r="C21" s="50" t="s">
        <v>112</v>
      </c>
      <c r="D21" s="129">
        <v>23</v>
      </c>
      <c r="E21" s="97">
        <v>23</v>
      </c>
    </row>
    <row r="22" spans="2:5" ht="20.100000000000001" customHeight="1" x14ac:dyDescent="0.25">
      <c r="B22" s="224" t="s">
        <v>114</v>
      </c>
      <c r="C22" s="225"/>
      <c r="D22" s="225"/>
      <c r="E22" s="230"/>
    </row>
    <row r="23" spans="2:5" ht="20.100000000000001" customHeight="1" x14ac:dyDescent="0.25">
      <c r="B23" s="50" t="s">
        <v>177</v>
      </c>
      <c r="C23" s="50" t="s">
        <v>178</v>
      </c>
      <c r="D23" s="129">
        <v>2.14</v>
      </c>
      <c r="E23" s="129">
        <v>2.14</v>
      </c>
    </row>
    <row r="24" spans="2:5" ht="20.100000000000001" customHeight="1" x14ac:dyDescent="0.25">
      <c r="B24" s="83" t="s">
        <v>302</v>
      </c>
      <c r="C24" s="83" t="s">
        <v>303</v>
      </c>
      <c r="D24" s="97">
        <v>5.99</v>
      </c>
      <c r="E24" s="134">
        <v>5.99</v>
      </c>
    </row>
    <row r="25" spans="2:5" ht="20.100000000000001" customHeight="1" x14ac:dyDescent="0.25">
      <c r="B25" s="83" t="s">
        <v>175</v>
      </c>
      <c r="C25" s="83" t="s">
        <v>176</v>
      </c>
      <c r="D25" s="97">
        <v>10</v>
      </c>
      <c r="E25" s="97">
        <v>10</v>
      </c>
    </row>
    <row r="26" spans="2:5" ht="21.75" customHeight="1" x14ac:dyDescent="0.25">
      <c r="B26" s="232" t="s">
        <v>336</v>
      </c>
      <c r="C26" s="232"/>
      <c r="D26" s="232"/>
      <c r="E26" s="232"/>
    </row>
    <row r="27" spans="2:5" ht="22.5" customHeight="1" x14ac:dyDescent="0.25">
      <c r="B27" s="52" t="s">
        <v>44</v>
      </c>
      <c r="C27" s="52" t="s">
        <v>45</v>
      </c>
      <c r="D27" s="52" t="s">
        <v>145</v>
      </c>
      <c r="E27" s="52" t="s">
        <v>146</v>
      </c>
    </row>
    <row r="28" spans="2:5" ht="18.95" customHeight="1" x14ac:dyDescent="0.25">
      <c r="B28" s="224" t="s">
        <v>56</v>
      </c>
      <c r="C28" s="225"/>
      <c r="D28" s="225"/>
      <c r="E28" s="230"/>
    </row>
    <row r="29" spans="2:5" ht="18.95" customHeight="1" x14ac:dyDescent="0.25">
      <c r="B29" s="50" t="s">
        <v>179</v>
      </c>
      <c r="C29" s="50" t="s">
        <v>180</v>
      </c>
      <c r="D29" s="51">
        <v>0.94</v>
      </c>
      <c r="E29" s="51">
        <v>0.94</v>
      </c>
    </row>
    <row r="30" spans="2:5" ht="18.95" customHeight="1" x14ac:dyDescent="0.25">
      <c r="B30" s="54" t="s">
        <v>183</v>
      </c>
      <c r="C30" s="54" t="s">
        <v>184</v>
      </c>
      <c r="D30" s="55">
        <v>1</v>
      </c>
      <c r="E30" s="55">
        <v>1</v>
      </c>
    </row>
    <row r="31" spans="2:5" ht="18.95" customHeight="1" x14ac:dyDescent="0.25">
      <c r="B31" s="50" t="s">
        <v>185</v>
      </c>
      <c r="C31" s="50" t="s">
        <v>186</v>
      </c>
      <c r="D31" s="55">
        <v>0.75</v>
      </c>
      <c r="E31" s="55">
        <v>0.75</v>
      </c>
    </row>
    <row r="32" spans="2:5" ht="18.95" customHeight="1" x14ac:dyDescent="0.25">
      <c r="B32" s="50" t="s">
        <v>187</v>
      </c>
      <c r="C32" s="50" t="s">
        <v>188</v>
      </c>
      <c r="D32" s="51">
        <v>0.09</v>
      </c>
      <c r="E32" s="55">
        <v>0.09</v>
      </c>
    </row>
    <row r="33" spans="2:5" ht="18.95" customHeight="1" x14ac:dyDescent="0.25">
      <c r="B33" s="50" t="s">
        <v>193</v>
      </c>
      <c r="C33" s="50" t="s">
        <v>194</v>
      </c>
      <c r="D33" s="51">
        <v>1</v>
      </c>
      <c r="E33" s="55">
        <v>1</v>
      </c>
    </row>
    <row r="34" spans="2:5" ht="18.95" customHeight="1" x14ac:dyDescent="0.25">
      <c r="B34" s="50" t="s">
        <v>197</v>
      </c>
      <c r="C34" s="50" t="s">
        <v>198</v>
      </c>
      <c r="D34" s="51">
        <v>1</v>
      </c>
      <c r="E34" s="51">
        <v>1</v>
      </c>
    </row>
    <row r="35" spans="2:5" ht="18.95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18.95" customHeight="1" x14ac:dyDescent="0.25">
      <c r="B36" s="50" t="s">
        <v>304</v>
      </c>
      <c r="C36" s="50" t="s">
        <v>305</v>
      </c>
      <c r="D36" s="103">
        <v>1</v>
      </c>
      <c r="E36" s="51">
        <v>1</v>
      </c>
    </row>
    <row r="37" spans="2:5" ht="18.95" customHeight="1" x14ac:dyDescent="0.25">
      <c r="B37" s="50" t="s">
        <v>181</v>
      </c>
      <c r="C37" s="50" t="s">
        <v>182</v>
      </c>
      <c r="D37" s="103">
        <v>1</v>
      </c>
      <c r="E37" s="51">
        <v>1</v>
      </c>
    </row>
    <row r="38" spans="2:5" ht="18.95" customHeight="1" x14ac:dyDescent="0.25">
      <c r="B38" s="50" t="s">
        <v>195</v>
      </c>
      <c r="C38" s="50" t="s">
        <v>196</v>
      </c>
      <c r="D38" s="97">
        <v>1</v>
      </c>
      <c r="E38" s="97">
        <v>1.01</v>
      </c>
    </row>
    <row r="39" spans="2:5" ht="18.95" customHeight="1" x14ac:dyDescent="0.25">
      <c r="B39" s="50" t="s">
        <v>121</v>
      </c>
      <c r="C39" s="50" t="s">
        <v>122</v>
      </c>
      <c r="D39" s="97">
        <v>0.25</v>
      </c>
      <c r="E39" s="51">
        <v>0.25</v>
      </c>
    </row>
    <row r="40" spans="2:5" ht="18.95" customHeight="1" x14ac:dyDescent="0.25">
      <c r="B40" s="50" t="s">
        <v>297</v>
      </c>
      <c r="C40" s="50" t="s">
        <v>298</v>
      </c>
      <c r="D40" s="97">
        <v>0.11</v>
      </c>
      <c r="E40" s="97">
        <v>0.11</v>
      </c>
    </row>
    <row r="41" spans="2:5" ht="18.95" customHeight="1" x14ac:dyDescent="0.25">
      <c r="B41" s="50" t="s">
        <v>324</v>
      </c>
      <c r="C41" s="50" t="s">
        <v>325</v>
      </c>
      <c r="D41" s="97">
        <v>0.85</v>
      </c>
      <c r="E41" s="97">
        <v>0.85</v>
      </c>
    </row>
    <row r="42" spans="2:5" ht="14.25" customHeight="1" x14ac:dyDescent="0.25">
      <c r="B42" s="145" t="s">
        <v>340</v>
      </c>
      <c r="C42" s="146" t="s">
        <v>341</v>
      </c>
      <c r="D42" s="97">
        <v>1.05</v>
      </c>
      <c r="E42" s="51">
        <v>1.05</v>
      </c>
    </row>
    <row r="43" spans="2:5" ht="33.75" customHeight="1" x14ac:dyDescent="0.25">
      <c r="B43" s="232" t="s">
        <v>336</v>
      </c>
      <c r="C43" s="232"/>
      <c r="D43" s="232"/>
      <c r="E43" s="232"/>
    </row>
    <row r="44" spans="2:5" ht="33.75" customHeight="1" x14ac:dyDescent="0.25">
      <c r="B44" s="52" t="s">
        <v>44</v>
      </c>
      <c r="C44" s="52" t="s">
        <v>45</v>
      </c>
      <c r="D44" s="52" t="s">
        <v>145</v>
      </c>
      <c r="E44" s="52" t="s">
        <v>146</v>
      </c>
    </row>
    <row r="45" spans="2:5" ht="18.95" customHeight="1" x14ac:dyDescent="0.25">
      <c r="B45" s="224"/>
      <c r="C45" s="225"/>
      <c r="D45" s="225"/>
      <c r="E45" s="230"/>
    </row>
    <row r="46" spans="2:5" ht="18.95" customHeight="1" x14ac:dyDescent="0.25">
      <c r="B46" s="50" t="s">
        <v>284</v>
      </c>
      <c r="C46" s="50" t="s">
        <v>285</v>
      </c>
      <c r="D46" s="51">
        <v>0.85</v>
      </c>
      <c r="E46" s="51">
        <v>0.85</v>
      </c>
    </row>
    <row r="47" spans="2:5" ht="18.95" customHeight="1" x14ac:dyDescent="0.25">
      <c r="B47" s="227" t="s">
        <v>301</v>
      </c>
      <c r="C47" s="228"/>
      <c r="D47" s="228"/>
      <c r="E47" s="229"/>
    </row>
    <row r="48" spans="2:5" ht="18.95" customHeight="1" x14ac:dyDescent="0.25">
      <c r="B48" s="54" t="s">
        <v>199</v>
      </c>
      <c r="C48" s="54" t="s">
        <v>200</v>
      </c>
      <c r="D48" s="97">
        <v>1.2</v>
      </c>
      <c r="E48" s="97">
        <v>1.2</v>
      </c>
    </row>
    <row r="49" spans="2:7" ht="18.95" customHeight="1" x14ac:dyDescent="0.25">
      <c r="B49" s="227" t="s">
        <v>82</v>
      </c>
      <c r="C49" s="228"/>
      <c r="D49" s="228"/>
      <c r="E49" s="229"/>
    </row>
    <row r="50" spans="2:7" ht="18.95" customHeight="1" x14ac:dyDescent="0.25">
      <c r="B50" s="50" t="s">
        <v>201</v>
      </c>
      <c r="C50" s="50" t="s">
        <v>202</v>
      </c>
      <c r="D50" s="51">
        <v>1</v>
      </c>
      <c r="E50" s="55">
        <v>1</v>
      </c>
    </row>
    <row r="51" spans="2:7" ht="18.95" customHeight="1" x14ac:dyDescent="0.25">
      <c r="B51" s="227" t="s">
        <v>93</v>
      </c>
      <c r="C51" s="228"/>
      <c r="D51" s="228"/>
      <c r="E51" s="229"/>
    </row>
    <row r="52" spans="2:7" ht="18.95" customHeight="1" x14ac:dyDescent="0.25">
      <c r="B52" s="50" t="s">
        <v>205</v>
      </c>
      <c r="C52" s="50" t="s">
        <v>206</v>
      </c>
      <c r="D52" s="51">
        <v>100</v>
      </c>
      <c r="E52" s="53">
        <v>100</v>
      </c>
    </row>
    <row r="53" spans="2:7" ht="18.95" customHeight="1" x14ac:dyDescent="0.25">
      <c r="B53" s="227" t="s">
        <v>105</v>
      </c>
      <c r="C53" s="228"/>
      <c r="D53" s="228"/>
      <c r="E53" s="229"/>
      <c r="F53" s="140"/>
      <c r="G53" s="140"/>
    </row>
    <row r="54" spans="2:7" ht="18.95" customHeight="1" x14ac:dyDescent="0.25">
      <c r="B54" s="83" t="s">
        <v>125</v>
      </c>
      <c r="C54" s="83" t="s">
        <v>126</v>
      </c>
      <c r="D54" s="51">
        <v>29.31</v>
      </c>
      <c r="E54" s="51">
        <v>29.31</v>
      </c>
      <c r="F54" s="140"/>
      <c r="G54" s="140"/>
    </row>
    <row r="55" spans="2:7" ht="18.95" customHeight="1" x14ac:dyDescent="0.25">
      <c r="B55" s="224" t="s">
        <v>114</v>
      </c>
      <c r="C55" s="225"/>
      <c r="D55" s="225"/>
      <c r="E55" s="226"/>
    </row>
    <row r="56" spans="2:7" ht="18.95" customHeight="1" x14ac:dyDescent="0.25">
      <c r="B56" s="54" t="s">
        <v>207</v>
      </c>
      <c r="C56" s="54" t="s">
        <v>208</v>
      </c>
      <c r="D56" s="55" t="s">
        <v>209</v>
      </c>
      <c r="E56" s="55" t="s">
        <v>209</v>
      </c>
    </row>
  </sheetData>
  <mergeCells count="16">
    <mergeCell ref="B1:E1"/>
    <mergeCell ref="B3:E3"/>
    <mergeCell ref="B17:E17"/>
    <mergeCell ref="B49:E49"/>
    <mergeCell ref="B22:E22"/>
    <mergeCell ref="B26:E26"/>
    <mergeCell ref="B28:E28"/>
    <mergeCell ref="B43:E43"/>
    <mergeCell ref="B11:E11"/>
    <mergeCell ref="B47:E47"/>
    <mergeCell ref="B15:E15"/>
    <mergeCell ref="B55:E55"/>
    <mergeCell ref="B51:E51"/>
    <mergeCell ref="B45:E45"/>
    <mergeCell ref="B9:E9"/>
    <mergeCell ref="B53:E53"/>
  </mergeCells>
  <pageMargins left="0.25" right="0.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"/>
  <sheetViews>
    <sheetView rightToLeft="1" workbookViewId="0">
      <selection sqref="A1:XFD1048576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4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38" t="s">
        <v>343</v>
      </c>
      <c r="C1" s="238"/>
    </row>
    <row r="2" spans="2:6" ht="18" customHeight="1" x14ac:dyDescent="0.3">
      <c r="B2" s="239" t="s">
        <v>344</v>
      </c>
      <c r="C2" s="239"/>
      <c r="D2" s="239"/>
      <c r="E2" s="239"/>
    </row>
    <row r="3" spans="2:6" ht="21.95" customHeight="1" x14ac:dyDescent="0.3">
      <c r="B3" s="238"/>
      <c r="C3" s="238"/>
      <c r="D3" s="238"/>
    </row>
    <row r="4" spans="2:6" x14ac:dyDescent="0.3">
      <c r="B4" s="148"/>
      <c r="C4" s="148"/>
      <c r="D4" s="148"/>
      <c r="E4" s="148"/>
      <c r="F4" s="148"/>
    </row>
    <row r="5" spans="2:6" x14ac:dyDescent="0.3">
      <c r="B5" s="240" t="s">
        <v>345</v>
      </c>
      <c r="C5" s="240"/>
      <c r="D5" s="240"/>
      <c r="E5" s="240"/>
      <c r="F5" s="240"/>
    </row>
    <row r="6" spans="2:6" x14ac:dyDescent="0.3">
      <c r="B6" s="149" t="s">
        <v>28</v>
      </c>
      <c r="C6" s="150" t="s">
        <v>45</v>
      </c>
      <c r="D6" s="150" t="s">
        <v>53</v>
      </c>
      <c r="E6" s="150" t="s">
        <v>31</v>
      </c>
      <c r="F6" s="150" t="s">
        <v>55</v>
      </c>
    </row>
    <row r="7" spans="2:6" ht="21.75" customHeight="1" x14ac:dyDescent="0.3">
      <c r="B7" s="241" t="s">
        <v>56</v>
      </c>
      <c r="C7" s="242"/>
      <c r="D7" s="242"/>
      <c r="E7" s="242"/>
      <c r="F7" s="243"/>
    </row>
    <row r="8" spans="2:6" ht="21.75" customHeight="1" x14ac:dyDescent="0.3">
      <c r="B8" s="151" t="s">
        <v>42</v>
      </c>
      <c r="C8" s="152" t="s">
        <v>67</v>
      </c>
      <c r="D8" s="153">
        <v>2</v>
      </c>
      <c r="E8" s="153">
        <v>1848000</v>
      </c>
      <c r="F8" s="153">
        <v>9240000</v>
      </c>
    </row>
    <row r="9" spans="2:6" ht="21.75" customHeight="1" x14ac:dyDescent="0.3">
      <c r="B9" s="244" t="s">
        <v>70</v>
      </c>
      <c r="C9" s="245"/>
      <c r="D9" s="153">
        <f>SUM(D8)</f>
        <v>2</v>
      </c>
      <c r="E9" s="153">
        <f>SUM(E8)</f>
        <v>1848000</v>
      </c>
      <c r="F9" s="153">
        <f>SUM(F8)</f>
        <v>9240000</v>
      </c>
    </row>
    <row r="10" spans="2:6" ht="21.75" customHeight="1" x14ac:dyDescent="0.3">
      <c r="B10" s="233" t="s">
        <v>346</v>
      </c>
      <c r="C10" s="234"/>
      <c r="D10" s="234"/>
      <c r="E10" s="234"/>
      <c r="F10" s="235"/>
    </row>
    <row r="11" spans="2:6" ht="21.75" customHeight="1" x14ac:dyDescent="0.3">
      <c r="B11" s="154" t="s">
        <v>72</v>
      </c>
      <c r="C11" s="155" t="s">
        <v>73</v>
      </c>
      <c r="D11" s="153">
        <v>8</v>
      </c>
      <c r="E11" s="153">
        <v>2000000</v>
      </c>
      <c r="F11" s="153">
        <v>30130000</v>
      </c>
    </row>
    <row r="12" spans="2:6" x14ac:dyDescent="0.3">
      <c r="B12" s="236" t="s">
        <v>347</v>
      </c>
      <c r="C12" s="237"/>
      <c r="D12" s="153">
        <f>SUM(D11)</f>
        <v>8</v>
      </c>
      <c r="E12" s="153">
        <f>SUM(E11)</f>
        <v>2000000</v>
      </c>
      <c r="F12" s="153">
        <f>SUM(F11)</f>
        <v>30130000</v>
      </c>
    </row>
    <row r="13" spans="2:6" x14ac:dyDescent="0.3">
      <c r="B13" s="236" t="s">
        <v>348</v>
      </c>
      <c r="C13" s="237"/>
      <c r="D13" s="153">
        <f>D9+D12</f>
        <v>10</v>
      </c>
      <c r="E13" s="153">
        <f>E9+E12</f>
        <v>3848000</v>
      </c>
      <c r="F13" s="153">
        <f>F9+F12</f>
        <v>39370000</v>
      </c>
    </row>
  </sheetData>
  <mergeCells count="9">
    <mergeCell ref="B10:F10"/>
    <mergeCell ref="B12:C12"/>
    <mergeCell ref="B13:C13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1" t="s">
        <v>333</v>
      </c>
      <c r="C2" s="171"/>
      <c r="D2" s="171"/>
      <c r="E2" s="171"/>
      <c r="F2" s="59"/>
      <c r="G2" s="59"/>
      <c r="H2" s="59"/>
      <c r="I2" s="60"/>
    </row>
    <row r="3" spans="2:9" ht="17.25" customHeight="1" x14ac:dyDescent="0.25">
      <c r="B3" s="253" t="s">
        <v>337</v>
      </c>
      <c r="C3" s="253"/>
      <c r="D3" s="253"/>
      <c r="E3" s="253"/>
      <c r="F3" s="253"/>
      <c r="G3" s="253"/>
      <c r="H3" s="253"/>
      <c r="I3" s="253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54" t="s">
        <v>56</v>
      </c>
      <c r="C5" s="255"/>
      <c r="D5" s="255"/>
      <c r="E5" s="255"/>
      <c r="F5" s="255"/>
      <c r="G5" s="255"/>
      <c r="H5" s="255"/>
      <c r="I5" s="256"/>
    </row>
    <row r="6" spans="2:9" ht="17.25" customHeight="1" x14ac:dyDescent="0.25">
      <c r="B6" s="95" t="s">
        <v>275</v>
      </c>
      <c r="C6" s="96" t="s">
        <v>218</v>
      </c>
      <c r="D6" s="96">
        <v>0.22</v>
      </c>
      <c r="E6" s="96">
        <v>0.22</v>
      </c>
      <c r="F6" s="96">
        <v>0.22</v>
      </c>
      <c r="G6" s="126">
        <v>8</v>
      </c>
      <c r="H6" s="127">
        <v>23129768</v>
      </c>
      <c r="I6" s="127">
        <v>5088548.96</v>
      </c>
    </row>
    <row r="7" spans="2:9" ht="17.25" customHeight="1" x14ac:dyDescent="0.25">
      <c r="B7" s="257" t="s">
        <v>311</v>
      </c>
      <c r="C7" s="258"/>
      <c r="D7" s="259"/>
      <c r="E7" s="259"/>
      <c r="F7" s="259"/>
      <c r="G7" s="127">
        <v>8</v>
      </c>
      <c r="H7" s="127">
        <v>23129768</v>
      </c>
      <c r="I7" s="127">
        <v>5088548.96</v>
      </c>
    </row>
    <row r="8" spans="2:9" ht="17.25" customHeight="1" x14ac:dyDescent="0.25">
      <c r="B8" s="260" t="s">
        <v>312</v>
      </c>
      <c r="C8" s="261"/>
      <c r="D8" s="262"/>
      <c r="E8" s="262"/>
      <c r="F8" s="262"/>
      <c r="G8" s="128">
        <v>8</v>
      </c>
      <c r="H8" s="128">
        <v>23129768</v>
      </c>
      <c r="I8" s="128">
        <v>5088548.96</v>
      </c>
    </row>
    <row r="9" spans="2:9" ht="18.75" x14ac:dyDescent="0.25">
      <c r="B9" s="252" t="s">
        <v>214</v>
      </c>
      <c r="C9" s="252"/>
      <c r="D9" s="252"/>
      <c r="E9" s="252"/>
      <c r="F9" s="252"/>
      <c r="G9" s="252"/>
      <c r="H9" s="252"/>
      <c r="I9" s="252"/>
    </row>
    <row r="10" spans="2:9" ht="21" customHeight="1" x14ac:dyDescent="0.25">
      <c r="B10" s="67" t="s">
        <v>44</v>
      </c>
      <c r="C10" s="69" t="s">
        <v>45</v>
      </c>
      <c r="D10" s="249" t="s">
        <v>145</v>
      </c>
      <c r="E10" s="250"/>
      <c r="F10" s="250"/>
      <c r="G10" s="250"/>
      <c r="H10" s="250"/>
      <c r="I10" s="251"/>
    </row>
    <row r="11" spans="2:9" ht="15.75" x14ac:dyDescent="0.25">
      <c r="B11" s="246" t="s">
        <v>56</v>
      </c>
      <c r="C11" s="247"/>
      <c r="D11" s="247"/>
      <c r="E11" s="247"/>
      <c r="F11" s="247"/>
      <c r="G11" s="247"/>
      <c r="H11" s="247"/>
      <c r="I11" s="248"/>
    </row>
    <row r="12" spans="2:9" ht="15" customHeight="1" x14ac:dyDescent="0.25">
      <c r="B12" s="108" t="s">
        <v>216</v>
      </c>
      <c r="C12" s="109" t="s">
        <v>217</v>
      </c>
      <c r="D12" s="263">
        <v>3</v>
      </c>
      <c r="E12" s="264"/>
      <c r="F12" s="264">
        <v>3</v>
      </c>
      <c r="G12" s="264"/>
      <c r="H12" s="264"/>
      <c r="I12" s="265"/>
    </row>
    <row r="13" spans="2:9" ht="15" customHeight="1" x14ac:dyDescent="0.25">
      <c r="B13" s="108" t="s">
        <v>308</v>
      </c>
      <c r="C13" s="109" t="s">
        <v>309</v>
      </c>
      <c r="D13" s="266" t="s">
        <v>215</v>
      </c>
      <c r="E13" s="232"/>
      <c r="F13" s="232"/>
      <c r="G13" s="232"/>
      <c r="H13" s="232"/>
      <c r="I13" s="267"/>
    </row>
    <row r="14" spans="2:9" ht="15.75" x14ac:dyDescent="0.25">
      <c r="B14" s="246" t="s">
        <v>77</v>
      </c>
      <c r="C14" s="247"/>
      <c r="D14" s="247"/>
      <c r="E14" s="247"/>
      <c r="F14" s="247"/>
      <c r="G14" s="247"/>
      <c r="H14" s="247"/>
      <c r="I14" s="248"/>
    </row>
    <row r="15" spans="2:9" ht="15" customHeight="1" x14ac:dyDescent="0.25">
      <c r="B15" s="71" t="s">
        <v>219</v>
      </c>
      <c r="C15" s="74" t="s">
        <v>220</v>
      </c>
      <c r="D15" s="266" t="s">
        <v>215</v>
      </c>
      <c r="E15" s="232"/>
      <c r="F15" s="232"/>
      <c r="G15" s="232"/>
      <c r="H15" s="232"/>
      <c r="I15" s="267"/>
    </row>
    <row r="16" spans="2:9" ht="15" customHeight="1" x14ac:dyDescent="0.25">
      <c r="B16" s="71" t="s">
        <v>221</v>
      </c>
      <c r="C16" s="74" t="s">
        <v>222</v>
      </c>
      <c r="D16" s="266" t="s">
        <v>215</v>
      </c>
      <c r="E16" s="232"/>
      <c r="F16" s="232"/>
      <c r="G16" s="232"/>
      <c r="H16" s="232"/>
      <c r="I16" s="267"/>
    </row>
    <row r="17" spans="2:9" ht="15" customHeight="1" x14ac:dyDescent="0.25">
      <c r="B17" s="71" t="s">
        <v>224</v>
      </c>
      <c r="C17" s="74" t="s">
        <v>225</v>
      </c>
      <c r="D17" s="266" t="s">
        <v>215</v>
      </c>
      <c r="E17" s="232"/>
      <c r="F17" s="232"/>
      <c r="G17" s="232"/>
      <c r="H17" s="232"/>
      <c r="I17" s="267"/>
    </row>
    <row r="18" spans="2:9" ht="15" customHeight="1" x14ac:dyDescent="0.25">
      <c r="B18" s="71" t="s">
        <v>276</v>
      </c>
      <c r="C18" s="74" t="s">
        <v>277</v>
      </c>
      <c r="D18" s="263">
        <v>1</v>
      </c>
      <c r="E18" s="264"/>
      <c r="F18" s="264"/>
      <c r="G18" s="264"/>
      <c r="H18" s="264"/>
      <c r="I18" s="265"/>
    </row>
    <row r="19" spans="2:9" ht="15" customHeight="1" x14ac:dyDescent="0.25">
      <c r="B19" s="71" t="s">
        <v>290</v>
      </c>
      <c r="C19" s="74" t="s">
        <v>223</v>
      </c>
      <c r="D19" s="263">
        <v>0.5</v>
      </c>
      <c r="E19" s="264"/>
      <c r="F19" s="264"/>
      <c r="G19" s="264"/>
      <c r="H19" s="264"/>
      <c r="I19" s="265"/>
    </row>
    <row r="20" spans="2:9" ht="15" customHeight="1" x14ac:dyDescent="0.25">
      <c r="B20" s="268" t="s">
        <v>226</v>
      </c>
      <c r="C20" s="269"/>
      <c r="D20" s="269"/>
      <c r="E20" s="269"/>
      <c r="F20" s="269"/>
      <c r="G20" s="269"/>
      <c r="H20" s="269"/>
      <c r="I20" s="270"/>
    </row>
    <row r="21" spans="2:9" ht="15" customHeight="1" x14ac:dyDescent="0.25">
      <c r="B21" s="71" t="s">
        <v>231</v>
      </c>
      <c r="C21" s="74" t="s">
        <v>232</v>
      </c>
      <c r="D21" s="263">
        <v>1</v>
      </c>
      <c r="E21" s="264"/>
      <c r="F21" s="264"/>
      <c r="G21" s="264"/>
      <c r="H21" s="264"/>
      <c r="I21" s="265"/>
    </row>
    <row r="22" spans="2:9" ht="15" customHeight="1" x14ac:dyDescent="0.25">
      <c r="B22" s="71" t="s">
        <v>233</v>
      </c>
      <c r="C22" s="74" t="s">
        <v>234</v>
      </c>
      <c r="D22" s="266" t="s">
        <v>215</v>
      </c>
      <c r="E22" s="232"/>
      <c r="F22" s="232"/>
      <c r="G22" s="232"/>
      <c r="H22" s="232"/>
      <c r="I22" s="267"/>
    </row>
    <row r="23" spans="2:9" ht="15" customHeight="1" x14ac:dyDescent="0.25">
      <c r="B23" s="95" t="s">
        <v>229</v>
      </c>
      <c r="C23" s="96" t="s">
        <v>230</v>
      </c>
      <c r="D23" s="263">
        <v>9.5</v>
      </c>
      <c r="E23" s="264"/>
      <c r="F23" s="264"/>
      <c r="G23" s="264"/>
      <c r="H23" s="264"/>
      <c r="I23" s="265"/>
    </row>
    <row r="24" spans="2:9" ht="15" customHeight="1" x14ac:dyDescent="0.25">
      <c r="B24" s="71" t="s">
        <v>235</v>
      </c>
      <c r="C24" s="74" t="s">
        <v>236</v>
      </c>
      <c r="D24" s="263">
        <v>1</v>
      </c>
      <c r="E24" s="264"/>
      <c r="F24" s="264"/>
      <c r="G24" s="264"/>
      <c r="H24" s="264"/>
      <c r="I24" s="265"/>
    </row>
    <row r="25" spans="2:9" ht="15.75" x14ac:dyDescent="0.25">
      <c r="B25" s="71" t="s">
        <v>227</v>
      </c>
      <c r="C25" s="74" t="s">
        <v>228</v>
      </c>
      <c r="D25" s="263">
        <v>10</v>
      </c>
      <c r="E25" s="264"/>
      <c r="F25" s="264"/>
      <c r="G25" s="264"/>
      <c r="H25" s="264"/>
      <c r="I25" s="265"/>
    </row>
    <row r="26" spans="2:9" x14ac:dyDescent="0.25">
      <c r="B26" s="254" t="s">
        <v>93</v>
      </c>
      <c r="C26" s="255"/>
      <c r="D26" s="255"/>
      <c r="E26" s="255"/>
      <c r="F26" s="255"/>
      <c r="G26" s="255"/>
      <c r="H26" s="255"/>
      <c r="I26" s="256"/>
    </row>
    <row r="27" spans="2:9" ht="15.75" x14ac:dyDescent="0.25">
      <c r="B27" s="95" t="s">
        <v>313</v>
      </c>
      <c r="C27" s="96" t="s">
        <v>314</v>
      </c>
      <c r="D27" s="263">
        <v>2.34</v>
      </c>
      <c r="E27" s="264"/>
      <c r="F27" s="264"/>
      <c r="G27" s="264"/>
      <c r="H27" s="264"/>
      <c r="I27" s="265"/>
    </row>
  </sheetData>
  <mergeCells count="26">
    <mergeCell ref="D27:I27"/>
    <mergeCell ref="B26:I26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25:I25"/>
    <mergeCell ref="D24:I24"/>
    <mergeCell ref="D13:I13"/>
    <mergeCell ref="B11:I11"/>
    <mergeCell ref="D10:I10"/>
    <mergeCell ref="B2:E2"/>
    <mergeCell ref="B9:I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rightToLeft="1" workbookViewId="0">
      <selection activeCell="A5" sqref="A5:XFD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1" t="s">
        <v>333</v>
      </c>
      <c r="C2" s="171"/>
      <c r="D2" s="171"/>
      <c r="E2" s="171"/>
      <c r="F2" s="65"/>
      <c r="G2" s="66"/>
    </row>
    <row r="3" spans="1:7" ht="26.25" x14ac:dyDescent="0.25">
      <c r="B3" s="273" t="s">
        <v>237</v>
      </c>
      <c r="C3" s="273"/>
      <c r="D3" s="273"/>
      <c r="E3" s="273"/>
      <c r="F3" s="273"/>
      <c r="G3" s="273"/>
    </row>
    <row r="4" spans="1:7" ht="18.75" x14ac:dyDescent="0.25">
      <c r="B4" s="67" t="s">
        <v>238</v>
      </c>
      <c r="C4" s="68" t="s">
        <v>239</v>
      </c>
      <c r="D4" s="69" t="s">
        <v>240</v>
      </c>
      <c r="E4" s="274" t="s">
        <v>241</v>
      </c>
      <c r="F4" s="275"/>
      <c r="G4" s="70" t="s">
        <v>242</v>
      </c>
    </row>
    <row r="5" spans="1:7" ht="24.95" customHeight="1" x14ac:dyDescent="0.25">
      <c r="B5" s="71" t="s">
        <v>243</v>
      </c>
      <c r="C5" s="36" t="s">
        <v>245</v>
      </c>
      <c r="D5" s="37" t="s">
        <v>246</v>
      </c>
      <c r="E5" s="271" t="s">
        <v>247</v>
      </c>
      <c r="F5" s="272"/>
      <c r="G5" s="72" t="s">
        <v>248</v>
      </c>
    </row>
    <row r="6" spans="1:7" ht="24.95" customHeight="1" x14ac:dyDescent="0.25">
      <c r="B6" s="71" t="s">
        <v>243</v>
      </c>
      <c r="C6" s="36" t="s">
        <v>249</v>
      </c>
      <c r="D6" s="37" t="s">
        <v>250</v>
      </c>
      <c r="E6" s="271" t="s">
        <v>247</v>
      </c>
      <c r="F6" s="272"/>
      <c r="G6" s="72" t="s">
        <v>251</v>
      </c>
    </row>
    <row r="7" spans="1:7" ht="24.95" customHeight="1" x14ac:dyDescent="0.25">
      <c r="B7" s="71" t="s">
        <v>253</v>
      </c>
      <c r="C7" s="36" t="s">
        <v>244</v>
      </c>
      <c r="D7" s="37" t="s">
        <v>254</v>
      </c>
      <c r="E7" s="271" t="s">
        <v>247</v>
      </c>
      <c r="F7" s="272"/>
      <c r="G7" s="72" t="s">
        <v>255</v>
      </c>
    </row>
    <row r="8" spans="1:7" ht="24.95" customHeight="1" x14ac:dyDescent="0.25">
      <c r="B8" s="71" t="s">
        <v>252</v>
      </c>
      <c r="C8" s="101" t="s">
        <v>245</v>
      </c>
      <c r="D8" s="130" t="s">
        <v>256</v>
      </c>
      <c r="E8" s="271">
        <v>503793</v>
      </c>
      <c r="F8" s="272"/>
      <c r="G8" s="131"/>
    </row>
    <row r="9" spans="1:7" ht="24.95" customHeight="1" x14ac:dyDescent="0.25">
      <c r="B9" s="95" t="s">
        <v>253</v>
      </c>
      <c r="C9" s="135" t="s">
        <v>245</v>
      </c>
      <c r="D9" s="37" t="s">
        <v>258</v>
      </c>
      <c r="E9" s="271">
        <v>965050</v>
      </c>
      <c r="F9" s="272"/>
      <c r="G9" s="131" t="s">
        <v>319</v>
      </c>
    </row>
    <row r="10" spans="1:7" ht="24.95" customHeight="1" x14ac:dyDescent="0.25">
      <c r="B10" s="71" t="s">
        <v>252</v>
      </c>
      <c r="C10" s="36" t="s">
        <v>249</v>
      </c>
      <c r="D10" s="37" t="s">
        <v>259</v>
      </c>
      <c r="E10" s="271" t="s">
        <v>247</v>
      </c>
      <c r="F10" s="272"/>
      <c r="G10" s="72" t="s">
        <v>260</v>
      </c>
    </row>
    <row r="11" spans="1:7" ht="24.95" customHeight="1" x14ac:dyDescent="0.25">
      <c r="B11" s="71" t="s">
        <v>257</v>
      </c>
      <c r="C11" s="101" t="s">
        <v>249</v>
      </c>
      <c r="D11" s="37" t="s">
        <v>261</v>
      </c>
      <c r="E11" s="271">
        <v>978181.82</v>
      </c>
      <c r="F11" s="272"/>
      <c r="G11" s="102"/>
    </row>
    <row r="12" spans="1:7" ht="24.95" customHeight="1" x14ac:dyDescent="0.25">
      <c r="B12" s="71" t="s">
        <v>262</v>
      </c>
      <c r="C12" s="36" t="s">
        <v>244</v>
      </c>
      <c r="D12" s="37" t="s">
        <v>263</v>
      </c>
      <c r="E12" s="271" t="s">
        <v>247</v>
      </c>
      <c r="F12" s="272"/>
      <c r="G12" s="72">
        <v>46662</v>
      </c>
    </row>
    <row r="13" spans="1:7" ht="24.95" customHeight="1" x14ac:dyDescent="0.25">
      <c r="B13" s="71" t="s">
        <v>264</v>
      </c>
      <c r="C13" s="36" t="s">
        <v>244</v>
      </c>
      <c r="D13" s="37" t="s">
        <v>265</v>
      </c>
      <c r="E13" s="271" t="s">
        <v>247</v>
      </c>
      <c r="F13" s="272"/>
      <c r="G13" s="72">
        <v>47363</v>
      </c>
    </row>
    <row r="14" spans="1:7" ht="24.95" customHeight="1" x14ac:dyDescent="0.25">
      <c r="B14" s="71" t="s">
        <v>262</v>
      </c>
      <c r="C14" s="36" t="s">
        <v>245</v>
      </c>
      <c r="D14" s="37" t="s">
        <v>266</v>
      </c>
      <c r="E14" s="271" t="s">
        <v>247</v>
      </c>
      <c r="F14" s="272"/>
      <c r="G14" s="72" t="s">
        <v>267</v>
      </c>
    </row>
    <row r="15" spans="1:7" ht="24.95" customHeight="1" x14ac:dyDescent="0.25">
      <c r="B15" s="71" t="s">
        <v>264</v>
      </c>
      <c r="C15" s="36" t="s">
        <v>245</v>
      </c>
      <c r="D15" s="37" t="s">
        <v>268</v>
      </c>
      <c r="E15" s="271" t="s">
        <v>247</v>
      </c>
      <c r="F15" s="272"/>
      <c r="G15" s="72" t="s">
        <v>269</v>
      </c>
    </row>
    <row r="16" spans="1:7" ht="24.95" customHeight="1" x14ac:dyDescent="0.25">
      <c r="B16" s="71" t="s">
        <v>262</v>
      </c>
      <c r="C16" s="36" t="s">
        <v>249</v>
      </c>
      <c r="D16" s="37" t="s">
        <v>270</v>
      </c>
      <c r="E16" s="271" t="s">
        <v>247</v>
      </c>
      <c r="F16" s="272"/>
      <c r="G16" s="72" t="s">
        <v>271</v>
      </c>
    </row>
    <row r="17" spans="2:7" ht="24.95" customHeight="1" x14ac:dyDescent="0.25">
      <c r="B17" s="71" t="s">
        <v>264</v>
      </c>
      <c r="C17" s="36" t="s">
        <v>249</v>
      </c>
      <c r="D17" s="37" t="s">
        <v>272</v>
      </c>
      <c r="E17" s="271" t="s">
        <v>247</v>
      </c>
      <c r="F17" s="272"/>
      <c r="G17" s="72" t="s">
        <v>273</v>
      </c>
    </row>
  </sheetData>
  <mergeCells count="16">
    <mergeCell ref="E6:F6"/>
    <mergeCell ref="B2:E2"/>
    <mergeCell ref="B3:G3"/>
    <mergeCell ref="E4:F4"/>
    <mergeCell ref="E5:F5"/>
    <mergeCell ref="E17:F17"/>
    <mergeCell ref="E7:F7"/>
    <mergeCell ref="E10:F10"/>
    <mergeCell ref="E12:F12"/>
    <mergeCell ref="E13:F13"/>
    <mergeCell ref="E14:F14"/>
    <mergeCell ref="E15:F15"/>
    <mergeCell ref="E16:F16"/>
    <mergeCell ref="E11:F11"/>
    <mergeCell ref="E8:F8"/>
    <mergeCell ref="E9:F9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2026-04-07T11:03:31Z</cp:lastPrinted>
  <dcterms:created xsi:type="dcterms:W3CDTF">2026-01-04T07:55:20Z</dcterms:created>
  <dcterms:modified xsi:type="dcterms:W3CDTF">2026-04-07T11:17:59Z</dcterms:modified>
</cp:coreProperties>
</file>