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6\ISX Reports 2026\Daily\10\7-10-2026\7-10-2026\"/>
    </mc:Choice>
  </mc:AlternateContent>
  <bookViews>
    <workbookView xWindow="45" yWindow="390" windowWidth="28755" windowHeight="15480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" i="9" l="1"/>
  <c r="E52" i="9"/>
  <c r="D52" i="9"/>
  <c r="F49" i="9"/>
  <c r="F53" i="9" s="1"/>
  <c r="E49" i="9"/>
  <c r="D49" i="9"/>
  <c r="F43" i="9"/>
  <c r="F44" i="9" s="1"/>
  <c r="E43" i="9"/>
  <c r="E44" i="9" s="1"/>
  <c r="D43" i="9"/>
  <c r="D44" i="9" s="1"/>
  <c r="F37" i="9"/>
  <c r="E37" i="9"/>
  <c r="D37" i="9"/>
  <c r="F32" i="9"/>
  <c r="E32" i="9"/>
  <c r="D32" i="9"/>
  <c r="F29" i="9"/>
  <c r="E29" i="9"/>
  <c r="D29" i="9"/>
  <c r="F26" i="9"/>
  <c r="E26" i="9"/>
  <c r="D26" i="9"/>
  <c r="F22" i="9"/>
  <c r="E22" i="9"/>
  <c r="D22" i="9"/>
  <c r="F15" i="9"/>
  <c r="E15" i="9"/>
  <c r="D15" i="9"/>
  <c r="F12" i="9"/>
  <c r="E12" i="9"/>
  <c r="D12" i="9"/>
  <c r="F9" i="9"/>
  <c r="E9" i="9"/>
  <c r="D9" i="9"/>
  <c r="L59" i="8"/>
  <c r="M59" i="8"/>
  <c r="N59" i="8"/>
  <c r="M53" i="8"/>
  <c r="N53" i="8"/>
  <c r="L53" i="8"/>
  <c r="L46" i="8"/>
  <c r="M46" i="8"/>
  <c r="N46" i="8"/>
  <c r="L73" i="8"/>
  <c r="M73" i="8"/>
  <c r="N73" i="8"/>
  <c r="L62" i="8"/>
  <c r="M62" i="8"/>
  <c r="N62" i="8"/>
  <c r="L35" i="8"/>
  <c r="M35" i="8"/>
  <c r="N35" i="8"/>
  <c r="F38" i="9" l="1"/>
  <c r="D53" i="9"/>
  <c r="E53" i="9"/>
  <c r="D16" i="9"/>
  <c r="E16" i="9"/>
  <c r="F16" i="9"/>
  <c r="D38" i="9"/>
  <c r="E38" i="9"/>
  <c r="L16" i="8"/>
  <c r="M16" i="8"/>
  <c r="N16" i="8"/>
  <c r="L23" i="8"/>
  <c r="M23" i="8"/>
  <c r="N23" i="8"/>
  <c r="L39" i="8" l="1"/>
  <c r="M39" i="8"/>
  <c r="N39" i="8"/>
  <c r="L29" i="8"/>
  <c r="M29" i="8"/>
  <c r="N29" i="8"/>
  <c r="L49" i="8"/>
  <c r="M49" i="8"/>
  <c r="N49" i="8"/>
  <c r="L52" i="8"/>
  <c r="M52" i="8"/>
  <c r="N52" i="8"/>
  <c r="H11" i="6" l="1"/>
  <c r="I11" i="6"/>
  <c r="G11" i="6"/>
  <c r="L65" i="8"/>
  <c r="M65" i="8"/>
  <c r="N65" i="8"/>
  <c r="L69" i="8" l="1"/>
  <c r="M69" i="8"/>
  <c r="N69" i="8"/>
  <c r="L20" i="8"/>
  <c r="L40" i="8" s="1"/>
  <c r="M20" i="8"/>
  <c r="M40" i="8" s="1"/>
  <c r="N20" i="8"/>
  <c r="N40" i="8" s="1"/>
  <c r="N74" i="8" l="1"/>
  <c r="M74" i="8"/>
  <c r="L74" i="8"/>
  <c r="E11" i="1"/>
  <c r="N75" i="8" l="1"/>
  <c r="I4" i="1" s="1"/>
  <c r="L75" i="8"/>
  <c r="O4" i="1" s="1"/>
  <c r="M75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<sst xmlns="http://schemas.openxmlformats.org/spreadsheetml/2006/main" count="593" uniqueCount="367">
  <si>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</si>
  <si>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</si>
  <si>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</si>
  <si>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</si>
  <si>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</si>
  <si>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</si>
  <si>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</si>
  <si>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</si>
  <si>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</si>
  <si>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</si>
  <si>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</si>
  <si>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</si>
  <si>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</si>
  <si>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</si>
  <si>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</si>
  <si>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</si>
  <si>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</si>
  <si>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</si>
  <si>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</si>
  <si>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</si>
  <si>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</si>
  <si>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</si>
  <si>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</si>
  <si>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</si>
  <si>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</si>
  <si>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</si>
  <si>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</si>
  <si>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</si>
  <si>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</si>
  <si>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</si>
  <si>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</si>
  <si>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</si>
  <si>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</si>
  <si>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</si>
  <si>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</si>
  <si>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</si>
  <si>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</si>
  <si>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</si>
  <si>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</si>
  <si>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</si>
  <si>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</si>
  <si>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</si>
  <si>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</si>
  <si>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</si>
  <si>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</si>
  <si>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</si>
  <si>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</si>
  <si>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</si>
  <si>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</si>
  <si>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</si>
  <si>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</si>
  <si>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</si>
  <si>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</si>
  <si>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</si>
  <si>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</si>
  <si>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</si>
  <si>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</si>
  <si>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</si>
  <si>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</si>
  <si>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</si>
  <si>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</si>
  <si>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</si>
  <si>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</si>
  <si>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</si>
  <si>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</si>
  <si>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</si>
  <si>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</si>
  <si>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</si>
  <si>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</si>
  <si>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</si>
  <si>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</si>
  <si>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</si>
  <si>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</si>
  <si>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</si>
  <si>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</si>
  <si>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</si>
  <si>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</si>
  <si>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</si>
  <si>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</si>
  <si>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</si>
  <si>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</si>
  <si>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</si>
  <si>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</si>
  <si>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</si>
  <si>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</si>
  <si>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</si>
  <si>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</si>
  <si>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</si>
  <si>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</si>
  <si>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</si>
  <si>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</si>
  <si>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</si>
  <si>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</si>
  <si>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</si>
  <si>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>مصرف المستشار</t>
  </si>
  <si>
    <t>BMUI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</si>
  <si>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</si>
  <si>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</si>
  <si>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</si>
  <si>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</si>
  <si>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</si>
  <si>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</si>
  <si>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</si>
  <si>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</si>
  <si>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</si>
  <si>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</si>
  <si>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</si>
  <si>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</si>
  <si>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</si>
  <si>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</si>
  <si>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</si>
  <si>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</si>
  <si>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</si>
  <si>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</si>
  <si>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</si>
  <si>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</si>
  <si>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</si>
  <si>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</si>
  <si>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</si>
  <si>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</si>
  <si>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</si>
  <si>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</si>
  <si>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</si>
  <si>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</si>
  <si>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</si>
  <si>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</si>
  <si>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</si>
  <si>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</si>
  <si>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</si>
  <si>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</si>
  <si>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</si>
  <si>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</si>
  <si>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</si>
  <si>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</si>
  <si>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</si>
  <si>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</si>
  <si>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</si>
  <si>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</si>
  <si>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</si>
  <si>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</si>
  <si>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</si>
  <si>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</si>
  <si>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</si>
  <si>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</si>
  <si>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</si>
  <si>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</si>
  <si>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</si>
  <si>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</si>
  <si>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</si>
  <si>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</si>
  <si>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</si>
  <si>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</si>
  <si>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</si>
  <si>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</si>
  <si>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</si>
  <si>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</si>
  <si>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</si>
  <si>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</si>
  <si>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</si>
  <si>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</si>
  <si>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</si>
  <si>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</si>
  <si>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</si>
  <si>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</si>
  <si>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</si>
  <si>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</si>
  <si>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</si>
  <si>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</si>
  <si>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</si>
  <si>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</si>
  <si>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</si>
  <si>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</si>
  <si>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</si>
  <si>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</si>
  <si>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</si>
  <si>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</si>
  <si>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</si>
  <si>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</si>
  <si>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</si>
  <si>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</si>
  <si>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</si>
  <si>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</si>
  <si>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</si>
  <si>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</si>
  <si>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</si>
  <si>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</si>
  <si>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</si>
  <si>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</si>
  <si>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</si>
  <si>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</si>
  <si>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</si>
  <si>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</si>
  <si>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</si>
  <si>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</si>
  <si>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</si>
  <si>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</si>
  <si>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</si>
  <si>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</si>
  <si>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</si>
  <si>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</si>
  <si>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</si>
  <si>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</si>
  <si>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</si>
  <si>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</si>
  <si>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</si>
  <si>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</si>
  <si>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</si>
  <si>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</si>
  <si>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</si>
  <si>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</si>
  <si>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</si>
  <si>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</si>
  <si>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</si>
  <si>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</si>
  <si>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</si>
  <si>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</si>
  <si>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</si>
  <si>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</si>
  <si>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</si>
  <si>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</si>
  <si>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</si>
  <si>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</si>
  <si>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</si>
  <si>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</si>
  <si>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</si>
  <si>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</si>
  <si>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</si>
  <si>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</si>
  <si>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</si>
  <si>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</si>
  <si>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</si>
  <si>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</si>
  <si>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</si>
  <si>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</si>
  <si>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</si>
  <si>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</si>
  <si>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</si>
  <si>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</si>
  <si>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</si>
  <si>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</si>
  <si>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</si>
  <si>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</si>
  <si>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</si>
  <si>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</si>
  <si>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</si>
  <si>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</si>
  <si>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</si>
  <si>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</si>
  <si>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</si>
  <si>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</si>
  <si>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</si>
  <si>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</si>
  <si>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</si>
  <si>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</si>
  <si>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</si>
  <si>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</si>
  <si>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</si>
  <si>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</si>
  <si>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</si>
  <si>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</si>
  <si>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</si>
  <si>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</si>
  <si>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</si>
  <si>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</si>
  <si>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</si>
  <si>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</si>
  <si>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</si>
  <si>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</si>
  <si>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</si>
  <si>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</si>
  <si>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</si>
  <si>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</si>
  <si>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</si>
  <si>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</si>
  <si>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</si>
  <si>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</si>
  <si>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</si>
  <si>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</si>
  <si>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</si>
  <si>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</si>
  <si>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</si>
  <si>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</si>
  <si>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</si>
  <si>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</si>
  <si>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</si>
  <si>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</si>
  <si>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</si>
  <si>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</si>
  <si>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</si>
  <si>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</si>
  <si>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</si>
  <si>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</si>
  <si>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</si>
  <si>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</si>
  <si>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</si>
  <si>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</si>
  <si>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</si>
  <si>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</si>
  <si>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</si>
  <si>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</si>
  <si>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</si>
  <si>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</si>
  <si>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</si>
  <si>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</si>
  <si>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</si>
  <si>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</si>
  <si>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</si>
  <si>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</si>
  <si>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</si>
  <si>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</si>
  <si>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</si>
  <si>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</si>
  <si>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</si>
  <si>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</si>
  <si>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</si>
  <si>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</si>
  <si>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</si>
  <si>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</si>
  <si>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</si>
  <si>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</si>
  <si>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</si>
  <si>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</si>
  <si>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</si>
  <si>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</si>
  <si>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</si>
  <si>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</si>
  <si>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</si>
  <si>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سندات اعمار الاصدارية الاولى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</si>
  <si>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</si>
  <si>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</si>
  <si>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ايقاف التداول على سندات اعمار الاصدارية الاولى فئة (1,000,000)  دينار إعتباراً من جلسة الثلاثاء 2026/10/6 لقرب استحقاق الفائدة النصف سنوية.</t>
  </si>
  <si>
    <t>العالمية للتأمين (Nglo)</t>
  </si>
  <si>
    <t>بغداد مواد تغليف</t>
  </si>
  <si>
    <t>IBPM</t>
  </si>
  <si>
    <t>الاحداث الجوهرية</t>
  </si>
  <si>
    <t>جلسة الاربعاء  2026/10/7</t>
  </si>
  <si>
    <t>الجلسة (176)</t>
  </si>
  <si>
    <t xml:space="preserve">الجلسة (176) نشرة تداول منصة الشركات غير المفصحة لجلسة الاربعاء 2026/10/7 Non Disclosing Trading Platform </t>
  </si>
  <si>
    <t xml:space="preserve">الجلسة (176) نشرة تداول المنصة الثانية لجلسة الاربعاء 2026/10/7 Second Trading Platform </t>
  </si>
  <si>
    <t>الجلسة (176) نشرة تداول الأسهم للمنصة النظامية لجلسة الاربعاء 2026/10/7 Regular Market Trading</t>
  </si>
  <si>
    <t>الشركات غير المتداولة لمنصة التداول النظامي لجلسة الاربعاء 2026/10/7</t>
  </si>
  <si>
    <t>الشركات غير المتداولة للمنصة الثانية لجلسة الاربعاء 2026/10/7</t>
  </si>
  <si>
    <t>الشركات غير المتداولة للمنصة الثالثة لجلسة  الاربعاء 2026/10/7</t>
  </si>
  <si>
    <t xml:space="preserve">الجلسة (176) نشرة التداول لمنصة الشركات غير المدرجة OTC    </t>
  </si>
  <si>
    <t>اجابة الشركة بعدم وجود احداث جوهرية  أدت إلى إنخفاض سعر سهم الشركة مصرف ايلاف الاسلامي لجلستي 10/5 و 2026/10/6 بكامل حدود نسبة التغير.</t>
  </si>
  <si>
    <t>الايلاف للتامين</t>
  </si>
  <si>
    <t>NELF</t>
  </si>
  <si>
    <t>سوق العراق للأوراق المالية</t>
  </si>
  <si>
    <t>نشرة تداول أسهم غير العراقيين لجلسة الاربعاء 2026/10/8</t>
  </si>
  <si>
    <t>نشرة تداول الاسهم المشتراة لغير العراقيين في السوق النظامي</t>
  </si>
  <si>
    <t>المصرف التجاري العراقي</t>
  </si>
  <si>
    <t xml:space="preserve">قطاع الصناعة </t>
  </si>
  <si>
    <t xml:space="preserve">مجموع قطاع الصناعة </t>
  </si>
  <si>
    <t xml:space="preserve">قطاع الاتصالات </t>
  </si>
  <si>
    <t>اسيا سيل للاتصالات</t>
  </si>
  <si>
    <t xml:space="preserve">مجموع قطاع الاتصالات </t>
  </si>
  <si>
    <t>المجموع الكلي</t>
  </si>
  <si>
    <t>نشرة  تداول الاسهم المباعة من غير العراقيين في السوق النظامي</t>
  </si>
  <si>
    <t>رحاب كربلاء الاستثمارات و المقاولات</t>
  </si>
  <si>
    <t xml:space="preserve">قطاع الفنادق والسياحة </t>
  </si>
  <si>
    <t>فندق المنصور</t>
  </si>
  <si>
    <t xml:space="preserve">مجموع قطاع الفنادق والسياحة </t>
  </si>
  <si>
    <t>نشرة  تداول الاسهم المشتراة لغير العراقيين في السوق الثاني</t>
  </si>
  <si>
    <t>نشرة  تداول الاسهم المباعة من غير العراقيين في منصة الشركات غير المفصحة</t>
  </si>
  <si>
    <t xml:space="preserve">الصناعات الكيمياوية والبلاستيكية </t>
  </si>
  <si>
    <t xml:space="preserve">قطاع الزراعة </t>
  </si>
  <si>
    <t xml:space="preserve">مجموع قطاع الزراعة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</si>
</sst>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42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5"/>
      <color rgb="FFFF000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2"/>
      <color theme="3"/>
      <name val="Arial"/>
      <family val="2"/>
    </font>
    <font>
      <b/>
      <sz val="12"/>
      <color theme="3"/>
      <name val="Arial"/>
      <family val="2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51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0" fontId="34" fillId="0" borderId="47" xfId="0" applyFont="1" applyBorder="1" applyAlignment="1">
      <alignment horizontal="right" vertical="center" wrapText="1"/>
    </xf>
    <xf numFmtId="164" fontId="14" fillId="0" borderId="48" xfId="0" applyNumberFormat="1" applyFont="1" applyBorder="1" applyAlignment="1">
      <alignment horizontal="center" vertical="center"/>
    </xf>
    <xf numFmtId="0" fontId="27" fillId="2" borderId="0" xfId="0" applyFont="1" applyFill="1" applyAlignment="1">
      <alignment vertical="center"/>
    </xf>
    <xf numFmtId="164" fontId="27" fillId="2" borderId="0" xfId="0" applyNumberFormat="1" applyFont="1" applyFill="1" applyAlignment="1">
      <alignment horizontal="center" vertical="center"/>
    </xf>
    <xf numFmtId="4" fontId="35" fillId="0" borderId="10" xfId="0" applyNumberFormat="1" applyFont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horizontal="right" vertical="center"/>
    </xf>
    <xf numFmtId="164" fontId="27" fillId="2" borderId="51" xfId="0" applyNumberFormat="1" applyFont="1" applyFill="1" applyBorder="1" applyAlignment="1">
      <alignment horizontal="center" vertical="center"/>
    </xf>
    <xf numFmtId="4" fontId="27" fillId="2" borderId="51" xfId="0" applyNumberFormat="1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30" fillId="2" borderId="0" xfId="0" applyNumberFormat="1" applyFont="1" applyFill="1" applyAlignment="1">
      <alignment horizontal="center" vertical="center"/>
    </xf>
    <xf numFmtId="4" fontId="31" fillId="2" borderId="0" xfId="0" applyNumberFormat="1" applyFont="1" applyFill="1" applyAlignment="1">
      <alignment horizontal="center" vertical="center"/>
    </xf>
    <xf numFmtId="3" fontId="30" fillId="2" borderId="0" xfId="0" applyNumberFormat="1" applyFont="1" applyFill="1" applyAlignment="1">
      <alignment horizontal="center" vertical="center"/>
    </xf>
    <xf numFmtId="164" fontId="30" fillId="2" borderId="51" xfId="0" applyNumberFormat="1" applyFont="1" applyFill="1" applyBorder="1" applyAlignment="1">
      <alignment horizontal="center" vertical="center"/>
    </xf>
    <xf numFmtId="4" fontId="31" fillId="2" borderId="51" xfId="0" applyNumberFormat="1" applyFont="1" applyFill="1" applyBorder="1" applyAlignment="1">
      <alignment horizontal="center" vertical="center"/>
    </xf>
    <xf numFmtId="3" fontId="30" fillId="2" borderId="51" xfId="0" applyNumberFormat="1" applyFont="1" applyFill="1" applyBorder="1" applyAlignment="1">
      <alignment horizontal="center" vertical="center"/>
    </xf>
    <xf numFmtId="0" fontId="34" fillId="0" borderId="25" xfId="0" applyFont="1" applyBorder="1" applyAlignment="1">
      <alignment vertical="center" wrapText="1"/>
    </xf>
    <xf numFmtId="164" fontId="27" fillId="2" borderId="49" xfId="0" applyNumberFormat="1" applyFont="1" applyFill="1" applyBorder="1" applyAlignment="1">
      <alignment horizontal="center" vertical="center"/>
    </xf>
    <xf numFmtId="0" fontId="38" fillId="4" borderId="53" xfId="0" applyFont="1" applyFill="1" applyBorder="1" applyAlignment="1">
      <alignment horizontal="center" vertical="center"/>
    </xf>
    <xf numFmtId="0" fontId="38" fillId="4" borderId="53" xfId="0" applyFont="1" applyFill="1" applyBorder="1" applyAlignment="1">
      <alignment horizontal="center" vertical="center" wrapText="1"/>
    </xf>
    <xf numFmtId="0" fontId="38" fillId="4" borderId="63" xfId="0" applyFont="1" applyFill="1" applyBorder="1" applyAlignment="1">
      <alignment horizontal="center" vertical="center"/>
    </xf>
    <xf numFmtId="0" fontId="38" fillId="4" borderId="63" xfId="0" applyFont="1" applyFill="1" applyBorder="1" applyAlignment="1">
      <alignment horizontal="center" vertical="center" wrapText="1"/>
    </xf>
    <xf numFmtId="0" fontId="39" fillId="4" borderId="63" xfId="0" applyFont="1" applyFill="1" applyBorder="1" applyAlignment="1">
      <alignment horizontal="center" vertical="center"/>
    </xf>
    <xf numFmtId="0" fontId="39" fillId="4" borderId="63" xfId="0" applyFont="1" applyFill="1" applyBorder="1" applyAlignment="1">
      <alignment horizontal="center" vertical="center" wrapText="1"/>
    </xf>
    <xf numFmtId="0" fontId="40" fillId="2" borderId="51" xfId="2" applyFont="1" applyFill="1" applyBorder="1" applyAlignment="1">
      <alignment horizontal="right" vertical="center"/>
    </xf>
    <xf numFmtId="0" fontId="40" fillId="2" borderId="51" xfId="2" applyFont="1" applyFill="1" applyBorder="1" applyAlignment="1">
      <alignment horizontal="left" vertical="center"/>
    </xf>
    <xf numFmtId="3" fontId="40" fillId="0" borderId="57" xfId="3" applyNumberFormat="1" applyFont="1" applyBorder="1" applyAlignment="1">
      <alignment horizontal="center" vertical="center"/>
    </xf>
    <xf numFmtId="0" fontId="40" fillId="0" borderId="63" xfId="3" applyFont="1" applyBorder="1" applyAlignment="1">
      <alignment horizontal="right" vertical="center"/>
    </xf>
    <xf numFmtId="0" fontId="40" fillId="0" borderId="63" xfId="3" applyFont="1" applyBorder="1" applyAlignment="1">
      <alignment horizontal="left" vertical="center"/>
    </xf>
    <xf numFmtId="0" fontId="41" fillId="0" borderId="63" xfId="3" applyFont="1" applyBorder="1" applyAlignment="1">
      <alignment horizontal="right" vertical="center"/>
    </xf>
    <xf numFmtId="0" fontId="41" fillId="0" borderId="63" xfId="3" applyFont="1" applyBorder="1" applyAlignment="1">
      <alignment horizontal="left" vertical="center"/>
    </xf>
    <xf numFmtId="3" fontId="41" fillId="0" borderId="57" xfId="3" applyNumberFormat="1" applyFont="1" applyBorder="1" applyAlignment="1">
      <alignment horizontal="center" vertical="center"/>
    </xf>
    <xf numFmtId="0" fontId="40" fillId="0" borderId="51" xfId="0" applyFont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164" fontId="34" fillId="2" borderId="47" xfId="0" applyNumberFormat="1" applyFont="1" applyFill="1" applyBorder="1" applyAlignment="1">
      <alignment horizontal="right" vertical="center" wrapText="1"/>
    </xf>
    <xf numFmtId="164" fontId="34" fillId="2" borderId="48" xfId="0" applyNumberFormat="1" applyFont="1" applyFill="1" applyBorder="1" applyAlignment="1">
      <alignment horizontal="right" vertical="center" wrapText="1"/>
    </xf>
    <xf numFmtId="164" fontId="34" fillId="2" borderId="49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5" fillId="0" borderId="7" xfId="0" applyNumberFormat="1" applyFont="1" applyBorder="1" applyAlignment="1">
      <alignment horizontal="center" vertical="center"/>
    </xf>
    <xf numFmtId="2" fontId="35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40" fillId="0" borderId="60" xfId="0" applyFont="1" applyBorder="1" applyAlignment="1">
      <alignment horizontal="center" vertical="center"/>
    </xf>
    <xf numFmtId="0" fontId="40" fillId="0" borderId="61" xfId="0" applyFont="1" applyBorder="1" applyAlignment="1">
      <alignment horizontal="center" vertical="center"/>
    </xf>
    <xf numFmtId="0" fontId="40" fillId="0" borderId="62" xfId="0" applyFont="1" applyBorder="1" applyAlignment="1">
      <alignment horizontal="center" vertical="center"/>
    </xf>
    <xf numFmtId="0" fontId="40" fillId="0" borderId="58" xfId="3" applyFont="1" applyBorder="1" applyAlignment="1">
      <alignment horizontal="center" vertical="center"/>
    </xf>
    <xf numFmtId="0" fontId="40" fillId="0" borderId="59" xfId="3" applyFont="1" applyBorder="1" applyAlignment="1">
      <alignment horizontal="center" vertical="center"/>
    </xf>
    <xf numFmtId="0" fontId="38" fillId="0" borderId="52" xfId="0" applyFont="1" applyBorder="1" applyAlignment="1">
      <alignment horizontal="right" vertical="center"/>
    </xf>
    <xf numFmtId="0" fontId="41" fillId="0" borderId="60" xfId="0" applyFont="1" applyBorder="1" applyAlignment="1">
      <alignment horizontal="center" vertical="center"/>
    </xf>
    <xf numFmtId="0" fontId="41" fillId="0" borderId="61" xfId="0" applyFont="1" applyBorder="1" applyAlignment="1">
      <alignment horizontal="center" vertical="center"/>
    </xf>
    <xf numFmtId="0" fontId="41" fillId="0" borderId="62" xfId="0" applyFont="1" applyBorder="1" applyAlignment="1">
      <alignment horizontal="center" vertical="center"/>
    </xf>
    <xf numFmtId="0" fontId="41" fillId="0" borderId="58" xfId="0" applyFont="1" applyBorder="1" applyAlignment="1">
      <alignment horizontal="center" vertical="center"/>
    </xf>
    <xf numFmtId="0" fontId="41" fillId="0" borderId="59" xfId="0" applyFont="1" applyBorder="1" applyAlignment="1">
      <alignment horizontal="center" vertical="center"/>
    </xf>
    <xf numFmtId="0" fontId="41" fillId="0" borderId="58" xfId="3" applyFont="1" applyBorder="1" applyAlignment="1">
      <alignment horizontal="center" vertical="center"/>
    </xf>
    <xf numFmtId="0" fontId="41" fillId="0" borderId="59" xfId="3" applyFont="1" applyBorder="1" applyAlignment="1">
      <alignment horizontal="center" vertical="center"/>
    </xf>
    <xf numFmtId="0" fontId="39" fillId="0" borderId="52" xfId="0" applyFont="1" applyBorder="1" applyAlignment="1">
      <alignment horizontal="right" vertical="center"/>
    </xf>
    <xf numFmtId="0" fontId="40" fillId="0" borderId="58" xfId="0" applyFont="1" applyBorder="1" applyAlignment="1">
      <alignment horizontal="center" vertical="center"/>
    </xf>
    <xf numFmtId="0" fontId="40" fillId="0" borderId="59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40" fillId="0" borderId="54" xfId="0" applyFont="1" applyBorder="1" applyAlignment="1">
      <alignment horizontal="center" vertical="center"/>
    </xf>
    <xf numFmtId="0" fontId="40" fillId="0" borderId="55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/>
    <cellStyle name="Normal 112 2" xfId="3"/>
    <cellStyle name="Normal 129" xfId="4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74082</xdr:rowOff>
    </xdr:from>
    <xdr:to>
      <xdr:col>6</xdr:col>
      <xdr:colOff>1608667</xdr:colOff>
      <xdr:row>15</xdr:row>
      <xdr:rowOff>2116665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DA1CB4-6370-4DD1-8909-542C0F032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203833" y="4000499"/>
          <a:ext cx="7302500" cy="2645833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1619250</xdr:colOff>
      <xdr:row>14</xdr:row>
      <xdr:rowOff>95250</xdr:rowOff>
    </xdr:from>
    <xdr:to>
      <xdr:col>14</xdr:col>
      <xdr:colOff>1354666</xdr:colOff>
      <xdr:row>15</xdr:row>
      <xdr:rowOff>2116666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1B822B-56F0-419C-B517-559EBC416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11917" y="4021667"/>
          <a:ext cx="7281333" cy="2624666"/>
        </a:xfrm>
        <a:prstGeom prst="rect">
          <a:avLst/>
        </a:prstGeom>
      </xdr:spPr>
    </xdr:pic>
    <xdr:clientData/>
  </xdr:twoCellAnchor>
  <xdr:twoCellAnchor editAs="oneCell">
    <xdr:from>
      <xdr:col>11</xdr:col>
      <xdr:colOff>74085</xdr:colOff>
      <xdr:row>4</xdr:row>
      <xdr:rowOff>31750</xdr:rowOff>
    </xdr:from>
    <xdr:to>
      <xdr:col>14</xdr:col>
      <xdr:colOff>1354667</xdr:colOff>
      <xdr:row>14</xdr:row>
      <xdr:rowOff>42333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1FEE6D0-CFD3-4C83-AB24-8FEEAD72F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11916" y="1153583"/>
          <a:ext cx="3778249" cy="28151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66675</xdr:rowOff>
    </xdr:from>
    <xdr:to>
      <xdr:col>3</xdr:col>
      <xdr:colOff>1733550</xdr:colOff>
      <xdr:row>31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FE34E6-A7B6-42DE-9816-2F0DD43C5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62575" y="5172075"/>
          <a:ext cx="4705350" cy="2295525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314326</xdr:colOff>
      <xdr:row>20</xdr:row>
      <xdr:rowOff>95250</xdr:rowOff>
    </xdr:from>
    <xdr:to>
      <xdr:col>8</xdr:col>
      <xdr:colOff>1733551</xdr:colOff>
      <xdr:row>31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C59D91-6A4B-49B0-8E2E-AB30E91F5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304774" y="5200650"/>
          <a:ext cx="4886325" cy="2238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FF2F18C0-582F-4BE5-ABAB-ED71D452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zoomScale="90" zoomScaleNormal="90" workbookViewId="0">
      <selection activeCell="L5" sqref="L5:N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19" t="s">
        <v>0</v>
      </c>
      <c r="B1" s="220"/>
      <c r="C1" s="220"/>
      <c r="D1" s="220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21" t="s">
        <v>335</v>
      </c>
      <c r="B2" s="221"/>
      <c r="C2" s="221"/>
      <c r="D2" s="221"/>
      <c r="E2" s="222" t="s">
        <v>139</v>
      </c>
      <c r="F2" s="223"/>
      <c r="G2" s="223"/>
      <c r="H2" s="223"/>
      <c r="I2" s="223"/>
      <c r="J2" s="223"/>
      <c r="K2" s="223"/>
      <c r="L2" s="224"/>
      <c r="M2" s="3"/>
      <c r="N2" s="3"/>
      <c r="O2" s="3"/>
    </row>
    <row r="3" spans="1:15" s="2" customFormat="1" ht="23.1" customHeight="1" x14ac:dyDescent="0.35">
      <c r="A3" s="225" t="s">
        <v>336</v>
      </c>
      <c r="B3" s="226"/>
      <c r="C3" s="226"/>
      <c r="D3" s="226"/>
      <c r="E3" s="222"/>
      <c r="F3" s="223"/>
      <c r="G3" s="223"/>
      <c r="H3" s="223"/>
      <c r="I3" s="223"/>
      <c r="J3" s="223"/>
      <c r="K3" s="223"/>
      <c r="L3" s="224"/>
      <c r="M3" s="1"/>
      <c r="N3" s="1"/>
      <c r="O3" s="3"/>
    </row>
    <row r="4" spans="1:15" ht="21" customHeight="1" x14ac:dyDescent="0.35">
      <c r="A4" s="227" t="s">
        <v>1</v>
      </c>
      <c r="B4" s="228"/>
      <c r="C4" s="229"/>
      <c r="D4" s="230">
        <f>'نشرة التداول'!M75+'نشرة OTC'!H11</f>
        <v>449238721</v>
      </c>
      <c r="E4" s="231"/>
      <c r="F4" s="4"/>
      <c r="G4" s="234" t="s">
        <v>2</v>
      </c>
      <c r="H4" s="235"/>
      <c r="I4" s="236">
        <f>'نشرة التداول'!N75+'نشرة OTC'!I11</f>
        <v>693712248.24000001</v>
      </c>
      <c r="J4" s="236"/>
      <c r="K4" s="236"/>
      <c r="L4" s="5"/>
      <c r="M4" s="240" t="s">
        <v>3</v>
      </c>
      <c r="N4" s="234"/>
      <c r="O4" s="6">
        <f>'نشرة التداول'!L75+'نشرة OTC'!G11</f>
        <v>961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205"/>
      <c r="M5" s="206"/>
      <c r="N5" s="206"/>
      <c r="O5" s="11" t="s">
        <v>141</v>
      </c>
    </row>
    <row r="6" spans="1:15" ht="23.1" customHeight="1" x14ac:dyDescent="0.35">
      <c r="A6" s="12" t="s">
        <v>4</v>
      </c>
      <c r="B6" s="234">
        <v>940.39</v>
      </c>
      <c r="C6" s="235"/>
      <c r="D6" s="234" t="s">
        <v>5</v>
      </c>
      <c r="E6" s="235"/>
      <c r="F6" s="1"/>
      <c r="G6" s="12" t="s">
        <v>6</v>
      </c>
      <c r="H6" s="13">
        <v>1182.31</v>
      </c>
      <c r="I6" s="237" t="s">
        <v>5</v>
      </c>
      <c r="J6" s="238"/>
      <c r="K6" s="239"/>
      <c r="L6" s="205"/>
      <c r="M6" s="206"/>
      <c r="N6" s="206"/>
      <c r="O6" s="14"/>
    </row>
    <row r="7" spans="1:15" ht="23.1" customHeight="1" x14ac:dyDescent="0.35">
      <c r="A7" s="12" t="s">
        <v>7</v>
      </c>
      <c r="B7" s="234">
        <v>946.1</v>
      </c>
      <c r="C7" s="235"/>
      <c r="D7" s="234" t="s">
        <v>5</v>
      </c>
      <c r="E7" s="235"/>
      <c r="F7" s="15"/>
      <c r="G7" s="12" t="s">
        <v>8</v>
      </c>
      <c r="H7" s="13">
        <v>1189.3</v>
      </c>
      <c r="I7" s="237" t="s">
        <v>5</v>
      </c>
      <c r="J7" s="238"/>
      <c r="K7" s="239"/>
      <c r="L7" s="205"/>
      <c r="M7" s="206"/>
      <c r="N7" s="206"/>
      <c r="O7" s="14"/>
    </row>
    <row r="8" spans="1:15" ht="23.1" customHeight="1" x14ac:dyDescent="0.35">
      <c r="A8" s="12" t="s">
        <v>9</v>
      </c>
      <c r="B8" s="232">
        <f>((B6/B7)-1)*100</f>
        <v>-0.60353028221118432</v>
      </c>
      <c r="C8" s="233"/>
      <c r="D8" s="234" t="s">
        <v>10</v>
      </c>
      <c r="E8" s="235"/>
      <c r="F8" s="15"/>
      <c r="G8" s="12" t="s">
        <v>9</v>
      </c>
      <c r="H8" s="170">
        <f>((H6/H7)-1)*100</f>
        <v>-0.5877406877995428</v>
      </c>
      <c r="I8" s="237" t="s">
        <v>10</v>
      </c>
      <c r="J8" s="238"/>
      <c r="K8" s="239"/>
      <c r="L8" s="205"/>
      <c r="M8" s="206"/>
      <c r="N8" s="206"/>
      <c r="O8" s="14"/>
    </row>
    <row r="9" spans="1:15" ht="23.1" customHeight="1" x14ac:dyDescent="0.35">
      <c r="A9" s="12" t="s">
        <v>11</v>
      </c>
      <c r="B9" s="232">
        <f>B6-B7</f>
        <v>-5.7100000000000364</v>
      </c>
      <c r="C9" s="233">
        <f>B6-B7</f>
        <v>-5.7100000000000364</v>
      </c>
      <c r="D9" s="234" t="s">
        <v>5</v>
      </c>
      <c r="E9" s="235"/>
      <c r="F9" s="15"/>
      <c r="G9" s="12" t="s">
        <v>11</v>
      </c>
      <c r="H9" s="170">
        <f>H6-H7</f>
        <v>-6.9900000000000091</v>
      </c>
      <c r="I9" s="237" t="s">
        <v>5</v>
      </c>
      <c r="J9" s="238"/>
      <c r="K9" s="239"/>
      <c r="L9" s="205"/>
      <c r="M9" s="206"/>
      <c r="N9" s="206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205"/>
      <c r="M10" s="206"/>
      <c r="N10" s="206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25</v>
      </c>
      <c r="E11" s="20">
        <f>B11+D11</f>
        <v>128</v>
      </c>
      <c r="F11" s="21"/>
      <c r="G11" s="12" t="s">
        <v>14</v>
      </c>
      <c r="H11" s="20">
        <v>43</v>
      </c>
      <c r="I11" s="13" t="s">
        <v>15</v>
      </c>
      <c r="J11" s="20">
        <v>23</v>
      </c>
      <c r="K11" s="20">
        <f>J11+H11</f>
        <v>66</v>
      </c>
      <c r="L11" s="205"/>
      <c r="M11" s="206"/>
      <c r="N11" s="206"/>
      <c r="O11" s="14"/>
    </row>
    <row r="12" spans="1:15" ht="23.1" customHeight="1" x14ac:dyDescent="0.35">
      <c r="A12" s="12" t="s">
        <v>16</v>
      </c>
      <c r="B12" s="20">
        <v>37</v>
      </c>
      <c r="C12" s="13" t="s">
        <v>13</v>
      </c>
      <c r="D12" s="20">
        <v>2</v>
      </c>
      <c r="E12" s="20">
        <f>D12+B12</f>
        <v>39</v>
      </c>
      <c r="F12" s="22"/>
      <c r="G12" s="243" t="s">
        <v>17</v>
      </c>
      <c r="H12" s="243"/>
      <c r="I12" s="243"/>
      <c r="J12" s="241">
        <v>3</v>
      </c>
      <c r="K12" s="242"/>
      <c r="L12" s="205"/>
      <c r="M12" s="206"/>
      <c r="N12" s="206"/>
      <c r="O12" s="23"/>
    </row>
    <row r="13" spans="1:15" ht="23.1" customHeight="1" x14ac:dyDescent="0.35">
      <c r="A13" s="203" t="s">
        <v>18</v>
      </c>
      <c r="B13" s="204"/>
      <c r="C13" s="204"/>
      <c r="D13" s="204"/>
      <c r="E13" s="20">
        <v>12</v>
      </c>
      <c r="F13" s="22"/>
      <c r="G13" s="244" t="s">
        <v>19</v>
      </c>
      <c r="H13" s="244"/>
      <c r="I13" s="244"/>
      <c r="J13" s="245">
        <v>18</v>
      </c>
      <c r="K13" s="245"/>
      <c r="L13" s="205"/>
      <c r="M13" s="206"/>
      <c r="N13" s="206"/>
      <c r="O13" s="23"/>
    </row>
    <row r="14" spans="1:15" ht="23.1" customHeight="1" x14ac:dyDescent="0.35">
      <c r="A14" s="203" t="s">
        <v>20</v>
      </c>
      <c r="B14" s="204"/>
      <c r="C14" s="204"/>
      <c r="D14" s="204"/>
      <c r="E14" s="24">
        <v>11</v>
      </c>
      <c r="F14" s="25"/>
      <c r="G14" s="23"/>
      <c r="H14" s="23"/>
      <c r="I14" s="23"/>
      <c r="J14" s="23"/>
      <c r="K14" s="23"/>
      <c r="L14" s="205"/>
      <c r="M14" s="206"/>
      <c r="N14" s="206"/>
      <c r="O14" s="23"/>
    </row>
    <row r="15" spans="1:15" ht="47.25" customHeight="1" x14ac:dyDescent="0.35">
      <c r="A15" s="205"/>
      <c r="B15" s="206"/>
      <c r="C15" s="206"/>
      <c r="D15" s="206"/>
      <c r="E15" s="205"/>
      <c r="F15" s="206"/>
      <c r="G15" s="23"/>
      <c r="H15" s="23"/>
      <c r="I15" s="23"/>
      <c r="J15" s="205"/>
      <c r="K15" s="206"/>
      <c r="L15" s="205"/>
      <c r="M15" s="206"/>
      <c r="N15" s="206"/>
      <c r="O15" s="23"/>
    </row>
    <row r="16" spans="1:15" ht="170.25" customHeight="1" x14ac:dyDescent="0.35">
      <c r="A16" s="205"/>
      <c r="B16" s="206"/>
      <c r="C16" s="206"/>
      <c r="D16" s="206"/>
      <c r="E16" s="205"/>
      <c r="F16" s="206"/>
      <c r="G16" s="23"/>
      <c r="H16" s="23"/>
      <c r="I16" s="23"/>
      <c r="J16" s="205"/>
      <c r="K16" s="206"/>
      <c r="L16" s="205"/>
      <c r="M16" s="206"/>
      <c r="N16" s="206"/>
      <c r="O16" s="23"/>
    </row>
    <row r="17" spans="1:15" ht="37.5" customHeight="1" x14ac:dyDescent="0.25">
      <c r="A17" s="161" t="s">
        <v>320</v>
      </c>
      <c r="B17" s="210" t="s">
        <v>324</v>
      </c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2"/>
    </row>
    <row r="18" spans="1:15" ht="27.75" customHeight="1" x14ac:dyDescent="0.25">
      <c r="A18" s="185" t="s">
        <v>334</v>
      </c>
      <c r="B18" s="216" t="s">
        <v>344</v>
      </c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8"/>
    </row>
    <row r="19" spans="1:15" ht="31.5" customHeight="1" x14ac:dyDescent="0.25">
      <c r="A19" s="159" t="s">
        <v>327</v>
      </c>
      <c r="B19" s="213" t="s">
        <v>330</v>
      </c>
      <c r="C19" s="214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5"/>
    </row>
    <row r="20" spans="1:15" ht="34.5" customHeight="1" x14ac:dyDescent="0.25">
      <c r="A20" s="159" t="s">
        <v>329</v>
      </c>
      <c r="B20" s="210" t="s">
        <v>328</v>
      </c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2"/>
    </row>
    <row r="21" spans="1:15" ht="34.5" customHeight="1" x14ac:dyDescent="0.25">
      <c r="A21" s="158" t="s">
        <v>314</v>
      </c>
      <c r="B21" s="210" t="s">
        <v>315</v>
      </c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2"/>
    </row>
    <row r="22" spans="1:15" ht="33.75" customHeight="1" x14ac:dyDescent="0.25">
      <c r="A22" s="115" t="s">
        <v>321</v>
      </c>
      <c r="B22" s="210" t="s">
        <v>322</v>
      </c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2"/>
    </row>
    <row r="23" spans="1:15" ht="36" customHeight="1" x14ac:dyDescent="0.25">
      <c r="A23" s="115" t="s">
        <v>303</v>
      </c>
      <c r="B23" s="210" t="s">
        <v>304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2"/>
    </row>
    <row r="24" spans="1:15" ht="36" customHeight="1" x14ac:dyDescent="0.25">
      <c r="A24" s="115" t="s">
        <v>331</v>
      </c>
      <c r="B24" s="210" t="s">
        <v>305</v>
      </c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2"/>
    </row>
    <row r="25" spans="1:15" ht="33" customHeight="1" x14ac:dyDescent="0.25">
      <c r="A25" s="116" t="s">
        <v>21</v>
      </c>
      <c r="B25" s="207" t="s">
        <v>323</v>
      </c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9"/>
    </row>
    <row r="26" spans="1:15" ht="14.25" customHeight="1" x14ac:dyDescent="0.25">
      <c r="A26" s="202" t="s">
        <v>22</v>
      </c>
      <c r="B26" s="202"/>
      <c r="C26" s="202"/>
      <c r="D26" s="202"/>
      <c r="E26" s="202"/>
      <c r="F26" s="202" t="s">
        <v>23</v>
      </c>
      <c r="G26" s="202"/>
      <c r="H26" s="202"/>
      <c r="I26" s="202"/>
      <c r="J26" s="202"/>
      <c r="K26" s="202"/>
      <c r="L26" s="202"/>
      <c r="M26" s="202" t="s">
        <v>24</v>
      </c>
      <c r="N26" s="202"/>
      <c r="O26" s="202"/>
    </row>
    <row r="28" spans="1:15" ht="53.25" customHeight="1" x14ac:dyDescent="0.25"/>
  </sheetData>
  <mergeCells count="58"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6:E26"/>
    <mergeCell ref="F26:L26"/>
    <mergeCell ref="A14:D14"/>
    <mergeCell ref="L14:N14"/>
    <mergeCell ref="L16:N16"/>
    <mergeCell ref="M26:O26"/>
    <mergeCell ref="B25:O25"/>
    <mergeCell ref="B23:O23"/>
    <mergeCell ref="B24:O24"/>
    <mergeCell ref="B21:O21"/>
    <mergeCell ref="B19:O19"/>
    <mergeCell ref="B22:O22"/>
    <mergeCell ref="B17:O17"/>
    <mergeCell ref="B20:O20"/>
    <mergeCell ref="B18:O18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topLeftCell="A10" workbookViewId="0">
      <selection activeCell="M13" sqref="M13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46" t="s">
        <v>25</v>
      </c>
      <c r="B2" s="247"/>
      <c r="C2" s="247"/>
      <c r="D2" s="247"/>
      <c r="E2" s="247"/>
      <c r="F2" s="247"/>
      <c r="G2" s="247"/>
      <c r="H2" s="247"/>
      <c r="I2" s="248"/>
    </row>
    <row r="3" spans="1:9" x14ac:dyDescent="0.25">
      <c r="A3" s="254"/>
      <c r="B3" s="255"/>
      <c r="C3" s="255"/>
      <c r="D3" s="255"/>
      <c r="E3" s="255"/>
      <c r="F3" s="255"/>
      <c r="G3" s="255"/>
      <c r="H3" s="255"/>
      <c r="I3" s="256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49" t="s">
        <v>26</v>
      </c>
      <c r="B5" s="250"/>
      <c r="C5" s="250"/>
      <c r="D5" s="251"/>
      <c r="E5" s="65"/>
      <c r="F5" s="249" t="s">
        <v>27</v>
      </c>
      <c r="G5" s="250"/>
      <c r="H5" s="250"/>
      <c r="I5" s="251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86</v>
      </c>
      <c r="B7" s="91">
        <v>7.0000000000000007E-2</v>
      </c>
      <c r="C7" s="94">
        <v>16.670000000000002</v>
      </c>
      <c r="D7" s="93">
        <v>497014</v>
      </c>
      <c r="E7" s="34"/>
      <c r="F7" s="96" t="s">
        <v>272</v>
      </c>
      <c r="G7" s="97">
        <v>0.12</v>
      </c>
      <c r="H7" s="104">
        <v>-7.69</v>
      </c>
      <c r="I7" s="98">
        <v>5920198</v>
      </c>
    </row>
    <row r="8" spans="1:9" ht="20.100000000000001" customHeight="1" x14ac:dyDescent="0.25">
      <c r="A8" s="68" t="s">
        <v>262</v>
      </c>
      <c r="B8" s="91">
        <v>2.2200000000000002</v>
      </c>
      <c r="C8" s="94">
        <v>2.78</v>
      </c>
      <c r="D8" s="93">
        <v>4655173</v>
      </c>
      <c r="E8" s="34"/>
      <c r="F8" s="68" t="s">
        <v>222</v>
      </c>
      <c r="G8" s="91">
        <v>1.55</v>
      </c>
      <c r="H8" s="95">
        <v>-6.06</v>
      </c>
      <c r="I8" s="98">
        <v>343137</v>
      </c>
    </row>
    <row r="9" spans="1:9" ht="20.100000000000001" customHeight="1" x14ac:dyDescent="0.25">
      <c r="A9" s="178" t="s">
        <v>245</v>
      </c>
      <c r="B9" s="182">
        <v>12.2</v>
      </c>
      <c r="C9" s="183">
        <v>0.83</v>
      </c>
      <c r="D9" s="184">
        <v>615043</v>
      </c>
      <c r="E9" s="34"/>
      <c r="F9" s="96" t="s">
        <v>88</v>
      </c>
      <c r="G9" s="97">
        <v>4.8</v>
      </c>
      <c r="H9" s="104">
        <v>-4.76</v>
      </c>
      <c r="I9" s="98">
        <v>200000</v>
      </c>
    </row>
    <row r="10" spans="1:9" ht="20.100000000000001" customHeight="1" x14ac:dyDescent="0.25">
      <c r="A10" s="168"/>
      <c r="B10" s="179"/>
      <c r="C10" s="180"/>
      <c r="D10" s="181"/>
      <c r="E10" s="34"/>
      <c r="F10" s="96" t="s">
        <v>179</v>
      </c>
      <c r="G10" s="97">
        <v>0.21</v>
      </c>
      <c r="H10" s="104">
        <v>-4.55</v>
      </c>
      <c r="I10" s="98">
        <v>97500000</v>
      </c>
    </row>
    <row r="11" spans="1:9" ht="20.100000000000001" customHeight="1" x14ac:dyDescent="0.25">
      <c r="A11" s="168"/>
      <c r="B11" s="179"/>
      <c r="C11" s="180"/>
      <c r="D11" s="181"/>
      <c r="E11" s="34"/>
      <c r="F11" s="112" t="s">
        <v>312</v>
      </c>
      <c r="G11" s="97">
        <v>6</v>
      </c>
      <c r="H11" s="104">
        <v>-4</v>
      </c>
      <c r="I11" s="98">
        <v>129280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52" t="s">
        <v>34</v>
      </c>
      <c r="B14" s="252"/>
      <c r="C14" s="252"/>
      <c r="D14" s="252"/>
      <c r="E14" s="66"/>
      <c r="F14" s="253" t="s">
        <v>35</v>
      </c>
      <c r="G14" s="253"/>
      <c r="H14" s="253"/>
      <c r="I14" s="253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243</v>
      </c>
      <c r="B16" s="91">
        <v>0.3</v>
      </c>
      <c r="C16" s="92">
        <v>0</v>
      </c>
      <c r="D16" s="93">
        <v>116402847</v>
      </c>
      <c r="E16" s="48"/>
      <c r="F16" s="68" t="s">
        <v>169</v>
      </c>
      <c r="G16" s="91">
        <v>14.75</v>
      </c>
      <c r="H16" s="92">
        <v>-0.67</v>
      </c>
      <c r="I16" s="93">
        <v>189663677.13</v>
      </c>
    </row>
    <row r="17" spans="1:9" ht="20.100000000000001" customHeight="1" x14ac:dyDescent="0.25">
      <c r="A17" s="68" t="s">
        <v>179</v>
      </c>
      <c r="B17" s="91">
        <v>0.21</v>
      </c>
      <c r="C17" s="92">
        <v>-4.55</v>
      </c>
      <c r="D17" s="93">
        <v>97500000</v>
      </c>
      <c r="E17" s="48"/>
      <c r="F17" s="68" t="s">
        <v>146</v>
      </c>
      <c r="G17" s="91">
        <v>1.96</v>
      </c>
      <c r="H17" s="92">
        <v>-1.01</v>
      </c>
      <c r="I17" s="93">
        <v>162622063.37</v>
      </c>
    </row>
    <row r="18" spans="1:9" ht="20.100000000000001" customHeight="1" x14ac:dyDescent="0.25">
      <c r="A18" s="68" t="s">
        <v>146</v>
      </c>
      <c r="B18" s="91">
        <v>1.96</v>
      </c>
      <c r="C18" s="92">
        <v>-1.01</v>
      </c>
      <c r="D18" s="93">
        <v>82932057</v>
      </c>
      <c r="E18" s="48"/>
      <c r="F18" s="68" t="s">
        <v>163</v>
      </c>
      <c r="G18" s="91">
        <v>3.6</v>
      </c>
      <c r="H18" s="92">
        <v>-1.37</v>
      </c>
      <c r="I18" s="93">
        <v>80417813.640000001</v>
      </c>
    </row>
    <row r="19" spans="1:9" ht="20.100000000000001" customHeight="1" x14ac:dyDescent="0.25">
      <c r="A19" s="96" t="s">
        <v>51</v>
      </c>
      <c r="B19" s="91">
        <v>0.39</v>
      </c>
      <c r="C19" s="92">
        <v>-2.5</v>
      </c>
      <c r="D19" s="93">
        <v>28000000</v>
      </c>
      <c r="E19" s="48"/>
      <c r="F19" s="96" t="s">
        <v>166</v>
      </c>
      <c r="G19" s="91">
        <v>2.77</v>
      </c>
      <c r="H19" s="92">
        <v>-1.07</v>
      </c>
      <c r="I19" s="93">
        <v>53428961.880000003</v>
      </c>
    </row>
    <row r="20" spans="1:9" ht="20.100000000000001" customHeight="1" x14ac:dyDescent="0.25">
      <c r="A20" s="68" t="s">
        <v>163</v>
      </c>
      <c r="B20" s="91">
        <v>3.6</v>
      </c>
      <c r="C20" s="92">
        <v>-1.37</v>
      </c>
      <c r="D20" s="93">
        <v>22376065</v>
      </c>
      <c r="E20" s="48"/>
      <c r="F20" s="68" t="s">
        <v>205</v>
      </c>
      <c r="G20" s="91">
        <v>5.95</v>
      </c>
      <c r="H20" s="92">
        <v>-0.83</v>
      </c>
      <c r="I20" s="93">
        <v>48167542.130000003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rightToLeft="1" topLeftCell="A61" zoomScaleNormal="100" workbookViewId="0">
      <selection activeCell="B30" sqref="B30:N30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73" t="s">
        <v>339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5.95" customHeight="1" x14ac:dyDescent="0.25">
      <c r="A3" s="67"/>
      <c r="B3" s="257" t="s">
        <v>50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9"/>
    </row>
    <row r="4" spans="1:15" ht="15.95" customHeight="1" x14ac:dyDescent="0.25">
      <c r="A4" s="67"/>
      <c r="B4" s="112" t="s">
        <v>214</v>
      </c>
      <c r="C4" s="68" t="s">
        <v>215</v>
      </c>
      <c r="D4" s="81">
        <v>0.31</v>
      </c>
      <c r="E4" s="176">
        <v>0.31</v>
      </c>
      <c r="F4" s="176">
        <v>0.31</v>
      </c>
      <c r="G4" s="176">
        <v>0.31</v>
      </c>
      <c r="H4" s="176">
        <v>0.31</v>
      </c>
      <c r="I4" s="176">
        <v>0.31</v>
      </c>
      <c r="J4" s="176">
        <v>0.31</v>
      </c>
      <c r="K4" s="177">
        <v>0</v>
      </c>
      <c r="L4" s="173">
        <v>1</v>
      </c>
      <c r="M4" s="174">
        <v>160328</v>
      </c>
      <c r="N4" s="175">
        <v>49701.68</v>
      </c>
      <c r="O4"/>
    </row>
    <row r="5" spans="1:15" ht="15.95" customHeight="1" x14ac:dyDescent="0.25">
      <c r="A5" s="67"/>
      <c r="B5" s="68" t="s">
        <v>166</v>
      </c>
      <c r="C5" s="68" t="s">
        <v>165</v>
      </c>
      <c r="D5" s="69">
        <v>2.8</v>
      </c>
      <c r="E5" s="81">
        <v>2.81</v>
      </c>
      <c r="F5" s="81">
        <v>2.75</v>
      </c>
      <c r="G5" s="81">
        <v>2.79</v>
      </c>
      <c r="H5" s="81">
        <v>2.81</v>
      </c>
      <c r="I5" s="81">
        <v>2.77</v>
      </c>
      <c r="J5" s="81">
        <v>2.8</v>
      </c>
      <c r="K5" s="82">
        <v>-1.07</v>
      </c>
      <c r="L5" s="90">
        <v>75</v>
      </c>
      <c r="M5" s="83">
        <v>19181055</v>
      </c>
      <c r="N5" s="84">
        <v>53428961.880000003</v>
      </c>
      <c r="O5"/>
    </row>
    <row r="6" spans="1:15" ht="15.95" customHeight="1" x14ac:dyDescent="0.25">
      <c r="A6" s="67"/>
      <c r="B6" s="96" t="s">
        <v>222</v>
      </c>
      <c r="C6" s="96" t="s">
        <v>226</v>
      </c>
      <c r="D6" s="81">
        <v>1.55</v>
      </c>
      <c r="E6" s="176">
        <v>1.55</v>
      </c>
      <c r="F6" s="176">
        <v>1.55</v>
      </c>
      <c r="G6" s="176">
        <v>1.55</v>
      </c>
      <c r="H6" s="176">
        <v>1.65</v>
      </c>
      <c r="I6" s="176">
        <v>1.55</v>
      </c>
      <c r="J6" s="176">
        <v>1.65</v>
      </c>
      <c r="K6" s="177">
        <v>-6.06</v>
      </c>
      <c r="L6" s="160">
        <v>1</v>
      </c>
      <c r="M6" s="174">
        <v>343137</v>
      </c>
      <c r="N6" s="175">
        <v>531862.35</v>
      </c>
      <c r="O6"/>
    </row>
    <row r="7" spans="1:15" ht="15.95" customHeight="1" x14ac:dyDescent="0.25">
      <c r="A7" s="67"/>
      <c r="B7" s="68" t="s">
        <v>228</v>
      </c>
      <c r="C7" s="68" t="s">
        <v>231</v>
      </c>
      <c r="D7" s="69">
        <v>0.54</v>
      </c>
      <c r="E7" s="81">
        <v>0.54</v>
      </c>
      <c r="F7" s="81">
        <v>0.53</v>
      </c>
      <c r="G7" s="81">
        <v>0.53</v>
      </c>
      <c r="H7" s="81">
        <v>0.53</v>
      </c>
      <c r="I7" s="81">
        <v>0.53</v>
      </c>
      <c r="J7" s="81">
        <v>0.53</v>
      </c>
      <c r="K7" s="82">
        <v>0</v>
      </c>
      <c r="L7" s="90">
        <v>20</v>
      </c>
      <c r="M7" s="83">
        <v>16839631</v>
      </c>
      <c r="N7" s="84">
        <v>8945188.5099999998</v>
      </c>
      <c r="O7"/>
    </row>
    <row r="8" spans="1:15" ht="15.95" customHeight="1" x14ac:dyDescent="0.25">
      <c r="A8" s="67"/>
      <c r="B8" s="112" t="s">
        <v>179</v>
      </c>
      <c r="C8" s="68" t="s">
        <v>180</v>
      </c>
      <c r="D8" s="81">
        <v>0.21</v>
      </c>
      <c r="E8" s="176">
        <v>0.21</v>
      </c>
      <c r="F8" s="176">
        <v>0.21</v>
      </c>
      <c r="G8" s="176">
        <v>0.21</v>
      </c>
      <c r="H8" s="176">
        <v>0.21</v>
      </c>
      <c r="I8" s="176">
        <v>0.21</v>
      </c>
      <c r="J8" s="176">
        <v>0.22</v>
      </c>
      <c r="K8" s="177">
        <v>-4.55</v>
      </c>
      <c r="L8" s="173">
        <v>13</v>
      </c>
      <c r="M8" s="174">
        <v>97500000</v>
      </c>
      <c r="N8" s="175">
        <v>20475000</v>
      </c>
      <c r="O8"/>
    </row>
    <row r="9" spans="1:15" ht="15.95" customHeight="1" x14ac:dyDescent="0.25">
      <c r="A9" s="67"/>
      <c r="B9" s="96" t="s">
        <v>239</v>
      </c>
      <c r="C9" s="96" t="s">
        <v>241</v>
      </c>
      <c r="D9" s="81">
        <v>0.27</v>
      </c>
      <c r="E9" s="138">
        <v>0.27</v>
      </c>
      <c r="F9" s="138">
        <v>0.27</v>
      </c>
      <c r="G9" s="138">
        <v>0.27</v>
      </c>
      <c r="H9" s="138">
        <v>0.27</v>
      </c>
      <c r="I9" s="138">
        <v>0.27</v>
      </c>
      <c r="J9" s="138">
        <v>0.27</v>
      </c>
      <c r="K9" s="139">
        <v>0</v>
      </c>
      <c r="L9" s="143">
        <v>1</v>
      </c>
      <c r="M9" s="140">
        <v>10000</v>
      </c>
      <c r="N9" s="141">
        <v>2700</v>
      </c>
      <c r="O9"/>
    </row>
    <row r="10" spans="1:15" ht="15.95" customHeight="1" x14ac:dyDescent="0.25">
      <c r="A10" s="67"/>
      <c r="B10" s="96" t="s">
        <v>243</v>
      </c>
      <c r="C10" s="68" t="s">
        <v>244</v>
      </c>
      <c r="D10" s="81">
        <v>0.3</v>
      </c>
      <c r="E10" s="176">
        <v>0.3</v>
      </c>
      <c r="F10" s="176">
        <v>0.28999999999999998</v>
      </c>
      <c r="G10" s="176">
        <v>0.3</v>
      </c>
      <c r="H10" s="176">
        <v>0.3</v>
      </c>
      <c r="I10" s="176">
        <v>0.3</v>
      </c>
      <c r="J10" s="176">
        <v>0.3</v>
      </c>
      <c r="K10" s="177">
        <v>0</v>
      </c>
      <c r="L10" s="173">
        <v>32</v>
      </c>
      <c r="M10" s="174">
        <v>116402847</v>
      </c>
      <c r="N10" s="175">
        <v>34404835.119999997</v>
      </c>
      <c r="O10"/>
    </row>
    <row r="11" spans="1:15" ht="15.95" customHeight="1" x14ac:dyDescent="0.25">
      <c r="A11" s="67"/>
      <c r="B11" s="68" t="s">
        <v>51</v>
      </c>
      <c r="C11" s="68" t="s">
        <v>52</v>
      </c>
      <c r="D11" s="81">
        <v>0.39</v>
      </c>
      <c r="E11" s="130">
        <v>0.39</v>
      </c>
      <c r="F11" s="130">
        <v>0.39</v>
      </c>
      <c r="G11" s="130">
        <v>0.39</v>
      </c>
      <c r="H11" s="130">
        <v>0.4</v>
      </c>
      <c r="I11" s="130">
        <v>0.39</v>
      </c>
      <c r="J11" s="130">
        <v>0.4</v>
      </c>
      <c r="K11" s="131">
        <v>-2.5</v>
      </c>
      <c r="L11" s="143">
        <v>10</v>
      </c>
      <c r="M11" s="132">
        <v>28000000</v>
      </c>
      <c r="N11" s="133">
        <v>10920000</v>
      </c>
      <c r="O11"/>
    </row>
    <row r="12" spans="1:15" ht="15.95" customHeight="1" x14ac:dyDescent="0.25">
      <c r="A12" s="67"/>
      <c r="B12" s="119" t="s">
        <v>260</v>
      </c>
      <c r="C12" s="119" t="s">
        <v>261</v>
      </c>
      <c r="D12" s="69">
        <v>0.94</v>
      </c>
      <c r="E12" s="81">
        <v>0.94</v>
      </c>
      <c r="F12" s="81">
        <v>0.93</v>
      </c>
      <c r="G12" s="81">
        <v>0.93</v>
      </c>
      <c r="H12" s="81">
        <v>0.94</v>
      </c>
      <c r="I12" s="81">
        <v>0.94</v>
      </c>
      <c r="J12" s="81">
        <v>0.94</v>
      </c>
      <c r="K12" s="82">
        <v>0</v>
      </c>
      <c r="L12" s="90">
        <v>17</v>
      </c>
      <c r="M12" s="83">
        <v>1646177</v>
      </c>
      <c r="N12" s="84">
        <v>1537401.38</v>
      </c>
      <c r="O12"/>
    </row>
    <row r="13" spans="1:15" ht="15.95" customHeight="1" x14ac:dyDescent="0.25">
      <c r="A13" s="67"/>
      <c r="B13" s="68" t="s">
        <v>86</v>
      </c>
      <c r="C13" s="68" t="s">
        <v>87</v>
      </c>
      <c r="D13" s="81">
        <v>7.0000000000000007E-2</v>
      </c>
      <c r="E13" s="138">
        <v>7.0000000000000007E-2</v>
      </c>
      <c r="F13" s="138">
        <v>7.0000000000000007E-2</v>
      </c>
      <c r="G13" s="138">
        <v>7.0000000000000007E-2</v>
      </c>
      <c r="H13" s="138">
        <v>0.06</v>
      </c>
      <c r="I13" s="138">
        <v>7.0000000000000007E-2</v>
      </c>
      <c r="J13" s="138">
        <v>0.06</v>
      </c>
      <c r="K13" s="139">
        <v>16.670000000000002</v>
      </c>
      <c r="L13" s="143">
        <v>3</v>
      </c>
      <c r="M13" s="140">
        <v>497014</v>
      </c>
      <c r="N13" s="141">
        <v>34790.980000000003</v>
      </c>
      <c r="O13"/>
    </row>
    <row r="14" spans="1:15" ht="15.95" customHeight="1" x14ac:dyDescent="0.25">
      <c r="A14" s="67"/>
      <c r="B14" s="68" t="s">
        <v>146</v>
      </c>
      <c r="C14" s="68" t="s">
        <v>147</v>
      </c>
      <c r="D14" s="81">
        <v>1.98</v>
      </c>
      <c r="E14" s="138">
        <v>1.99</v>
      </c>
      <c r="F14" s="138">
        <v>1.94</v>
      </c>
      <c r="G14" s="138">
        <v>1.96</v>
      </c>
      <c r="H14" s="138">
        <v>1.98</v>
      </c>
      <c r="I14" s="138">
        <v>1.96</v>
      </c>
      <c r="J14" s="138">
        <v>1.98</v>
      </c>
      <c r="K14" s="139">
        <v>-1.01</v>
      </c>
      <c r="L14" s="143">
        <v>119</v>
      </c>
      <c r="M14" s="140">
        <v>82932057</v>
      </c>
      <c r="N14" s="141">
        <v>162622063.37</v>
      </c>
      <c r="O14"/>
    </row>
    <row r="15" spans="1:15" ht="15.95" customHeight="1" x14ac:dyDescent="0.25">
      <c r="A15" s="67"/>
      <c r="B15" s="68" t="s">
        <v>163</v>
      </c>
      <c r="C15" s="68" t="s">
        <v>164</v>
      </c>
      <c r="D15" s="81">
        <v>3.65</v>
      </c>
      <c r="E15" s="138">
        <v>3.65</v>
      </c>
      <c r="F15" s="138">
        <v>3.55</v>
      </c>
      <c r="G15" s="138">
        <v>3.59</v>
      </c>
      <c r="H15" s="138">
        <v>3.67</v>
      </c>
      <c r="I15" s="138">
        <v>3.6</v>
      </c>
      <c r="J15" s="138">
        <v>3.65</v>
      </c>
      <c r="K15" s="139">
        <v>-1.37</v>
      </c>
      <c r="L15" s="143">
        <v>105</v>
      </c>
      <c r="M15" s="140">
        <v>22376065</v>
      </c>
      <c r="N15" s="141">
        <v>80417813.640000001</v>
      </c>
      <c r="O15"/>
    </row>
    <row r="16" spans="1:15" ht="15.95" customHeight="1" x14ac:dyDescent="0.25">
      <c r="A16" s="67"/>
      <c r="B16" s="274" t="s">
        <v>53</v>
      </c>
      <c r="C16" s="275"/>
      <c r="D16" s="86"/>
      <c r="E16" s="86"/>
      <c r="F16" s="86"/>
      <c r="G16" s="86"/>
      <c r="H16" s="86"/>
      <c r="I16" s="86"/>
      <c r="J16" s="86"/>
      <c r="K16" s="86"/>
      <c r="L16" s="70">
        <f>SUM(L4:L15)</f>
        <v>397</v>
      </c>
      <c r="M16" s="70">
        <f>SUM(M4:M15)</f>
        <v>385888311</v>
      </c>
      <c r="N16" s="70">
        <f>SUM(N4:N15)</f>
        <v>373370318.90999997</v>
      </c>
      <c r="O16"/>
    </row>
    <row r="17" spans="1:15" ht="15.95" customHeight="1" x14ac:dyDescent="0.25">
      <c r="A17" s="67"/>
      <c r="B17" s="257" t="s">
        <v>54</v>
      </c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9"/>
    </row>
    <row r="18" spans="1:15" ht="15.95" customHeight="1" x14ac:dyDescent="0.25">
      <c r="A18" s="67"/>
      <c r="B18" s="68" t="s">
        <v>169</v>
      </c>
      <c r="C18" s="68" t="s">
        <v>170</v>
      </c>
      <c r="D18" s="81">
        <v>14.84</v>
      </c>
      <c r="E18" s="138">
        <v>15.07</v>
      </c>
      <c r="F18" s="138">
        <v>14.72</v>
      </c>
      <c r="G18" s="138">
        <v>14.77</v>
      </c>
      <c r="H18" s="138">
        <v>14.86</v>
      </c>
      <c r="I18" s="138">
        <v>14.75</v>
      </c>
      <c r="J18" s="138">
        <v>14.85</v>
      </c>
      <c r="K18" s="139">
        <v>-0.67</v>
      </c>
      <c r="L18" s="143">
        <v>221</v>
      </c>
      <c r="M18" s="140">
        <v>12845084</v>
      </c>
      <c r="N18" s="141">
        <v>189663677.13</v>
      </c>
    </row>
    <row r="19" spans="1:15" ht="15.95" customHeight="1" x14ac:dyDescent="0.25">
      <c r="A19" s="67"/>
      <c r="B19" s="68" t="s">
        <v>289</v>
      </c>
      <c r="C19" s="68" t="s">
        <v>288</v>
      </c>
      <c r="D19" s="81">
        <v>3.65</v>
      </c>
      <c r="E19" s="138">
        <v>3.65</v>
      </c>
      <c r="F19" s="138">
        <v>3.5</v>
      </c>
      <c r="G19" s="138">
        <v>3.64</v>
      </c>
      <c r="H19" s="138">
        <v>3.67</v>
      </c>
      <c r="I19" s="138">
        <v>3.6</v>
      </c>
      <c r="J19" s="138">
        <v>3.65</v>
      </c>
      <c r="K19" s="139">
        <v>-1.37</v>
      </c>
      <c r="L19" s="143">
        <v>22</v>
      </c>
      <c r="M19" s="140">
        <v>630779</v>
      </c>
      <c r="N19" s="141">
        <v>2292936.63</v>
      </c>
    </row>
    <row r="20" spans="1:15" ht="15.95" customHeight="1" x14ac:dyDescent="0.25">
      <c r="A20" s="67"/>
      <c r="B20" s="260" t="s">
        <v>55</v>
      </c>
      <c r="C20" s="261"/>
      <c r="D20" s="86"/>
      <c r="E20" s="86"/>
      <c r="F20" s="86"/>
      <c r="G20" s="86"/>
      <c r="H20" s="86"/>
      <c r="I20" s="86"/>
      <c r="J20" s="86"/>
      <c r="K20" s="86"/>
      <c r="L20" s="70">
        <f>SUM(L18:L19)</f>
        <v>243</v>
      </c>
      <c r="M20" s="70">
        <f>SUM(M18:M19)</f>
        <v>13475863</v>
      </c>
      <c r="N20" s="70">
        <f>SUM(N18:N19)</f>
        <v>191956613.75999999</v>
      </c>
    </row>
    <row r="21" spans="1:15" ht="15.95" customHeight="1" x14ac:dyDescent="0.25">
      <c r="A21" s="67"/>
      <c r="B21" s="257" t="s">
        <v>56</v>
      </c>
      <c r="C21" s="258"/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9"/>
    </row>
    <row r="22" spans="1:15" ht="15.95" customHeight="1" x14ac:dyDescent="0.25">
      <c r="A22" s="67"/>
      <c r="B22" s="96" t="s">
        <v>149</v>
      </c>
      <c r="C22" s="96" t="s">
        <v>148</v>
      </c>
      <c r="D22" s="130">
        <v>0.8</v>
      </c>
      <c r="E22" s="81">
        <v>0.8</v>
      </c>
      <c r="F22" s="81">
        <v>0.8</v>
      </c>
      <c r="G22" s="81">
        <v>0.8</v>
      </c>
      <c r="H22" s="81">
        <v>0.8</v>
      </c>
      <c r="I22" s="130">
        <v>0.8</v>
      </c>
      <c r="J22" s="130">
        <v>0.8</v>
      </c>
      <c r="K22" s="82">
        <v>0</v>
      </c>
      <c r="L22" s="120">
        <v>5</v>
      </c>
      <c r="M22" s="132">
        <v>2080535</v>
      </c>
      <c r="N22" s="133">
        <v>1664428</v>
      </c>
    </row>
    <row r="23" spans="1:15" ht="15.95" customHeight="1" x14ac:dyDescent="0.25">
      <c r="A23" s="67"/>
      <c r="B23" s="260" t="s">
        <v>256</v>
      </c>
      <c r="C23" s="261"/>
      <c r="D23" s="86"/>
      <c r="E23" s="86"/>
      <c r="F23" s="86"/>
      <c r="G23" s="86"/>
      <c r="H23" s="86"/>
      <c r="I23" s="86"/>
      <c r="J23" s="86"/>
      <c r="K23" s="86"/>
      <c r="L23" s="70">
        <f>SUM(L22)</f>
        <v>5</v>
      </c>
      <c r="M23" s="70">
        <f>SUM(M22)</f>
        <v>2080535</v>
      </c>
      <c r="N23" s="70">
        <f>SUM(N22)</f>
        <v>1664428</v>
      </c>
    </row>
    <row r="24" spans="1:15" ht="15.95" customHeight="1" x14ac:dyDescent="0.25">
      <c r="A24" s="67"/>
      <c r="B24" s="257" t="s">
        <v>57</v>
      </c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9"/>
    </row>
    <row r="25" spans="1:15" ht="15.95" customHeight="1" x14ac:dyDescent="0.25">
      <c r="A25" s="67"/>
      <c r="B25" s="129" t="s">
        <v>58</v>
      </c>
      <c r="C25" s="129" t="s">
        <v>59</v>
      </c>
      <c r="D25" s="69">
        <v>18.600000000000001</v>
      </c>
      <c r="E25" s="81">
        <v>18.600000000000001</v>
      </c>
      <c r="F25" s="81">
        <v>18.52</v>
      </c>
      <c r="G25" s="81">
        <v>18.559999999999999</v>
      </c>
      <c r="H25" s="81">
        <v>19.03</v>
      </c>
      <c r="I25" s="130">
        <v>18.52</v>
      </c>
      <c r="J25" s="130">
        <v>18.899999999999999</v>
      </c>
      <c r="K25" s="82">
        <v>-2.0099999999999998</v>
      </c>
      <c r="L25" s="120">
        <v>3</v>
      </c>
      <c r="M25" s="132">
        <v>41000</v>
      </c>
      <c r="N25" s="133">
        <v>761000</v>
      </c>
    </row>
    <row r="26" spans="1:15" ht="15.95" customHeight="1" x14ac:dyDescent="0.25">
      <c r="A26" s="67"/>
      <c r="B26" s="129" t="s">
        <v>262</v>
      </c>
      <c r="C26" s="129" t="s">
        <v>263</v>
      </c>
      <c r="D26" s="69">
        <v>2.14</v>
      </c>
      <c r="E26" s="81">
        <v>2.2200000000000002</v>
      </c>
      <c r="F26" s="81">
        <v>2</v>
      </c>
      <c r="G26" s="81">
        <v>2.15</v>
      </c>
      <c r="H26" s="81">
        <v>2.16</v>
      </c>
      <c r="I26" s="130">
        <v>2.2200000000000002</v>
      </c>
      <c r="J26" s="130">
        <v>2.16</v>
      </c>
      <c r="K26" s="131">
        <v>2.78</v>
      </c>
      <c r="L26" s="120">
        <v>48</v>
      </c>
      <c r="M26" s="132">
        <v>4655173</v>
      </c>
      <c r="N26" s="133">
        <v>10027439.26</v>
      </c>
    </row>
    <row r="27" spans="1:15" ht="15.95" customHeight="1" x14ac:dyDescent="0.25">
      <c r="A27" s="67"/>
      <c r="B27" s="129" t="s">
        <v>207</v>
      </c>
      <c r="C27" s="129" t="s">
        <v>208</v>
      </c>
      <c r="D27" s="69">
        <v>0.56999999999999995</v>
      </c>
      <c r="E27" s="81">
        <v>0.56999999999999995</v>
      </c>
      <c r="F27" s="81">
        <v>0.56999999999999995</v>
      </c>
      <c r="G27" s="81">
        <v>0.56999999999999995</v>
      </c>
      <c r="H27" s="81">
        <v>0.56999999999999995</v>
      </c>
      <c r="I27" s="130">
        <v>0.56999999999999995</v>
      </c>
      <c r="J27" s="130">
        <v>0.56999999999999995</v>
      </c>
      <c r="K27" s="131">
        <v>0</v>
      </c>
      <c r="L27" s="120">
        <v>1</v>
      </c>
      <c r="M27" s="132">
        <v>104</v>
      </c>
      <c r="N27" s="133">
        <v>59.28</v>
      </c>
    </row>
    <row r="28" spans="1:15" ht="15.95" customHeight="1" x14ac:dyDescent="0.25">
      <c r="A28" s="67"/>
      <c r="B28" s="129" t="s">
        <v>291</v>
      </c>
      <c r="C28" s="129" t="s">
        <v>292</v>
      </c>
      <c r="D28" s="69">
        <v>0.4</v>
      </c>
      <c r="E28" s="81">
        <v>0.4</v>
      </c>
      <c r="F28" s="81">
        <v>0.36</v>
      </c>
      <c r="G28" s="81">
        <v>0.38</v>
      </c>
      <c r="H28" s="81">
        <v>0.4</v>
      </c>
      <c r="I28" s="130">
        <v>0.4</v>
      </c>
      <c r="J28" s="130">
        <v>0.4</v>
      </c>
      <c r="K28" s="131">
        <v>0</v>
      </c>
      <c r="L28" s="120">
        <v>16</v>
      </c>
      <c r="M28" s="132">
        <v>2440910</v>
      </c>
      <c r="N28" s="133">
        <v>937590.26</v>
      </c>
    </row>
    <row r="29" spans="1:15" ht="15.95" customHeight="1" x14ac:dyDescent="0.25">
      <c r="A29" s="67"/>
      <c r="B29" s="279" t="s">
        <v>62</v>
      </c>
      <c r="C29" s="280"/>
      <c r="D29" s="86"/>
      <c r="E29" s="86"/>
      <c r="F29" s="86"/>
      <c r="G29" s="86"/>
      <c r="H29" s="86"/>
      <c r="I29" s="86"/>
      <c r="J29" s="86"/>
      <c r="K29" s="86"/>
      <c r="L29" s="70">
        <f>SUM(L25:L28)</f>
        <v>68</v>
      </c>
      <c r="M29" s="70">
        <f>SUM(M25:M28)</f>
        <v>7137187</v>
      </c>
      <c r="N29" s="70">
        <f>SUM(N25:N28)</f>
        <v>11726088.799999999</v>
      </c>
    </row>
    <row r="30" spans="1:15" ht="15.95" customHeight="1" x14ac:dyDescent="0.25">
      <c r="B30" s="257" t="s">
        <v>63</v>
      </c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9"/>
    </row>
    <row r="31" spans="1:15" ht="15.95" customHeight="1" x14ac:dyDescent="0.25">
      <c r="B31" s="68" t="s">
        <v>205</v>
      </c>
      <c r="C31" s="68" t="s">
        <v>206</v>
      </c>
      <c r="D31" s="69">
        <v>6</v>
      </c>
      <c r="E31" s="81">
        <v>6.2</v>
      </c>
      <c r="F31" s="81">
        <v>5.91</v>
      </c>
      <c r="G31" s="81">
        <v>5.98</v>
      </c>
      <c r="H31" s="81">
        <v>6</v>
      </c>
      <c r="I31" s="130">
        <v>5.95</v>
      </c>
      <c r="J31" s="130">
        <v>6</v>
      </c>
      <c r="K31" s="131">
        <v>-0.83</v>
      </c>
      <c r="L31" s="120">
        <v>106</v>
      </c>
      <c r="M31" s="132">
        <v>8060888</v>
      </c>
      <c r="N31" s="133">
        <v>48167542.130000003</v>
      </c>
      <c r="O31"/>
    </row>
    <row r="32" spans="1:15" ht="15.95" customHeight="1" x14ac:dyDescent="0.25">
      <c r="B32" s="96" t="s">
        <v>88</v>
      </c>
      <c r="C32" s="96" t="s">
        <v>89</v>
      </c>
      <c r="D32" s="81">
        <v>4.82</v>
      </c>
      <c r="E32" s="81">
        <v>4.82</v>
      </c>
      <c r="F32" s="81">
        <v>4.8</v>
      </c>
      <c r="G32" s="81">
        <v>4.8099999999999996</v>
      </c>
      <c r="H32" s="81">
        <v>5.04</v>
      </c>
      <c r="I32" s="130">
        <v>4.8</v>
      </c>
      <c r="J32" s="130">
        <v>5.04</v>
      </c>
      <c r="K32" s="131">
        <v>-4.76</v>
      </c>
      <c r="L32" s="120">
        <v>3</v>
      </c>
      <c r="M32" s="132">
        <v>200000</v>
      </c>
      <c r="N32" s="133">
        <v>962250</v>
      </c>
      <c r="O32"/>
    </row>
    <row r="33" spans="1:15" ht="15.95" customHeight="1" x14ac:dyDescent="0.25">
      <c r="B33" s="157" t="s">
        <v>312</v>
      </c>
      <c r="C33" s="157" t="s">
        <v>313</v>
      </c>
      <c r="D33" s="69">
        <v>6.25</v>
      </c>
      <c r="E33" s="81">
        <v>6.25</v>
      </c>
      <c r="F33" s="81">
        <v>6</v>
      </c>
      <c r="G33" s="81">
        <v>6</v>
      </c>
      <c r="H33" s="81">
        <v>6.27</v>
      </c>
      <c r="I33" s="130">
        <v>6</v>
      </c>
      <c r="J33" s="130">
        <v>6.25</v>
      </c>
      <c r="K33" s="131">
        <v>-4</v>
      </c>
      <c r="L33" s="120">
        <v>4</v>
      </c>
      <c r="M33" s="132">
        <v>129280</v>
      </c>
      <c r="N33" s="133">
        <v>775955</v>
      </c>
      <c r="O33"/>
    </row>
    <row r="34" spans="1:15" ht="15.95" customHeight="1" x14ac:dyDescent="0.25">
      <c r="B34" s="68" t="s">
        <v>264</v>
      </c>
      <c r="C34" s="68" t="s">
        <v>265</v>
      </c>
      <c r="D34" s="69">
        <v>2.2000000000000002</v>
      </c>
      <c r="E34" s="81">
        <v>2.2000000000000002</v>
      </c>
      <c r="F34" s="81">
        <v>2.2000000000000002</v>
      </c>
      <c r="G34" s="81">
        <v>2.2000000000000002</v>
      </c>
      <c r="H34" s="81">
        <v>2.2000000000000002</v>
      </c>
      <c r="I34" s="130">
        <v>2.2000000000000002</v>
      </c>
      <c r="J34" s="130">
        <v>2.2000000000000002</v>
      </c>
      <c r="K34" s="131">
        <v>0</v>
      </c>
      <c r="L34" s="120">
        <v>1</v>
      </c>
      <c r="M34" s="132">
        <v>30000</v>
      </c>
      <c r="N34" s="133">
        <v>66000</v>
      </c>
      <c r="O34"/>
    </row>
    <row r="35" spans="1:15" ht="15.95" customHeight="1" x14ac:dyDescent="0.25">
      <c r="A35" s="67"/>
      <c r="B35" s="260" t="s">
        <v>66</v>
      </c>
      <c r="C35" s="261"/>
      <c r="D35" s="86"/>
      <c r="E35" s="86"/>
      <c r="F35" s="86"/>
      <c r="G35" s="86"/>
      <c r="H35" s="86"/>
      <c r="I35" s="86"/>
      <c r="J35" s="86"/>
      <c r="K35" s="86"/>
      <c r="L35" s="70">
        <f>SUM(L31:L34)</f>
        <v>114</v>
      </c>
      <c r="M35" s="70">
        <f>SUM(M31:M34)</f>
        <v>8420168</v>
      </c>
      <c r="N35" s="70">
        <f>SUM(N31:N34)</f>
        <v>49971747.130000003</v>
      </c>
      <c r="O35"/>
    </row>
    <row r="36" spans="1:15" ht="15.95" customHeight="1" x14ac:dyDescent="0.25">
      <c r="B36" s="267" t="s">
        <v>67</v>
      </c>
      <c r="C36" s="268"/>
      <c r="D36" s="268"/>
      <c r="E36" s="268"/>
      <c r="F36" s="268"/>
      <c r="G36" s="268"/>
      <c r="H36" s="268"/>
      <c r="I36" s="268"/>
      <c r="J36" s="268"/>
      <c r="K36" s="268"/>
      <c r="L36" s="268"/>
      <c r="M36" s="268"/>
      <c r="N36" s="269"/>
      <c r="O36"/>
    </row>
    <row r="37" spans="1:15" ht="15.95" customHeight="1" x14ac:dyDescent="0.25">
      <c r="B37" s="157" t="s">
        <v>245</v>
      </c>
      <c r="C37" s="157" t="s">
        <v>246</v>
      </c>
      <c r="D37" s="156">
        <v>12.2</v>
      </c>
      <c r="E37" s="138">
        <v>12.2</v>
      </c>
      <c r="F37" s="138">
        <v>12.2</v>
      </c>
      <c r="G37" s="138">
        <v>12.2</v>
      </c>
      <c r="H37" s="138">
        <v>12.19</v>
      </c>
      <c r="I37" s="138">
        <v>12.2</v>
      </c>
      <c r="J37" s="138">
        <v>12.1</v>
      </c>
      <c r="K37" s="139">
        <v>0.83</v>
      </c>
      <c r="L37" s="143">
        <v>3</v>
      </c>
      <c r="M37" s="140">
        <v>615043</v>
      </c>
      <c r="N37" s="141">
        <v>7503524.5999999996</v>
      </c>
    </row>
    <row r="38" spans="1:15" ht="15.95" customHeight="1" x14ac:dyDescent="0.25">
      <c r="B38" s="157" t="s">
        <v>203</v>
      </c>
      <c r="C38" s="157" t="s">
        <v>204</v>
      </c>
      <c r="D38" s="156">
        <v>58</v>
      </c>
      <c r="E38" s="138">
        <v>58</v>
      </c>
      <c r="F38" s="138">
        <v>57.5</v>
      </c>
      <c r="G38" s="138">
        <v>57.99</v>
      </c>
      <c r="H38" s="138">
        <v>59.99</v>
      </c>
      <c r="I38" s="138">
        <v>58</v>
      </c>
      <c r="J38" s="138">
        <v>58</v>
      </c>
      <c r="K38" s="139">
        <v>0</v>
      </c>
      <c r="L38" s="143">
        <v>5</v>
      </c>
      <c r="M38" s="140">
        <v>77100</v>
      </c>
      <c r="N38" s="141">
        <v>4470800</v>
      </c>
    </row>
    <row r="39" spans="1:15" ht="15.95" customHeight="1" x14ac:dyDescent="0.25">
      <c r="A39" s="67"/>
      <c r="B39" s="260" t="s">
        <v>69</v>
      </c>
      <c r="C39" s="261"/>
      <c r="D39" s="86"/>
      <c r="E39" s="86"/>
      <c r="F39" s="86"/>
      <c r="G39" s="86"/>
      <c r="H39" s="86"/>
      <c r="I39" s="86"/>
      <c r="J39" s="86"/>
      <c r="K39" s="86"/>
      <c r="L39" s="70">
        <f>SUM(L37:L38)</f>
        <v>8</v>
      </c>
      <c r="M39" s="70">
        <f>SUM(M37:M38)</f>
        <v>692143</v>
      </c>
      <c r="N39" s="70">
        <f>SUM(N37:N38)</f>
        <v>11974324.6</v>
      </c>
    </row>
    <row r="40" spans="1:15" ht="15.95" customHeight="1" x14ac:dyDescent="0.25">
      <c r="A40" s="67"/>
      <c r="B40" s="262" t="s">
        <v>71</v>
      </c>
      <c r="C40" s="263"/>
      <c r="D40" s="71"/>
      <c r="E40" s="71"/>
      <c r="F40" s="71"/>
      <c r="G40" s="71"/>
      <c r="H40" s="71"/>
      <c r="I40" s="71"/>
      <c r="J40" s="71"/>
      <c r="K40" s="71"/>
      <c r="L40" s="72">
        <f>L39+L35+L29+L23+L20+L16</f>
        <v>835</v>
      </c>
      <c r="M40" s="72">
        <f>M39+M35+M29+M23+M20+M16</f>
        <v>417694207</v>
      </c>
      <c r="N40" s="72">
        <f>N39+N35+N29+N23+N20+N16</f>
        <v>640663521.19999993</v>
      </c>
    </row>
    <row r="41" spans="1:15" ht="23.25" customHeight="1" x14ac:dyDescent="0.25">
      <c r="A41" s="67"/>
      <c r="B41" s="258" t="s">
        <v>338</v>
      </c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</row>
    <row r="42" spans="1:15" ht="24" customHeight="1" x14ac:dyDescent="0.25">
      <c r="A42" s="67"/>
      <c r="B42" s="105" t="s">
        <v>38</v>
      </c>
      <c r="C42" s="106" t="s">
        <v>39</v>
      </c>
      <c r="D42" s="106" t="s">
        <v>40</v>
      </c>
      <c r="E42" s="106" t="s">
        <v>41</v>
      </c>
      <c r="F42" s="106" t="s">
        <v>42</v>
      </c>
      <c r="G42" s="106" t="s">
        <v>43</v>
      </c>
      <c r="H42" s="106" t="s">
        <v>44</v>
      </c>
      <c r="I42" s="106" t="s">
        <v>45</v>
      </c>
      <c r="J42" s="107" t="s">
        <v>46</v>
      </c>
      <c r="K42" s="108" t="s">
        <v>32</v>
      </c>
      <c r="L42" s="109" t="s">
        <v>47</v>
      </c>
      <c r="M42" s="109" t="s">
        <v>48</v>
      </c>
      <c r="N42" s="106" t="s">
        <v>49</v>
      </c>
    </row>
    <row r="43" spans="1:15" ht="15" customHeight="1" x14ac:dyDescent="0.25">
      <c r="A43" s="67"/>
      <c r="B43" s="257" t="s">
        <v>50</v>
      </c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  <c r="N43" s="259"/>
    </row>
    <row r="44" spans="1:15" ht="15" customHeight="1" x14ac:dyDescent="0.25">
      <c r="A44" s="67"/>
      <c r="B44" s="119" t="s">
        <v>251</v>
      </c>
      <c r="C44" s="119" t="s">
        <v>252</v>
      </c>
      <c r="D44" s="126">
        <v>7.0000000000000007E-2</v>
      </c>
      <c r="E44" s="81">
        <v>7.0000000000000007E-2</v>
      </c>
      <c r="F44" s="81">
        <v>7.0000000000000007E-2</v>
      </c>
      <c r="G44" s="81">
        <v>7.0000000000000007E-2</v>
      </c>
      <c r="H44" s="81">
        <v>7.0000000000000007E-2</v>
      </c>
      <c r="I44" s="123">
        <v>7.0000000000000007E-2</v>
      </c>
      <c r="J44" s="123">
        <v>7.0000000000000007E-2</v>
      </c>
      <c r="K44" s="124">
        <v>0</v>
      </c>
      <c r="L44" s="134">
        <v>1</v>
      </c>
      <c r="M44" s="121">
        <v>41000</v>
      </c>
      <c r="N44" s="122">
        <v>2870</v>
      </c>
    </row>
    <row r="45" spans="1:15" ht="15" customHeight="1" x14ac:dyDescent="0.25">
      <c r="A45" s="67"/>
      <c r="B45" s="119" t="s">
        <v>247</v>
      </c>
      <c r="C45" s="119" t="s">
        <v>249</v>
      </c>
      <c r="D45" s="126">
        <v>0.48</v>
      </c>
      <c r="E45" s="81">
        <v>0.48</v>
      </c>
      <c r="F45" s="81">
        <v>0.48</v>
      </c>
      <c r="G45" s="81">
        <v>0.48</v>
      </c>
      <c r="H45" s="81">
        <v>0.48</v>
      </c>
      <c r="I45" s="123">
        <v>0.48</v>
      </c>
      <c r="J45" s="123">
        <v>0.48</v>
      </c>
      <c r="K45" s="124">
        <v>0</v>
      </c>
      <c r="L45" s="134">
        <v>4</v>
      </c>
      <c r="M45" s="121">
        <v>1020000</v>
      </c>
      <c r="N45" s="122">
        <v>489600</v>
      </c>
    </row>
    <row r="46" spans="1:15" ht="15" customHeight="1" x14ac:dyDescent="0.25">
      <c r="A46" s="67"/>
      <c r="B46" s="274" t="s">
        <v>53</v>
      </c>
      <c r="C46" s="275"/>
      <c r="D46" s="270"/>
      <c r="E46" s="271"/>
      <c r="F46" s="271"/>
      <c r="G46" s="271"/>
      <c r="H46" s="271"/>
      <c r="I46" s="271"/>
      <c r="J46" s="271"/>
      <c r="K46" s="272"/>
      <c r="L46" s="70">
        <f>SUM(L44:L45)</f>
        <v>5</v>
      </c>
      <c r="M46" s="70">
        <f>SUM(M44:M45)</f>
        <v>1061000</v>
      </c>
      <c r="N46" s="70">
        <f>SUM(N44:N45)</f>
        <v>492470</v>
      </c>
    </row>
    <row r="47" spans="1:15" ht="15" customHeight="1" x14ac:dyDescent="0.25">
      <c r="A47" s="67"/>
      <c r="B47" s="257" t="s">
        <v>56</v>
      </c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9"/>
    </row>
    <row r="48" spans="1:15" ht="15" customHeight="1" x14ac:dyDescent="0.25">
      <c r="A48" s="67"/>
      <c r="B48" s="49" t="s">
        <v>266</v>
      </c>
      <c r="C48" s="49" t="s">
        <v>268</v>
      </c>
      <c r="D48" s="126">
        <v>3.75</v>
      </c>
      <c r="E48" s="81">
        <v>3.75</v>
      </c>
      <c r="F48" s="81">
        <v>3.75</v>
      </c>
      <c r="G48" s="81">
        <v>3.75</v>
      </c>
      <c r="H48" s="81">
        <v>3.75</v>
      </c>
      <c r="I48" s="123">
        <v>3.75</v>
      </c>
      <c r="J48" s="123">
        <v>3.75</v>
      </c>
      <c r="K48" s="124">
        <v>0</v>
      </c>
      <c r="L48" s="134">
        <v>1</v>
      </c>
      <c r="M48" s="121">
        <v>497</v>
      </c>
      <c r="N48" s="122">
        <v>1863.75</v>
      </c>
    </row>
    <row r="49" spans="1:14" ht="15" customHeight="1" x14ac:dyDescent="0.25">
      <c r="A49" s="67"/>
      <c r="B49" s="260" t="s">
        <v>256</v>
      </c>
      <c r="C49" s="261"/>
      <c r="D49" s="73"/>
      <c r="E49" s="73"/>
      <c r="F49" s="73"/>
      <c r="G49" s="73"/>
      <c r="H49" s="73"/>
      <c r="I49" s="73"/>
      <c r="J49" s="73"/>
      <c r="K49" s="73"/>
      <c r="L49" s="70">
        <f>SUM(L48:L48)</f>
        <v>1</v>
      </c>
      <c r="M49" s="70">
        <f>SUM(M48:M48)</f>
        <v>497</v>
      </c>
      <c r="N49" s="70">
        <f>SUM(N48:N48)</f>
        <v>1863.75</v>
      </c>
    </row>
    <row r="50" spans="1:14" ht="15" customHeight="1" x14ac:dyDescent="0.25">
      <c r="A50" s="67"/>
      <c r="B50" s="276" t="s">
        <v>63</v>
      </c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8"/>
    </row>
    <row r="51" spans="1:14" ht="15" customHeight="1" x14ac:dyDescent="0.25">
      <c r="A51" s="67"/>
      <c r="B51" s="49" t="s">
        <v>72</v>
      </c>
      <c r="C51" s="49" t="s">
        <v>73</v>
      </c>
      <c r="D51" s="126">
        <v>2.76</v>
      </c>
      <c r="E51" s="81">
        <v>2.76</v>
      </c>
      <c r="F51" s="81">
        <v>2.76</v>
      </c>
      <c r="G51" s="81">
        <v>2.76</v>
      </c>
      <c r="H51" s="81">
        <v>2.76</v>
      </c>
      <c r="I51" s="123">
        <v>2.76</v>
      </c>
      <c r="J51" s="123">
        <v>2.76</v>
      </c>
      <c r="K51" s="124">
        <v>0</v>
      </c>
      <c r="L51" s="134">
        <v>1</v>
      </c>
      <c r="M51" s="121">
        <v>100</v>
      </c>
      <c r="N51" s="122">
        <v>276</v>
      </c>
    </row>
    <row r="52" spans="1:14" ht="15" customHeight="1" x14ac:dyDescent="0.25">
      <c r="A52" s="67"/>
      <c r="B52" s="260" t="s">
        <v>66</v>
      </c>
      <c r="C52" s="261"/>
      <c r="D52" s="73"/>
      <c r="E52" s="73"/>
      <c r="F52" s="73"/>
      <c r="G52" s="73"/>
      <c r="H52" s="73"/>
      <c r="I52" s="73"/>
      <c r="J52" s="73"/>
      <c r="K52" s="73"/>
      <c r="L52" s="70">
        <f>SUM(L51:L51)</f>
        <v>1</v>
      </c>
      <c r="M52" s="70">
        <f>SUM(M51:M51)</f>
        <v>100</v>
      </c>
      <c r="N52" s="70">
        <f>SUM(N51:N51)</f>
        <v>276</v>
      </c>
    </row>
    <row r="53" spans="1:14" ht="15" customHeight="1" x14ac:dyDescent="0.25">
      <c r="A53" s="67"/>
      <c r="B53" s="281" t="s">
        <v>75</v>
      </c>
      <c r="C53" s="282"/>
      <c r="D53" s="71"/>
      <c r="E53" s="71"/>
      <c r="F53" s="71"/>
      <c r="G53" s="71"/>
      <c r="H53" s="71"/>
      <c r="I53" s="71"/>
      <c r="J53" s="71"/>
      <c r="K53" s="71"/>
      <c r="L53" s="72">
        <f>L52+L49+L46</f>
        <v>7</v>
      </c>
      <c r="M53" s="72">
        <f t="shared" ref="M53:N53" si="0">M52+M49+M46</f>
        <v>1061597</v>
      </c>
      <c r="N53" s="72">
        <f t="shared" si="0"/>
        <v>494609.75</v>
      </c>
    </row>
    <row r="54" spans="1:14" ht="21.75" customHeight="1" x14ac:dyDescent="0.25">
      <c r="A54" s="67"/>
      <c r="B54" s="258" t="s">
        <v>337</v>
      </c>
      <c r="C54" s="258"/>
      <c r="D54" s="258"/>
      <c r="E54" s="258"/>
      <c r="F54" s="258"/>
      <c r="G54" s="258"/>
      <c r="H54" s="258"/>
      <c r="I54" s="258"/>
      <c r="J54" s="258"/>
      <c r="K54" s="258"/>
      <c r="L54" s="258"/>
      <c r="M54" s="258"/>
      <c r="N54" s="258"/>
    </row>
    <row r="55" spans="1:14" ht="25.5" customHeight="1" x14ac:dyDescent="0.25">
      <c r="A55" s="67"/>
      <c r="B55" s="105" t="s">
        <v>38</v>
      </c>
      <c r="C55" s="106" t="s">
        <v>39</v>
      </c>
      <c r="D55" s="106" t="s">
        <v>40</v>
      </c>
      <c r="E55" s="106" t="s">
        <v>41</v>
      </c>
      <c r="F55" s="106" t="s">
        <v>42</v>
      </c>
      <c r="G55" s="106" t="s">
        <v>43</v>
      </c>
      <c r="H55" s="106" t="s">
        <v>44</v>
      </c>
      <c r="I55" s="106" t="s">
        <v>45</v>
      </c>
      <c r="J55" s="107" t="s">
        <v>46</v>
      </c>
      <c r="K55" s="108" t="s">
        <v>32</v>
      </c>
      <c r="L55" s="109" t="s">
        <v>47</v>
      </c>
      <c r="M55" s="109" t="s">
        <v>48</v>
      </c>
      <c r="N55" s="106" t="s">
        <v>49</v>
      </c>
    </row>
    <row r="56" spans="1:14" ht="14.1" customHeight="1" x14ac:dyDescent="0.25">
      <c r="A56" s="67"/>
      <c r="B56" s="257" t="s">
        <v>50</v>
      </c>
      <c r="C56" s="258"/>
      <c r="D56" s="258"/>
      <c r="E56" s="258"/>
      <c r="F56" s="258"/>
      <c r="G56" s="258"/>
      <c r="H56" s="258"/>
      <c r="I56" s="258"/>
      <c r="J56" s="258"/>
      <c r="K56" s="258"/>
      <c r="L56" s="258"/>
      <c r="M56" s="258"/>
      <c r="N56" s="259"/>
    </row>
    <row r="57" spans="1:14" ht="14.1" customHeight="1" x14ac:dyDescent="0.25">
      <c r="A57" s="67"/>
      <c r="B57" s="96" t="s">
        <v>272</v>
      </c>
      <c r="C57" s="96" t="s">
        <v>280</v>
      </c>
      <c r="D57" s="81">
        <v>0.13</v>
      </c>
      <c r="E57" s="81">
        <v>0.13</v>
      </c>
      <c r="F57" s="81">
        <v>0.12</v>
      </c>
      <c r="G57" s="81">
        <v>0.12</v>
      </c>
      <c r="H57" s="81">
        <v>0.12</v>
      </c>
      <c r="I57" s="81">
        <v>0.12</v>
      </c>
      <c r="J57" s="81">
        <v>0.13</v>
      </c>
      <c r="K57" s="82">
        <v>-7.69</v>
      </c>
      <c r="L57" s="120">
        <v>3</v>
      </c>
      <c r="M57" s="83">
        <v>5920198</v>
      </c>
      <c r="N57" s="84">
        <v>711723.76</v>
      </c>
    </row>
    <row r="58" spans="1:14" ht="14.1" customHeight="1" x14ac:dyDescent="0.25">
      <c r="A58" s="67"/>
      <c r="B58" s="96" t="s">
        <v>271</v>
      </c>
      <c r="C58" s="96" t="s">
        <v>279</v>
      </c>
      <c r="D58" s="81">
        <v>0.21</v>
      </c>
      <c r="E58" s="81">
        <v>0.21</v>
      </c>
      <c r="F58" s="81">
        <v>0.2</v>
      </c>
      <c r="G58" s="81">
        <v>0.21</v>
      </c>
      <c r="H58" s="81">
        <v>0.21</v>
      </c>
      <c r="I58" s="81">
        <v>0.21</v>
      </c>
      <c r="J58" s="81">
        <v>0.21</v>
      </c>
      <c r="K58" s="82">
        <v>0</v>
      </c>
      <c r="L58" s="120">
        <v>13</v>
      </c>
      <c r="M58" s="83">
        <v>757635</v>
      </c>
      <c r="N58" s="84">
        <v>157000.35</v>
      </c>
    </row>
    <row r="59" spans="1:14" ht="14.1" customHeight="1" x14ac:dyDescent="0.25">
      <c r="A59" s="67"/>
      <c r="B59" s="274" t="s">
        <v>53</v>
      </c>
      <c r="C59" s="275"/>
      <c r="D59" s="270"/>
      <c r="E59" s="271"/>
      <c r="F59" s="271"/>
      <c r="G59" s="271"/>
      <c r="H59" s="271"/>
      <c r="I59" s="271"/>
      <c r="J59" s="271"/>
      <c r="K59" s="272"/>
      <c r="L59" s="70">
        <f>SUM(L57:L58)</f>
        <v>16</v>
      </c>
      <c r="M59" s="70">
        <f>SUM(M57:M58)</f>
        <v>6677833</v>
      </c>
      <c r="N59" s="70">
        <f>SUM(N57:N58)</f>
        <v>868724.11</v>
      </c>
    </row>
    <row r="60" spans="1:14" ht="14.1" customHeight="1" x14ac:dyDescent="0.25">
      <c r="A60" s="67"/>
      <c r="B60" s="257" t="s">
        <v>57</v>
      </c>
      <c r="C60" s="258"/>
      <c r="D60" s="258"/>
      <c r="E60" s="258"/>
      <c r="F60" s="258"/>
      <c r="G60" s="258"/>
      <c r="H60" s="258"/>
      <c r="I60" s="258"/>
      <c r="J60" s="258"/>
      <c r="K60" s="258"/>
      <c r="L60" s="258"/>
      <c r="M60" s="258"/>
      <c r="N60" s="259"/>
    </row>
    <row r="61" spans="1:14" ht="14.1" customHeight="1" x14ac:dyDescent="0.25">
      <c r="A61" s="67"/>
      <c r="B61" s="96" t="s">
        <v>76</v>
      </c>
      <c r="C61" s="96" t="s">
        <v>77</v>
      </c>
      <c r="D61" s="81">
        <v>1.27</v>
      </c>
      <c r="E61" s="81">
        <v>1.27</v>
      </c>
      <c r="F61" s="81">
        <v>1.27</v>
      </c>
      <c r="G61" s="81">
        <v>1.27</v>
      </c>
      <c r="H61" s="81">
        <v>1.27</v>
      </c>
      <c r="I61" s="81">
        <v>1.27</v>
      </c>
      <c r="J61" s="81">
        <v>1.27</v>
      </c>
      <c r="K61" s="82">
        <v>0</v>
      </c>
      <c r="L61" s="120">
        <v>3</v>
      </c>
      <c r="M61" s="83">
        <v>8220</v>
      </c>
      <c r="N61" s="84">
        <v>10439.4</v>
      </c>
    </row>
    <row r="62" spans="1:14" ht="14.1" customHeight="1" x14ac:dyDescent="0.25">
      <c r="A62" s="67"/>
      <c r="B62" s="274" t="s">
        <v>62</v>
      </c>
      <c r="C62" s="275"/>
      <c r="D62" s="270"/>
      <c r="E62" s="271"/>
      <c r="F62" s="271"/>
      <c r="G62" s="271"/>
      <c r="H62" s="271"/>
      <c r="I62" s="271"/>
      <c r="J62" s="271"/>
      <c r="K62" s="272"/>
      <c r="L62" s="70">
        <f>SUM(L61)</f>
        <v>3</v>
      </c>
      <c r="M62" s="70">
        <f>SUM(M61)</f>
        <v>8220</v>
      </c>
      <c r="N62" s="70">
        <f>SUM(N61)</f>
        <v>10439.4</v>
      </c>
    </row>
    <row r="63" spans="1:14" ht="14.1" customHeight="1" x14ac:dyDescent="0.25">
      <c r="A63" s="67"/>
      <c r="B63" s="276" t="s">
        <v>63</v>
      </c>
      <c r="C63" s="277"/>
      <c r="D63" s="277"/>
      <c r="E63" s="277"/>
      <c r="F63" s="277"/>
      <c r="G63" s="277"/>
      <c r="H63" s="277"/>
      <c r="I63" s="277"/>
      <c r="J63" s="277"/>
      <c r="K63" s="277"/>
      <c r="L63" s="277"/>
      <c r="M63" s="277"/>
      <c r="N63" s="278"/>
    </row>
    <row r="64" spans="1:14" ht="14.1" customHeight="1" x14ac:dyDescent="0.25">
      <c r="A64" s="67"/>
      <c r="B64" s="96" t="s">
        <v>78</v>
      </c>
      <c r="C64" s="96" t="s">
        <v>79</v>
      </c>
      <c r="D64" s="81">
        <v>1.85</v>
      </c>
      <c r="E64" s="81">
        <v>1.85</v>
      </c>
      <c r="F64" s="81">
        <v>1.81</v>
      </c>
      <c r="G64" s="81">
        <v>1.84</v>
      </c>
      <c r="H64" s="81">
        <v>1.88</v>
      </c>
      <c r="I64" s="81">
        <v>1.81</v>
      </c>
      <c r="J64" s="81">
        <v>1.85</v>
      </c>
      <c r="K64" s="82">
        <v>-2.16</v>
      </c>
      <c r="L64" s="120">
        <v>4</v>
      </c>
      <c r="M64" s="83">
        <v>778935</v>
      </c>
      <c r="N64" s="84">
        <v>1437029.75</v>
      </c>
    </row>
    <row r="65" spans="1:14" ht="14.1" customHeight="1" x14ac:dyDescent="0.25">
      <c r="A65" s="67"/>
      <c r="B65" s="260" t="s">
        <v>66</v>
      </c>
      <c r="C65" s="261"/>
      <c r="D65" s="270"/>
      <c r="E65" s="271"/>
      <c r="F65" s="271"/>
      <c r="G65" s="271"/>
      <c r="H65" s="271"/>
      <c r="I65" s="271"/>
      <c r="J65" s="271"/>
      <c r="K65" s="272"/>
      <c r="L65" s="70">
        <f>SUM(L64:L64)</f>
        <v>4</v>
      </c>
      <c r="M65" s="70">
        <f>SUM(M64:M64)</f>
        <v>778935</v>
      </c>
      <c r="N65" s="70">
        <f>SUM(N64:N64)</f>
        <v>1437029.75</v>
      </c>
    </row>
    <row r="66" spans="1:14" ht="14.1" customHeight="1" x14ac:dyDescent="0.25">
      <c r="A66" s="67"/>
      <c r="B66" s="267" t="s">
        <v>67</v>
      </c>
      <c r="C66" s="268"/>
      <c r="D66" s="268"/>
      <c r="E66" s="268"/>
      <c r="F66" s="268"/>
      <c r="G66" s="268"/>
      <c r="H66" s="268"/>
      <c r="I66" s="268"/>
      <c r="J66" s="268"/>
      <c r="K66" s="268"/>
      <c r="L66" s="268"/>
      <c r="M66" s="268"/>
      <c r="N66" s="269"/>
    </row>
    <row r="67" spans="1:14" ht="14.1" customHeight="1" x14ac:dyDescent="0.25">
      <c r="A67" s="67"/>
      <c r="B67" s="119" t="s">
        <v>284</v>
      </c>
      <c r="C67" s="119" t="s">
        <v>286</v>
      </c>
      <c r="D67" s="126">
        <v>9.15</v>
      </c>
      <c r="E67" s="162">
        <v>9.15</v>
      </c>
      <c r="F67" s="162">
        <v>9.0500000000000007</v>
      </c>
      <c r="G67" s="162">
        <v>9.0500000000000007</v>
      </c>
      <c r="H67" s="162">
        <v>9.0500000000000007</v>
      </c>
      <c r="I67" s="162">
        <v>9.0500000000000007</v>
      </c>
      <c r="J67" s="162">
        <v>9.15</v>
      </c>
      <c r="K67" s="163">
        <v>-1.0900000000000001</v>
      </c>
      <c r="L67" s="160">
        <v>12</v>
      </c>
      <c r="M67" s="164">
        <v>1256394</v>
      </c>
      <c r="N67" s="165">
        <v>11370687.4</v>
      </c>
    </row>
    <row r="68" spans="1:14" ht="14.1" customHeight="1" x14ac:dyDescent="0.25">
      <c r="A68" s="67"/>
      <c r="B68" s="68" t="s">
        <v>143</v>
      </c>
      <c r="C68" s="68" t="s">
        <v>140</v>
      </c>
      <c r="D68" s="81">
        <v>20.25</v>
      </c>
      <c r="E68" s="81">
        <v>20.25</v>
      </c>
      <c r="F68" s="81">
        <v>20.05</v>
      </c>
      <c r="G68" s="81">
        <v>20.16</v>
      </c>
      <c r="H68" s="81">
        <v>20.65</v>
      </c>
      <c r="I68" s="81">
        <v>20.11</v>
      </c>
      <c r="J68" s="81">
        <v>20.65</v>
      </c>
      <c r="K68" s="103">
        <v>-2.62</v>
      </c>
      <c r="L68" s="90">
        <v>14</v>
      </c>
      <c r="M68" s="83">
        <v>505100</v>
      </c>
      <c r="N68" s="84">
        <v>10184611</v>
      </c>
    </row>
    <row r="69" spans="1:14" ht="14.1" customHeight="1" x14ac:dyDescent="0.25">
      <c r="A69" s="67"/>
      <c r="B69" s="260" t="s">
        <v>69</v>
      </c>
      <c r="C69" s="261"/>
      <c r="D69" s="270"/>
      <c r="E69" s="271"/>
      <c r="F69" s="271"/>
      <c r="G69" s="271"/>
      <c r="H69" s="271"/>
      <c r="I69" s="271"/>
      <c r="J69" s="271"/>
      <c r="K69" s="272"/>
      <c r="L69" s="70">
        <f>SUM(L67:L68)</f>
        <v>26</v>
      </c>
      <c r="M69" s="83">
        <f>SUM(M67:M68)</f>
        <v>1761494</v>
      </c>
      <c r="N69" s="84">
        <f>SUM(N67:N68)</f>
        <v>21555298.399999999</v>
      </c>
    </row>
    <row r="70" spans="1:14" ht="14.1" customHeight="1" x14ac:dyDescent="0.25">
      <c r="A70" s="67"/>
      <c r="B70" s="267" t="s">
        <v>70</v>
      </c>
      <c r="C70" s="268"/>
      <c r="D70" s="268"/>
      <c r="E70" s="268"/>
      <c r="F70" s="268"/>
      <c r="G70" s="268"/>
      <c r="H70" s="268"/>
      <c r="I70" s="268"/>
      <c r="J70" s="268"/>
      <c r="K70" s="268"/>
      <c r="L70" s="268"/>
      <c r="M70" s="268"/>
      <c r="N70" s="269"/>
    </row>
    <row r="71" spans="1:14" ht="14.1" customHeight="1" x14ac:dyDescent="0.25">
      <c r="A71" s="67"/>
      <c r="B71" s="68" t="s">
        <v>218</v>
      </c>
      <c r="C71" s="68" t="s">
        <v>219</v>
      </c>
      <c r="D71" s="81">
        <v>5.01</v>
      </c>
      <c r="E71" s="81">
        <v>5.01</v>
      </c>
      <c r="F71" s="81">
        <v>4.91</v>
      </c>
      <c r="G71" s="81">
        <v>4.96</v>
      </c>
      <c r="H71" s="81">
        <v>5.0199999999999996</v>
      </c>
      <c r="I71" s="81">
        <v>4.91</v>
      </c>
      <c r="J71" s="81">
        <v>5.01</v>
      </c>
      <c r="K71" s="103">
        <v>-2</v>
      </c>
      <c r="L71" s="90">
        <v>57</v>
      </c>
      <c r="M71" s="83">
        <v>4986937</v>
      </c>
      <c r="N71" s="84">
        <v>24740271.649999999</v>
      </c>
    </row>
    <row r="72" spans="1:14" ht="14.1" customHeight="1" x14ac:dyDescent="0.25">
      <c r="A72" s="67"/>
      <c r="B72" s="68" t="s">
        <v>274</v>
      </c>
      <c r="C72" s="68" t="s">
        <v>276</v>
      </c>
      <c r="D72" s="81">
        <v>0.33</v>
      </c>
      <c r="E72" s="81">
        <v>0.33</v>
      </c>
      <c r="F72" s="81">
        <v>0.32</v>
      </c>
      <c r="G72" s="81">
        <v>0.32</v>
      </c>
      <c r="H72" s="81">
        <v>0.33</v>
      </c>
      <c r="I72" s="81">
        <v>0.32</v>
      </c>
      <c r="J72" s="81">
        <v>0.33</v>
      </c>
      <c r="K72" s="103">
        <v>-3.03</v>
      </c>
      <c r="L72" s="90">
        <v>6</v>
      </c>
      <c r="M72" s="83">
        <v>10123810</v>
      </c>
      <c r="N72" s="84">
        <v>3240864.14</v>
      </c>
    </row>
    <row r="73" spans="1:14" ht="14.1" customHeight="1" x14ac:dyDescent="0.25">
      <c r="A73" s="67"/>
      <c r="B73" s="260" t="s">
        <v>211</v>
      </c>
      <c r="C73" s="261"/>
      <c r="D73" s="270"/>
      <c r="E73" s="271"/>
      <c r="F73" s="271"/>
      <c r="G73" s="271"/>
      <c r="H73" s="271"/>
      <c r="I73" s="271"/>
      <c r="J73" s="271"/>
      <c r="K73" s="272"/>
      <c r="L73" s="70">
        <f>SUM(L71:L72)</f>
        <v>63</v>
      </c>
      <c r="M73" s="83">
        <f>SUM(M71:M72)</f>
        <v>15110747</v>
      </c>
      <c r="N73" s="84">
        <f>SUM(N71:N72)</f>
        <v>27981135.789999999</v>
      </c>
    </row>
    <row r="74" spans="1:14" ht="19.5" customHeight="1" x14ac:dyDescent="0.25">
      <c r="A74" s="67"/>
      <c r="B74" s="262" t="s">
        <v>82</v>
      </c>
      <c r="C74" s="263"/>
      <c r="D74" s="71"/>
      <c r="E74" s="71"/>
      <c r="F74" s="71"/>
      <c r="G74" s="71"/>
      <c r="H74" s="71"/>
      <c r="I74" s="71"/>
      <c r="J74" s="71"/>
      <c r="K74" s="71"/>
      <c r="L74" s="72">
        <f>L73+L69+L65+L62+L59</f>
        <v>112</v>
      </c>
      <c r="M74" s="72">
        <f>M73+M69+M65+M62+M59</f>
        <v>24337229</v>
      </c>
      <c r="N74" s="72">
        <f>N73+N69+N65+N62+N59</f>
        <v>51852627.449999996</v>
      </c>
    </row>
    <row r="75" spans="1:14" ht="14.1" customHeight="1" x14ac:dyDescent="0.25">
      <c r="A75" s="67"/>
      <c r="B75" s="262" t="s">
        <v>83</v>
      </c>
      <c r="C75" s="263"/>
      <c r="D75" s="264"/>
      <c r="E75" s="265"/>
      <c r="F75" s="265"/>
      <c r="G75" s="265"/>
      <c r="H75" s="265"/>
      <c r="I75" s="265"/>
      <c r="J75" s="265"/>
      <c r="K75" s="266"/>
      <c r="L75" s="72">
        <f>L74+L53+L40</f>
        <v>954</v>
      </c>
      <c r="M75" s="72">
        <f>M74+M53+M40</f>
        <v>443093033</v>
      </c>
      <c r="N75" s="72">
        <f>N74+N53+N40</f>
        <v>693010758.39999998</v>
      </c>
    </row>
    <row r="77" spans="1:14" ht="18.75" customHeight="1" x14ac:dyDescent="0.25">
      <c r="N77" s="77"/>
    </row>
  </sheetData>
  <mergeCells count="42">
    <mergeCell ref="B24:N24"/>
    <mergeCell ref="B29:C29"/>
    <mergeCell ref="B30:N30"/>
    <mergeCell ref="B35:C35"/>
    <mergeCell ref="B53:C53"/>
    <mergeCell ref="B50:N50"/>
    <mergeCell ref="B52:C52"/>
    <mergeCell ref="B36:N36"/>
    <mergeCell ref="B39:C39"/>
    <mergeCell ref="B43:N43"/>
    <mergeCell ref="B47:N47"/>
    <mergeCell ref="B49:C49"/>
    <mergeCell ref="B46:C46"/>
    <mergeCell ref="D46:K46"/>
    <mergeCell ref="B63:N63"/>
    <mergeCell ref="B62:C62"/>
    <mergeCell ref="D62:K62"/>
    <mergeCell ref="B59:C59"/>
    <mergeCell ref="B54:N54"/>
    <mergeCell ref="D59:K59"/>
    <mergeCell ref="B56:N56"/>
    <mergeCell ref="B1:N1"/>
    <mergeCell ref="B3:N3"/>
    <mergeCell ref="B16:C16"/>
    <mergeCell ref="B17:N17"/>
    <mergeCell ref="B20:C20"/>
    <mergeCell ref="B21:N21"/>
    <mergeCell ref="B23:C23"/>
    <mergeCell ref="B75:C75"/>
    <mergeCell ref="D75:K75"/>
    <mergeCell ref="B74:C74"/>
    <mergeCell ref="B66:N66"/>
    <mergeCell ref="B69:C69"/>
    <mergeCell ref="D69:K69"/>
    <mergeCell ref="B70:N70"/>
    <mergeCell ref="B73:C73"/>
    <mergeCell ref="D73:K73"/>
    <mergeCell ref="B65:C65"/>
    <mergeCell ref="D65:K65"/>
    <mergeCell ref="B60:N60"/>
    <mergeCell ref="B40:C40"/>
    <mergeCell ref="B41:N41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5"/>
  <sheetViews>
    <sheetView rightToLeft="1" zoomScale="110" zoomScaleNormal="110" workbookViewId="0">
      <selection activeCell="D4" sqref="D4:E4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83" t="s">
        <v>340</v>
      </c>
      <c r="C1" s="283"/>
      <c r="D1" s="283"/>
      <c r="E1" s="283"/>
    </row>
    <row r="2" spans="2:5" ht="21" customHeight="1" x14ac:dyDescent="0.25">
      <c r="B2" s="117" t="s">
        <v>38</v>
      </c>
      <c r="C2" s="117" t="s">
        <v>39</v>
      </c>
      <c r="D2" s="117" t="s">
        <v>84</v>
      </c>
      <c r="E2" s="117" t="s">
        <v>85</v>
      </c>
    </row>
    <row r="3" spans="2:5" ht="12.95" customHeight="1" x14ac:dyDescent="0.25">
      <c r="B3" s="284" t="s">
        <v>50</v>
      </c>
      <c r="C3" s="285"/>
      <c r="D3" s="285"/>
      <c r="E3" s="286"/>
    </row>
    <row r="4" spans="2:5" ht="12.95" customHeight="1" x14ac:dyDescent="0.25">
      <c r="B4" s="68" t="s">
        <v>282</v>
      </c>
      <c r="C4" s="68" t="s">
        <v>281</v>
      </c>
      <c r="D4" s="81">
        <v>0.15</v>
      </c>
      <c r="E4" s="81">
        <v>0.15</v>
      </c>
    </row>
    <row r="5" spans="2:5" ht="12.95" customHeight="1" x14ac:dyDescent="0.25">
      <c r="B5" s="68" t="s">
        <v>318</v>
      </c>
      <c r="C5" s="87" t="s">
        <v>319</v>
      </c>
      <c r="D5" s="81">
        <v>0.96</v>
      </c>
      <c r="E5" s="81">
        <v>0.96</v>
      </c>
    </row>
    <row r="6" spans="2:5" ht="12.95" customHeight="1" x14ac:dyDescent="0.25">
      <c r="B6" s="68" t="s">
        <v>270</v>
      </c>
      <c r="C6" s="68" t="s">
        <v>278</v>
      </c>
      <c r="D6" s="81">
        <v>0.05</v>
      </c>
      <c r="E6" s="81">
        <v>0.05</v>
      </c>
    </row>
    <row r="7" spans="2:5" ht="12.95" customHeight="1" x14ac:dyDescent="0.25">
      <c r="B7" s="287" t="s">
        <v>56</v>
      </c>
      <c r="C7" s="288"/>
      <c r="D7" s="288"/>
      <c r="E7" s="289"/>
    </row>
    <row r="8" spans="2:5" ht="12.95" customHeight="1" x14ac:dyDescent="0.25">
      <c r="B8" s="96" t="s">
        <v>173</v>
      </c>
      <c r="C8" s="96" t="s">
        <v>174</v>
      </c>
      <c r="D8" s="130">
        <v>0.7</v>
      </c>
      <c r="E8" s="135">
        <v>0.7</v>
      </c>
    </row>
    <row r="9" spans="2:5" ht="12.95" customHeight="1" x14ac:dyDescent="0.25">
      <c r="B9" s="68" t="s">
        <v>310</v>
      </c>
      <c r="C9" s="68" t="s">
        <v>311</v>
      </c>
      <c r="D9" s="81">
        <v>0.66</v>
      </c>
      <c r="E9" s="81">
        <v>0.66</v>
      </c>
    </row>
    <row r="10" spans="2:5" ht="12.95" customHeight="1" x14ac:dyDescent="0.25">
      <c r="B10" s="287" t="s">
        <v>57</v>
      </c>
      <c r="C10" s="288"/>
      <c r="D10" s="288"/>
      <c r="E10" s="289"/>
    </row>
    <row r="11" spans="2:5" ht="12.95" customHeight="1" x14ac:dyDescent="0.25">
      <c r="B11" s="96" t="s">
        <v>60</v>
      </c>
      <c r="C11" s="96" t="s">
        <v>61</v>
      </c>
      <c r="D11" s="81">
        <v>9.26</v>
      </c>
      <c r="E11" s="81">
        <v>9.35</v>
      </c>
    </row>
    <row r="12" spans="2:5" ht="12.95" customHeight="1" x14ac:dyDescent="0.25">
      <c r="B12" s="287" t="s">
        <v>63</v>
      </c>
      <c r="C12" s="288"/>
      <c r="D12" s="288"/>
      <c r="E12" s="289"/>
    </row>
    <row r="13" spans="2:5" ht="12.95" customHeight="1" x14ac:dyDescent="0.25">
      <c r="B13" s="96" t="s">
        <v>90</v>
      </c>
      <c r="C13" s="96" t="s">
        <v>91</v>
      </c>
      <c r="D13" s="123">
        <v>1.94</v>
      </c>
      <c r="E13" s="135">
        <v>1.94</v>
      </c>
    </row>
    <row r="14" spans="2:5" ht="12.95" customHeight="1" x14ac:dyDescent="0.25">
      <c r="B14" s="49" t="s">
        <v>98</v>
      </c>
      <c r="C14" s="49" t="s">
        <v>99</v>
      </c>
      <c r="D14" s="81">
        <v>1.45</v>
      </c>
      <c r="E14" s="81">
        <v>1.45</v>
      </c>
    </row>
    <row r="15" spans="2:5" ht="12.95" customHeight="1" x14ac:dyDescent="0.25">
      <c r="B15" s="129" t="s">
        <v>317</v>
      </c>
      <c r="C15" s="129" t="s">
        <v>316</v>
      </c>
      <c r="D15" s="81">
        <v>19</v>
      </c>
      <c r="E15" s="81">
        <v>19</v>
      </c>
    </row>
    <row r="16" spans="2:5" ht="12.95" customHeight="1" x14ac:dyDescent="0.25">
      <c r="B16" s="68" t="s">
        <v>253</v>
      </c>
      <c r="C16" s="68" t="s">
        <v>255</v>
      </c>
      <c r="D16" s="81">
        <v>1.0900000000000001</v>
      </c>
      <c r="E16" s="186">
        <v>1.1000000000000001</v>
      </c>
    </row>
    <row r="17" spans="2:8" ht="12.95" customHeight="1" x14ac:dyDescent="0.25">
      <c r="B17" s="96" t="s">
        <v>64</v>
      </c>
      <c r="C17" s="96" t="s">
        <v>65</v>
      </c>
      <c r="D17" s="81">
        <v>2.9</v>
      </c>
      <c r="E17" s="81">
        <v>2.9</v>
      </c>
    </row>
    <row r="18" spans="2:8" ht="12.95" customHeight="1" x14ac:dyDescent="0.25">
      <c r="B18" s="287" t="s">
        <v>238</v>
      </c>
      <c r="C18" s="288"/>
      <c r="D18" s="288"/>
      <c r="E18" s="289"/>
      <c r="F18" s="168"/>
      <c r="G18" s="168"/>
      <c r="H18" s="169"/>
    </row>
    <row r="19" spans="2:8" ht="12.95" customHeight="1" x14ac:dyDescent="0.25">
      <c r="B19" s="68" t="s">
        <v>37</v>
      </c>
      <c r="C19" s="68" t="s">
        <v>68</v>
      </c>
      <c r="D19" s="81">
        <v>108</v>
      </c>
      <c r="E19" s="81">
        <v>108</v>
      </c>
      <c r="F19" s="168"/>
      <c r="G19" s="168"/>
      <c r="H19" s="169"/>
    </row>
    <row r="20" spans="2:8" ht="12.95" customHeight="1" x14ac:dyDescent="0.25">
      <c r="B20" s="157" t="s">
        <v>187</v>
      </c>
      <c r="C20" s="157" t="s">
        <v>188</v>
      </c>
      <c r="D20" s="81">
        <v>12</v>
      </c>
      <c r="E20" s="81">
        <v>12</v>
      </c>
    </row>
    <row r="21" spans="2:8" ht="12.95" customHeight="1" x14ac:dyDescent="0.25">
      <c r="B21" s="287" t="s">
        <v>70</v>
      </c>
      <c r="C21" s="288"/>
      <c r="D21" s="288"/>
      <c r="E21" s="289"/>
    </row>
    <row r="22" spans="2:8" ht="12.95" customHeight="1" x14ac:dyDescent="0.25">
      <c r="B22" s="96" t="s">
        <v>236</v>
      </c>
      <c r="C22" s="96" t="s">
        <v>237</v>
      </c>
      <c r="D22" s="81">
        <v>11</v>
      </c>
      <c r="E22" s="135">
        <v>11</v>
      </c>
    </row>
    <row r="23" spans="2:8" ht="12.95" customHeight="1" x14ac:dyDescent="0.25">
      <c r="B23" s="68" t="s">
        <v>175</v>
      </c>
      <c r="C23" s="68" t="s">
        <v>176</v>
      </c>
      <c r="D23" s="81">
        <v>5.6</v>
      </c>
      <c r="E23" s="81">
        <v>5.6</v>
      </c>
    </row>
    <row r="24" spans="2:8" ht="17.25" customHeight="1" x14ac:dyDescent="0.25">
      <c r="B24" s="290" t="s">
        <v>341</v>
      </c>
      <c r="C24" s="291"/>
      <c r="D24" s="291"/>
      <c r="E24" s="291"/>
    </row>
    <row r="25" spans="2:8" ht="21" customHeight="1" x14ac:dyDescent="0.25">
      <c r="B25" s="117" t="s">
        <v>38</v>
      </c>
      <c r="C25" s="117" t="s">
        <v>39</v>
      </c>
      <c r="D25" s="117" t="s">
        <v>84</v>
      </c>
      <c r="E25" s="117" t="s">
        <v>85</v>
      </c>
    </row>
    <row r="26" spans="2:8" ht="12" customHeight="1" x14ac:dyDescent="0.25">
      <c r="B26" s="284" t="s">
        <v>50</v>
      </c>
      <c r="C26" s="285"/>
      <c r="D26" s="285"/>
      <c r="E26" s="286"/>
    </row>
    <row r="27" spans="2:8" ht="12" customHeight="1" x14ac:dyDescent="0.25">
      <c r="B27" s="113" t="s">
        <v>92</v>
      </c>
      <c r="C27" s="113" t="s">
        <v>93</v>
      </c>
      <c r="D27" s="126">
        <v>0.75</v>
      </c>
      <c r="E27" s="126">
        <v>0.75</v>
      </c>
    </row>
    <row r="28" spans="2:8" ht="12" customHeight="1" x14ac:dyDescent="0.25">
      <c r="B28" s="113" t="s">
        <v>94</v>
      </c>
      <c r="C28" s="113" t="s">
        <v>95</v>
      </c>
      <c r="D28" s="127">
        <v>1</v>
      </c>
      <c r="E28" s="127">
        <v>1</v>
      </c>
    </row>
    <row r="29" spans="2:8" ht="12" customHeight="1" x14ac:dyDescent="0.25">
      <c r="B29" s="113" t="s">
        <v>171</v>
      </c>
      <c r="C29" s="113" t="s">
        <v>172</v>
      </c>
      <c r="D29" s="81">
        <v>1.05</v>
      </c>
      <c r="E29" s="81">
        <v>1.05</v>
      </c>
    </row>
    <row r="30" spans="2:8" ht="12" customHeight="1" x14ac:dyDescent="0.25">
      <c r="B30" s="113" t="s">
        <v>212</v>
      </c>
      <c r="C30" s="113" t="s">
        <v>213</v>
      </c>
      <c r="D30" s="81">
        <v>1.01</v>
      </c>
      <c r="E30" s="81">
        <v>1.01</v>
      </c>
    </row>
    <row r="31" spans="2:8" ht="12" customHeight="1" x14ac:dyDescent="0.25">
      <c r="B31" s="113" t="s">
        <v>220</v>
      </c>
      <c r="C31" s="113" t="s">
        <v>221</v>
      </c>
      <c r="D31" s="81">
        <v>0.11</v>
      </c>
      <c r="E31" s="81">
        <v>0.11</v>
      </c>
    </row>
    <row r="32" spans="2:8" ht="12" customHeight="1" x14ac:dyDescent="0.25">
      <c r="B32" s="119" t="s">
        <v>209</v>
      </c>
      <c r="C32" s="119" t="s">
        <v>210</v>
      </c>
      <c r="D32" s="81">
        <v>1</v>
      </c>
      <c r="E32" s="81">
        <v>1</v>
      </c>
    </row>
    <row r="33" spans="2:5" ht="12" customHeight="1" x14ac:dyDescent="0.25">
      <c r="B33" s="119" t="s">
        <v>181</v>
      </c>
      <c r="C33" s="119" t="s">
        <v>182</v>
      </c>
      <c r="D33" s="81">
        <v>0.25</v>
      </c>
      <c r="E33" s="81">
        <v>0.25</v>
      </c>
    </row>
    <row r="34" spans="2:5" ht="12" customHeight="1" x14ac:dyDescent="0.25">
      <c r="B34" s="96" t="s">
        <v>250</v>
      </c>
      <c r="C34" s="96" t="s">
        <v>248</v>
      </c>
      <c r="D34" s="81">
        <v>1</v>
      </c>
      <c r="E34" s="81">
        <v>1</v>
      </c>
    </row>
    <row r="35" spans="2:5" ht="12" customHeight="1" x14ac:dyDescent="0.25">
      <c r="B35" s="96" t="s">
        <v>183</v>
      </c>
      <c r="C35" s="96" t="s">
        <v>184</v>
      </c>
      <c r="D35" s="81">
        <v>0.2</v>
      </c>
      <c r="E35" s="81">
        <v>0.2</v>
      </c>
    </row>
    <row r="36" spans="2:5" ht="12" customHeight="1" x14ac:dyDescent="0.25">
      <c r="B36" s="96" t="s">
        <v>234</v>
      </c>
      <c r="C36" s="96" t="s">
        <v>235</v>
      </c>
      <c r="D36" s="81">
        <v>0.85</v>
      </c>
      <c r="E36" s="81">
        <v>0.85</v>
      </c>
    </row>
    <row r="37" spans="2:5" ht="12" customHeight="1" x14ac:dyDescent="0.25">
      <c r="B37" s="113" t="s">
        <v>283</v>
      </c>
      <c r="C37" s="113" t="s">
        <v>285</v>
      </c>
      <c r="D37" s="126">
        <v>1</v>
      </c>
      <c r="E37" s="126">
        <v>1</v>
      </c>
    </row>
    <row r="38" spans="2:5" ht="12" customHeight="1" x14ac:dyDescent="0.25">
      <c r="B38" s="119" t="s">
        <v>196</v>
      </c>
      <c r="C38" s="119" t="s">
        <v>197</v>
      </c>
      <c r="D38" s="126">
        <v>0.05</v>
      </c>
      <c r="E38" s="126">
        <v>0.05</v>
      </c>
    </row>
    <row r="39" spans="2:5" ht="12" customHeight="1" x14ac:dyDescent="0.25">
      <c r="B39" s="119" t="s">
        <v>167</v>
      </c>
      <c r="C39" s="119" t="s">
        <v>168</v>
      </c>
      <c r="D39" s="81">
        <v>7.0000000000000007E-2</v>
      </c>
      <c r="E39" s="81">
        <v>7.0000000000000007E-2</v>
      </c>
    </row>
    <row r="40" spans="2:5" ht="12" customHeight="1" x14ac:dyDescent="0.25">
      <c r="B40" s="113" t="s">
        <v>306</v>
      </c>
      <c r="C40" s="113" t="s">
        <v>307</v>
      </c>
      <c r="D40" s="81">
        <v>1.03</v>
      </c>
      <c r="E40" s="81">
        <v>1.03</v>
      </c>
    </row>
    <row r="41" spans="2:5" ht="12" customHeight="1" x14ac:dyDescent="0.25">
      <c r="B41" s="287" t="s">
        <v>56</v>
      </c>
      <c r="C41" s="288"/>
      <c r="D41" s="288"/>
      <c r="E41" s="289"/>
    </row>
    <row r="42" spans="2:5" ht="12" customHeight="1" x14ac:dyDescent="0.25">
      <c r="B42" s="119" t="s">
        <v>254</v>
      </c>
      <c r="C42" s="119" t="s">
        <v>257</v>
      </c>
      <c r="D42" s="81">
        <v>0.75</v>
      </c>
      <c r="E42" s="81">
        <v>0.75</v>
      </c>
    </row>
    <row r="43" spans="2:5" ht="12" customHeight="1" x14ac:dyDescent="0.25">
      <c r="B43" s="287" t="s">
        <v>238</v>
      </c>
      <c r="C43" s="288"/>
      <c r="D43" s="288"/>
      <c r="E43" s="289"/>
    </row>
    <row r="44" spans="2:5" ht="12" customHeight="1" x14ac:dyDescent="0.25">
      <c r="B44" s="49" t="s">
        <v>185</v>
      </c>
      <c r="C44" s="49" t="s">
        <v>186</v>
      </c>
      <c r="D44" s="81">
        <v>23.39</v>
      </c>
      <c r="E44" s="81">
        <v>23.39</v>
      </c>
    </row>
    <row r="45" spans="2:5" ht="12" customHeight="1" x14ac:dyDescent="0.25">
      <c r="B45" s="287" t="s">
        <v>267</v>
      </c>
      <c r="C45" s="288"/>
      <c r="D45" s="288"/>
      <c r="E45" s="289"/>
    </row>
    <row r="46" spans="2:5" ht="12" customHeight="1" x14ac:dyDescent="0.25">
      <c r="B46" s="128" t="s">
        <v>240</v>
      </c>
      <c r="C46" s="128" t="s">
        <v>242</v>
      </c>
      <c r="D46" s="81">
        <v>1.26</v>
      </c>
      <c r="E46" s="81">
        <v>1.26</v>
      </c>
    </row>
    <row r="47" spans="2:5" ht="12" customHeight="1" x14ac:dyDescent="0.25">
      <c r="B47" s="128" t="s">
        <v>151</v>
      </c>
      <c r="C47" s="128" t="s">
        <v>152</v>
      </c>
      <c r="D47" s="81">
        <v>0.68</v>
      </c>
      <c r="E47" s="81">
        <v>0.68</v>
      </c>
    </row>
    <row r="48" spans="2:5" ht="12" customHeight="1" x14ac:dyDescent="0.25">
      <c r="B48" s="287" t="s">
        <v>57</v>
      </c>
      <c r="C48" s="288"/>
      <c r="D48" s="288"/>
      <c r="E48" s="289"/>
    </row>
    <row r="49" spans="2:5" ht="12" customHeight="1" x14ac:dyDescent="0.25">
      <c r="B49" s="113" t="s">
        <v>201</v>
      </c>
      <c r="C49" s="113" t="s">
        <v>202</v>
      </c>
      <c r="D49" s="81">
        <v>1</v>
      </c>
      <c r="E49" s="81">
        <v>1</v>
      </c>
    </row>
    <row r="50" spans="2:5" ht="12" customHeight="1" x14ac:dyDescent="0.25">
      <c r="B50" s="287" t="s">
        <v>63</v>
      </c>
      <c r="C50" s="288"/>
      <c r="D50" s="288"/>
      <c r="E50" s="289"/>
    </row>
    <row r="51" spans="2:5" ht="12" customHeight="1" x14ac:dyDescent="0.25">
      <c r="B51" s="113" t="s">
        <v>189</v>
      </c>
      <c r="C51" s="113" t="s">
        <v>190</v>
      </c>
      <c r="D51" s="126">
        <v>100</v>
      </c>
      <c r="E51" s="126">
        <v>100</v>
      </c>
    </row>
    <row r="52" spans="2:5" ht="12" customHeight="1" x14ac:dyDescent="0.25">
      <c r="B52" s="113" t="s">
        <v>332</v>
      </c>
      <c r="C52" s="113" t="s">
        <v>333</v>
      </c>
      <c r="D52" s="126">
        <v>3</v>
      </c>
      <c r="E52" s="126">
        <v>3</v>
      </c>
    </row>
    <row r="53" spans="2:5" ht="12" customHeight="1" x14ac:dyDescent="0.25">
      <c r="B53" s="49" t="s">
        <v>33</v>
      </c>
      <c r="C53" s="49" t="s">
        <v>74</v>
      </c>
      <c r="D53" s="126">
        <v>1.21</v>
      </c>
      <c r="E53" s="126">
        <v>1.21</v>
      </c>
    </row>
    <row r="54" spans="2:5" ht="18" customHeight="1" x14ac:dyDescent="0.25">
      <c r="B54" s="290" t="s">
        <v>342</v>
      </c>
      <c r="C54" s="291"/>
      <c r="D54" s="291"/>
      <c r="E54" s="291"/>
    </row>
    <row r="55" spans="2:5" ht="18" customHeight="1" x14ac:dyDescent="0.25">
      <c r="B55" s="117" t="s">
        <v>38</v>
      </c>
      <c r="C55" s="117" t="s">
        <v>39</v>
      </c>
      <c r="D55" s="117" t="s">
        <v>84</v>
      </c>
      <c r="E55" s="117" t="s">
        <v>85</v>
      </c>
    </row>
    <row r="56" spans="2:5" x14ac:dyDescent="0.25">
      <c r="B56" s="287" t="s">
        <v>238</v>
      </c>
      <c r="C56" s="288"/>
      <c r="D56" s="288"/>
      <c r="E56" s="289"/>
    </row>
    <row r="57" spans="2:5" x14ac:dyDescent="0.25">
      <c r="B57" s="96" t="s">
        <v>273</v>
      </c>
      <c r="C57" s="96" t="s">
        <v>287</v>
      </c>
      <c r="D57" s="126">
        <v>9.25</v>
      </c>
      <c r="E57" s="126">
        <v>9.25</v>
      </c>
    </row>
    <row r="58" spans="2:5" x14ac:dyDescent="0.25">
      <c r="B58" s="287" t="s">
        <v>70</v>
      </c>
      <c r="C58" s="288"/>
      <c r="D58" s="288"/>
      <c r="E58" s="289"/>
    </row>
    <row r="59" spans="2:5" x14ac:dyDescent="0.25">
      <c r="B59" s="68" t="s">
        <v>275</v>
      </c>
      <c r="C59" s="68" t="s">
        <v>277</v>
      </c>
      <c r="D59" s="126">
        <v>7.6</v>
      </c>
      <c r="E59" s="126">
        <v>7.6</v>
      </c>
    </row>
    <row r="61" spans="2:5" x14ac:dyDescent="0.25">
      <c r="B61" s="96" t="s">
        <v>96</v>
      </c>
      <c r="C61" s="96" t="s">
        <v>97</v>
      </c>
      <c r="D61" s="126">
        <v>1.35</v>
      </c>
      <c r="E61" s="126">
        <v>1.35</v>
      </c>
    </row>
    <row r="62" spans="2:5" x14ac:dyDescent="0.25">
      <c r="B62" s="287" t="s">
        <v>63</v>
      </c>
      <c r="C62" s="288"/>
      <c r="D62" s="288"/>
      <c r="E62" s="289"/>
    </row>
    <row r="63" spans="2:5" x14ac:dyDescent="0.25">
      <c r="B63" s="96" t="s">
        <v>156</v>
      </c>
      <c r="C63" s="96" t="s">
        <v>157</v>
      </c>
      <c r="D63" s="126">
        <v>1.33</v>
      </c>
      <c r="E63" s="126">
        <v>1.33</v>
      </c>
    </row>
    <row r="64" spans="2:5" x14ac:dyDescent="0.25">
      <c r="B64" s="96" t="s">
        <v>191</v>
      </c>
      <c r="C64" s="96" t="s">
        <v>192</v>
      </c>
      <c r="D64" s="126">
        <v>1.6</v>
      </c>
      <c r="E64" s="126">
        <v>1.6</v>
      </c>
    </row>
    <row r="65" spans="2:5" x14ac:dyDescent="0.25">
      <c r="B65" s="96" t="s">
        <v>80</v>
      </c>
      <c r="C65" s="96" t="s">
        <v>81</v>
      </c>
      <c r="D65" s="126">
        <v>1.27</v>
      </c>
      <c r="E65" s="126">
        <v>1.26</v>
      </c>
    </row>
  </sheetData>
  <mergeCells count="18">
    <mergeCell ref="B62:E62"/>
    <mergeCell ref="B56:E56"/>
    <mergeCell ref="B58:E58"/>
    <mergeCell ref="B1:E1"/>
    <mergeCell ref="B3:E3"/>
    <mergeCell ref="B21:E21"/>
    <mergeCell ref="B7:E7"/>
    <mergeCell ref="B54:E54"/>
    <mergeCell ref="B24:E24"/>
    <mergeCell ref="B26:E26"/>
    <mergeCell ref="B45:E45"/>
    <mergeCell ref="B50:E50"/>
    <mergeCell ref="B48:E48"/>
    <mergeCell ref="B41:E41"/>
    <mergeCell ref="B12:E12"/>
    <mergeCell ref="B43:E43"/>
    <mergeCell ref="B18:E18"/>
    <mergeCell ref="B10:E10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3"/>
  <sheetViews>
    <sheetView rightToLeft="1" topLeftCell="A33" workbookViewId="0">
      <selection activeCell="U20" sqref="U20"/>
    </sheetView>
  </sheetViews>
  <sheetFormatPr defaultRowHeight="18.75" customHeight="1" x14ac:dyDescent="0.3"/>
  <cols>
    <col min="1" max="1" width="3.25" style="171" customWidth="1"/>
    <col min="2" max="2" width="22.125" style="172" bestFit="1" customWidth="1"/>
    <col min="3" max="3" width="10.875" style="172" customWidth="1"/>
    <col min="4" max="4" width="10.125" style="172" customWidth="1"/>
    <col min="5" max="5" width="14.25" style="172" customWidth="1"/>
    <col min="6" max="6" width="18.125" style="172" customWidth="1"/>
    <col min="7" max="256" width="9" style="171"/>
    <col min="257" max="257" width="3.25" style="171" customWidth="1"/>
    <col min="258" max="258" width="22.125" style="171" bestFit="1" customWidth="1"/>
    <col min="259" max="259" width="10.875" style="171" customWidth="1"/>
    <col min="260" max="260" width="10.125" style="171" customWidth="1"/>
    <col min="261" max="261" width="14.25" style="171" customWidth="1"/>
    <col min="262" max="262" width="18.125" style="171" customWidth="1"/>
    <col min="263" max="512" width="9" style="171"/>
    <col min="513" max="513" width="3.25" style="171" customWidth="1"/>
    <col min="514" max="514" width="22.125" style="171" bestFit="1" customWidth="1"/>
    <col min="515" max="515" width="10.875" style="171" customWidth="1"/>
    <col min="516" max="516" width="10.125" style="171" customWidth="1"/>
    <col min="517" max="517" width="14.25" style="171" customWidth="1"/>
    <col min="518" max="518" width="18.125" style="171" customWidth="1"/>
    <col min="519" max="768" width="9" style="171"/>
    <col min="769" max="769" width="3.25" style="171" customWidth="1"/>
    <col min="770" max="770" width="22.125" style="171" bestFit="1" customWidth="1"/>
    <col min="771" max="771" width="10.875" style="171" customWidth="1"/>
    <col min="772" max="772" width="10.125" style="171" customWidth="1"/>
    <col min="773" max="773" width="14.25" style="171" customWidth="1"/>
    <col min="774" max="774" width="18.125" style="171" customWidth="1"/>
    <col min="775" max="1024" width="9" style="171"/>
    <col min="1025" max="1025" width="3.25" style="171" customWidth="1"/>
    <col min="1026" max="1026" width="22.125" style="171" bestFit="1" customWidth="1"/>
    <col min="1027" max="1027" width="10.875" style="171" customWidth="1"/>
    <col min="1028" max="1028" width="10.125" style="171" customWidth="1"/>
    <col min="1029" max="1029" width="14.25" style="171" customWidth="1"/>
    <col min="1030" max="1030" width="18.125" style="171" customWidth="1"/>
    <col min="1031" max="1280" width="9" style="171"/>
    <col min="1281" max="1281" width="3.25" style="171" customWidth="1"/>
    <col min="1282" max="1282" width="22.125" style="171" bestFit="1" customWidth="1"/>
    <col min="1283" max="1283" width="10.875" style="171" customWidth="1"/>
    <col min="1284" max="1284" width="10.125" style="171" customWidth="1"/>
    <col min="1285" max="1285" width="14.25" style="171" customWidth="1"/>
    <col min="1286" max="1286" width="18.125" style="171" customWidth="1"/>
    <col min="1287" max="1536" width="9" style="171"/>
    <col min="1537" max="1537" width="3.25" style="171" customWidth="1"/>
    <col min="1538" max="1538" width="22.125" style="171" bestFit="1" customWidth="1"/>
    <col min="1539" max="1539" width="10.875" style="171" customWidth="1"/>
    <col min="1540" max="1540" width="10.125" style="171" customWidth="1"/>
    <col min="1541" max="1541" width="14.25" style="171" customWidth="1"/>
    <col min="1542" max="1542" width="18.125" style="171" customWidth="1"/>
    <col min="1543" max="1792" width="9" style="171"/>
    <col min="1793" max="1793" width="3.25" style="171" customWidth="1"/>
    <col min="1794" max="1794" width="22.125" style="171" bestFit="1" customWidth="1"/>
    <col min="1795" max="1795" width="10.875" style="171" customWidth="1"/>
    <col min="1796" max="1796" width="10.125" style="171" customWidth="1"/>
    <col min="1797" max="1797" width="14.25" style="171" customWidth="1"/>
    <col min="1798" max="1798" width="18.125" style="171" customWidth="1"/>
    <col min="1799" max="2048" width="9" style="171"/>
    <col min="2049" max="2049" width="3.25" style="171" customWidth="1"/>
    <col min="2050" max="2050" width="22.125" style="171" bestFit="1" customWidth="1"/>
    <col min="2051" max="2051" width="10.875" style="171" customWidth="1"/>
    <col min="2052" max="2052" width="10.125" style="171" customWidth="1"/>
    <col min="2053" max="2053" width="14.25" style="171" customWidth="1"/>
    <col min="2054" max="2054" width="18.125" style="171" customWidth="1"/>
    <col min="2055" max="2304" width="9" style="171"/>
    <col min="2305" max="2305" width="3.25" style="171" customWidth="1"/>
    <col min="2306" max="2306" width="22.125" style="171" bestFit="1" customWidth="1"/>
    <col min="2307" max="2307" width="10.875" style="171" customWidth="1"/>
    <col min="2308" max="2308" width="10.125" style="171" customWidth="1"/>
    <col min="2309" max="2309" width="14.25" style="171" customWidth="1"/>
    <col min="2310" max="2310" width="18.125" style="171" customWidth="1"/>
    <col min="2311" max="2560" width="9" style="171"/>
    <col min="2561" max="2561" width="3.25" style="171" customWidth="1"/>
    <col min="2562" max="2562" width="22.125" style="171" bestFit="1" customWidth="1"/>
    <col min="2563" max="2563" width="10.875" style="171" customWidth="1"/>
    <col min="2564" max="2564" width="10.125" style="171" customWidth="1"/>
    <col min="2565" max="2565" width="14.25" style="171" customWidth="1"/>
    <col min="2566" max="2566" width="18.125" style="171" customWidth="1"/>
    <col min="2567" max="2816" width="9" style="171"/>
    <col min="2817" max="2817" width="3.25" style="171" customWidth="1"/>
    <col min="2818" max="2818" width="22.125" style="171" bestFit="1" customWidth="1"/>
    <col min="2819" max="2819" width="10.875" style="171" customWidth="1"/>
    <col min="2820" max="2820" width="10.125" style="171" customWidth="1"/>
    <col min="2821" max="2821" width="14.25" style="171" customWidth="1"/>
    <col min="2822" max="2822" width="18.125" style="171" customWidth="1"/>
    <col min="2823" max="3072" width="9" style="171"/>
    <col min="3073" max="3073" width="3.25" style="171" customWidth="1"/>
    <col min="3074" max="3074" width="22.125" style="171" bestFit="1" customWidth="1"/>
    <col min="3075" max="3075" width="10.875" style="171" customWidth="1"/>
    <col min="3076" max="3076" width="10.125" style="171" customWidth="1"/>
    <col min="3077" max="3077" width="14.25" style="171" customWidth="1"/>
    <col min="3078" max="3078" width="18.125" style="171" customWidth="1"/>
    <col min="3079" max="3328" width="9" style="171"/>
    <col min="3329" max="3329" width="3.25" style="171" customWidth="1"/>
    <col min="3330" max="3330" width="22.125" style="171" bestFit="1" customWidth="1"/>
    <col min="3331" max="3331" width="10.875" style="171" customWidth="1"/>
    <col min="3332" max="3332" width="10.125" style="171" customWidth="1"/>
    <col min="3333" max="3333" width="14.25" style="171" customWidth="1"/>
    <col min="3334" max="3334" width="18.125" style="171" customWidth="1"/>
    <col min="3335" max="3584" width="9" style="171"/>
    <col min="3585" max="3585" width="3.25" style="171" customWidth="1"/>
    <col min="3586" max="3586" width="22.125" style="171" bestFit="1" customWidth="1"/>
    <col min="3587" max="3587" width="10.875" style="171" customWidth="1"/>
    <col min="3588" max="3588" width="10.125" style="171" customWidth="1"/>
    <col min="3589" max="3589" width="14.25" style="171" customWidth="1"/>
    <col min="3590" max="3590" width="18.125" style="171" customWidth="1"/>
    <col min="3591" max="3840" width="9" style="171"/>
    <col min="3841" max="3841" width="3.25" style="171" customWidth="1"/>
    <col min="3842" max="3842" width="22.125" style="171" bestFit="1" customWidth="1"/>
    <col min="3843" max="3843" width="10.875" style="171" customWidth="1"/>
    <col min="3844" max="3844" width="10.125" style="171" customWidth="1"/>
    <col min="3845" max="3845" width="14.25" style="171" customWidth="1"/>
    <col min="3846" max="3846" width="18.125" style="171" customWidth="1"/>
    <col min="3847" max="4096" width="9" style="171"/>
    <col min="4097" max="4097" width="3.25" style="171" customWidth="1"/>
    <col min="4098" max="4098" width="22.125" style="171" bestFit="1" customWidth="1"/>
    <col min="4099" max="4099" width="10.875" style="171" customWidth="1"/>
    <col min="4100" max="4100" width="10.125" style="171" customWidth="1"/>
    <col min="4101" max="4101" width="14.25" style="171" customWidth="1"/>
    <col min="4102" max="4102" width="18.125" style="171" customWidth="1"/>
    <col min="4103" max="4352" width="9" style="171"/>
    <col min="4353" max="4353" width="3.25" style="171" customWidth="1"/>
    <col min="4354" max="4354" width="22.125" style="171" bestFit="1" customWidth="1"/>
    <col min="4355" max="4355" width="10.875" style="171" customWidth="1"/>
    <col min="4356" max="4356" width="10.125" style="171" customWidth="1"/>
    <col min="4357" max="4357" width="14.25" style="171" customWidth="1"/>
    <col min="4358" max="4358" width="18.125" style="171" customWidth="1"/>
    <col min="4359" max="4608" width="9" style="171"/>
    <col min="4609" max="4609" width="3.25" style="171" customWidth="1"/>
    <col min="4610" max="4610" width="22.125" style="171" bestFit="1" customWidth="1"/>
    <col min="4611" max="4611" width="10.875" style="171" customWidth="1"/>
    <col min="4612" max="4612" width="10.125" style="171" customWidth="1"/>
    <col min="4613" max="4613" width="14.25" style="171" customWidth="1"/>
    <col min="4614" max="4614" width="18.125" style="171" customWidth="1"/>
    <col min="4615" max="4864" width="9" style="171"/>
    <col min="4865" max="4865" width="3.25" style="171" customWidth="1"/>
    <col min="4866" max="4866" width="22.125" style="171" bestFit="1" customWidth="1"/>
    <col min="4867" max="4867" width="10.875" style="171" customWidth="1"/>
    <col min="4868" max="4868" width="10.125" style="171" customWidth="1"/>
    <col min="4869" max="4869" width="14.25" style="171" customWidth="1"/>
    <col min="4870" max="4870" width="18.125" style="171" customWidth="1"/>
    <col min="4871" max="5120" width="9" style="171"/>
    <col min="5121" max="5121" width="3.25" style="171" customWidth="1"/>
    <col min="5122" max="5122" width="22.125" style="171" bestFit="1" customWidth="1"/>
    <col min="5123" max="5123" width="10.875" style="171" customWidth="1"/>
    <col min="5124" max="5124" width="10.125" style="171" customWidth="1"/>
    <col min="5125" max="5125" width="14.25" style="171" customWidth="1"/>
    <col min="5126" max="5126" width="18.125" style="171" customWidth="1"/>
    <col min="5127" max="5376" width="9" style="171"/>
    <col min="5377" max="5377" width="3.25" style="171" customWidth="1"/>
    <col min="5378" max="5378" width="22.125" style="171" bestFit="1" customWidth="1"/>
    <col min="5379" max="5379" width="10.875" style="171" customWidth="1"/>
    <col min="5380" max="5380" width="10.125" style="171" customWidth="1"/>
    <col min="5381" max="5381" width="14.25" style="171" customWidth="1"/>
    <col min="5382" max="5382" width="18.125" style="171" customWidth="1"/>
    <col min="5383" max="5632" width="9" style="171"/>
    <col min="5633" max="5633" width="3.25" style="171" customWidth="1"/>
    <col min="5634" max="5634" width="22.125" style="171" bestFit="1" customWidth="1"/>
    <col min="5635" max="5635" width="10.875" style="171" customWidth="1"/>
    <col min="5636" max="5636" width="10.125" style="171" customWidth="1"/>
    <col min="5637" max="5637" width="14.25" style="171" customWidth="1"/>
    <col min="5638" max="5638" width="18.125" style="171" customWidth="1"/>
    <col min="5639" max="5888" width="9" style="171"/>
    <col min="5889" max="5889" width="3.25" style="171" customWidth="1"/>
    <col min="5890" max="5890" width="22.125" style="171" bestFit="1" customWidth="1"/>
    <col min="5891" max="5891" width="10.875" style="171" customWidth="1"/>
    <col min="5892" max="5892" width="10.125" style="171" customWidth="1"/>
    <col min="5893" max="5893" width="14.25" style="171" customWidth="1"/>
    <col min="5894" max="5894" width="18.125" style="171" customWidth="1"/>
    <col min="5895" max="6144" width="9" style="171"/>
    <col min="6145" max="6145" width="3.25" style="171" customWidth="1"/>
    <col min="6146" max="6146" width="22.125" style="171" bestFit="1" customWidth="1"/>
    <col min="6147" max="6147" width="10.875" style="171" customWidth="1"/>
    <col min="6148" max="6148" width="10.125" style="171" customWidth="1"/>
    <col min="6149" max="6149" width="14.25" style="171" customWidth="1"/>
    <col min="6150" max="6150" width="18.125" style="171" customWidth="1"/>
    <col min="6151" max="6400" width="9" style="171"/>
    <col min="6401" max="6401" width="3.25" style="171" customWidth="1"/>
    <col min="6402" max="6402" width="22.125" style="171" bestFit="1" customWidth="1"/>
    <col min="6403" max="6403" width="10.875" style="171" customWidth="1"/>
    <col min="6404" max="6404" width="10.125" style="171" customWidth="1"/>
    <col min="6405" max="6405" width="14.25" style="171" customWidth="1"/>
    <col min="6406" max="6406" width="18.125" style="171" customWidth="1"/>
    <col min="6407" max="6656" width="9" style="171"/>
    <col min="6657" max="6657" width="3.25" style="171" customWidth="1"/>
    <col min="6658" max="6658" width="22.125" style="171" bestFit="1" customWidth="1"/>
    <col min="6659" max="6659" width="10.875" style="171" customWidth="1"/>
    <col min="6660" max="6660" width="10.125" style="171" customWidth="1"/>
    <col min="6661" max="6661" width="14.25" style="171" customWidth="1"/>
    <col min="6662" max="6662" width="18.125" style="171" customWidth="1"/>
    <col min="6663" max="6912" width="9" style="171"/>
    <col min="6913" max="6913" width="3.25" style="171" customWidth="1"/>
    <col min="6914" max="6914" width="22.125" style="171" bestFit="1" customWidth="1"/>
    <col min="6915" max="6915" width="10.875" style="171" customWidth="1"/>
    <col min="6916" max="6916" width="10.125" style="171" customWidth="1"/>
    <col min="6917" max="6917" width="14.25" style="171" customWidth="1"/>
    <col min="6918" max="6918" width="18.125" style="171" customWidth="1"/>
    <col min="6919" max="7168" width="9" style="171"/>
    <col min="7169" max="7169" width="3.25" style="171" customWidth="1"/>
    <col min="7170" max="7170" width="22.125" style="171" bestFit="1" customWidth="1"/>
    <col min="7171" max="7171" width="10.875" style="171" customWidth="1"/>
    <col min="7172" max="7172" width="10.125" style="171" customWidth="1"/>
    <col min="7173" max="7173" width="14.25" style="171" customWidth="1"/>
    <col min="7174" max="7174" width="18.125" style="171" customWidth="1"/>
    <col min="7175" max="7424" width="9" style="171"/>
    <col min="7425" max="7425" width="3.25" style="171" customWidth="1"/>
    <col min="7426" max="7426" width="22.125" style="171" bestFit="1" customWidth="1"/>
    <col min="7427" max="7427" width="10.875" style="171" customWidth="1"/>
    <col min="7428" max="7428" width="10.125" style="171" customWidth="1"/>
    <col min="7429" max="7429" width="14.25" style="171" customWidth="1"/>
    <col min="7430" max="7430" width="18.125" style="171" customWidth="1"/>
    <col min="7431" max="7680" width="9" style="171"/>
    <col min="7681" max="7681" width="3.25" style="171" customWidth="1"/>
    <col min="7682" max="7682" width="22.125" style="171" bestFit="1" customWidth="1"/>
    <col min="7683" max="7683" width="10.875" style="171" customWidth="1"/>
    <col min="7684" max="7684" width="10.125" style="171" customWidth="1"/>
    <col min="7685" max="7685" width="14.25" style="171" customWidth="1"/>
    <col min="7686" max="7686" width="18.125" style="171" customWidth="1"/>
    <col min="7687" max="7936" width="9" style="171"/>
    <col min="7937" max="7937" width="3.25" style="171" customWidth="1"/>
    <col min="7938" max="7938" width="22.125" style="171" bestFit="1" customWidth="1"/>
    <col min="7939" max="7939" width="10.875" style="171" customWidth="1"/>
    <col min="7940" max="7940" width="10.125" style="171" customWidth="1"/>
    <col min="7941" max="7941" width="14.25" style="171" customWidth="1"/>
    <col min="7942" max="7942" width="18.125" style="171" customWidth="1"/>
    <col min="7943" max="8192" width="9" style="171"/>
    <col min="8193" max="8193" width="3.25" style="171" customWidth="1"/>
    <col min="8194" max="8194" width="22.125" style="171" bestFit="1" customWidth="1"/>
    <col min="8195" max="8195" width="10.875" style="171" customWidth="1"/>
    <col min="8196" max="8196" width="10.125" style="171" customWidth="1"/>
    <col min="8197" max="8197" width="14.25" style="171" customWidth="1"/>
    <col min="8198" max="8198" width="18.125" style="171" customWidth="1"/>
    <col min="8199" max="8448" width="9" style="171"/>
    <col min="8449" max="8449" width="3.25" style="171" customWidth="1"/>
    <col min="8450" max="8450" width="22.125" style="171" bestFit="1" customWidth="1"/>
    <col min="8451" max="8451" width="10.875" style="171" customWidth="1"/>
    <col min="8452" max="8452" width="10.125" style="171" customWidth="1"/>
    <col min="8453" max="8453" width="14.25" style="171" customWidth="1"/>
    <col min="8454" max="8454" width="18.125" style="171" customWidth="1"/>
    <col min="8455" max="8704" width="9" style="171"/>
    <col min="8705" max="8705" width="3.25" style="171" customWidth="1"/>
    <col min="8706" max="8706" width="22.125" style="171" bestFit="1" customWidth="1"/>
    <col min="8707" max="8707" width="10.875" style="171" customWidth="1"/>
    <col min="8708" max="8708" width="10.125" style="171" customWidth="1"/>
    <col min="8709" max="8709" width="14.25" style="171" customWidth="1"/>
    <col min="8710" max="8710" width="18.125" style="171" customWidth="1"/>
    <col min="8711" max="8960" width="9" style="171"/>
    <col min="8961" max="8961" width="3.25" style="171" customWidth="1"/>
    <col min="8962" max="8962" width="22.125" style="171" bestFit="1" customWidth="1"/>
    <col min="8963" max="8963" width="10.875" style="171" customWidth="1"/>
    <col min="8964" max="8964" width="10.125" style="171" customWidth="1"/>
    <col min="8965" max="8965" width="14.25" style="171" customWidth="1"/>
    <col min="8966" max="8966" width="18.125" style="171" customWidth="1"/>
    <col min="8967" max="9216" width="9" style="171"/>
    <col min="9217" max="9217" width="3.25" style="171" customWidth="1"/>
    <col min="9218" max="9218" width="22.125" style="171" bestFit="1" customWidth="1"/>
    <col min="9219" max="9219" width="10.875" style="171" customWidth="1"/>
    <col min="9220" max="9220" width="10.125" style="171" customWidth="1"/>
    <col min="9221" max="9221" width="14.25" style="171" customWidth="1"/>
    <col min="9222" max="9222" width="18.125" style="171" customWidth="1"/>
    <col min="9223" max="9472" width="9" style="171"/>
    <col min="9473" max="9473" width="3.25" style="171" customWidth="1"/>
    <col min="9474" max="9474" width="22.125" style="171" bestFit="1" customWidth="1"/>
    <col min="9475" max="9475" width="10.875" style="171" customWidth="1"/>
    <col min="9476" max="9476" width="10.125" style="171" customWidth="1"/>
    <col min="9477" max="9477" width="14.25" style="171" customWidth="1"/>
    <col min="9478" max="9478" width="18.125" style="171" customWidth="1"/>
    <col min="9479" max="9728" width="9" style="171"/>
    <col min="9729" max="9729" width="3.25" style="171" customWidth="1"/>
    <col min="9730" max="9730" width="22.125" style="171" bestFit="1" customWidth="1"/>
    <col min="9731" max="9731" width="10.875" style="171" customWidth="1"/>
    <col min="9732" max="9732" width="10.125" style="171" customWidth="1"/>
    <col min="9733" max="9733" width="14.25" style="171" customWidth="1"/>
    <col min="9734" max="9734" width="18.125" style="171" customWidth="1"/>
    <col min="9735" max="9984" width="9" style="171"/>
    <col min="9985" max="9985" width="3.25" style="171" customWidth="1"/>
    <col min="9986" max="9986" width="22.125" style="171" bestFit="1" customWidth="1"/>
    <col min="9987" max="9987" width="10.875" style="171" customWidth="1"/>
    <col min="9988" max="9988" width="10.125" style="171" customWidth="1"/>
    <col min="9989" max="9989" width="14.25" style="171" customWidth="1"/>
    <col min="9990" max="9990" width="18.125" style="171" customWidth="1"/>
    <col min="9991" max="10240" width="9" style="171"/>
    <col min="10241" max="10241" width="3.25" style="171" customWidth="1"/>
    <col min="10242" max="10242" width="22.125" style="171" bestFit="1" customWidth="1"/>
    <col min="10243" max="10243" width="10.875" style="171" customWidth="1"/>
    <col min="10244" max="10244" width="10.125" style="171" customWidth="1"/>
    <col min="10245" max="10245" width="14.25" style="171" customWidth="1"/>
    <col min="10246" max="10246" width="18.125" style="171" customWidth="1"/>
    <col min="10247" max="10496" width="9" style="171"/>
    <col min="10497" max="10497" width="3.25" style="171" customWidth="1"/>
    <col min="10498" max="10498" width="22.125" style="171" bestFit="1" customWidth="1"/>
    <col min="10499" max="10499" width="10.875" style="171" customWidth="1"/>
    <col min="10500" max="10500" width="10.125" style="171" customWidth="1"/>
    <col min="10501" max="10501" width="14.25" style="171" customWidth="1"/>
    <col min="10502" max="10502" width="18.125" style="171" customWidth="1"/>
    <col min="10503" max="10752" width="9" style="171"/>
    <col min="10753" max="10753" width="3.25" style="171" customWidth="1"/>
    <col min="10754" max="10754" width="22.125" style="171" bestFit="1" customWidth="1"/>
    <col min="10755" max="10755" width="10.875" style="171" customWidth="1"/>
    <col min="10756" max="10756" width="10.125" style="171" customWidth="1"/>
    <col min="10757" max="10757" width="14.25" style="171" customWidth="1"/>
    <col min="10758" max="10758" width="18.125" style="171" customWidth="1"/>
    <col min="10759" max="11008" width="9" style="171"/>
    <col min="11009" max="11009" width="3.25" style="171" customWidth="1"/>
    <col min="11010" max="11010" width="22.125" style="171" bestFit="1" customWidth="1"/>
    <col min="11011" max="11011" width="10.875" style="171" customWidth="1"/>
    <col min="11012" max="11012" width="10.125" style="171" customWidth="1"/>
    <col min="11013" max="11013" width="14.25" style="171" customWidth="1"/>
    <col min="11014" max="11014" width="18.125" style="171" customWidth="1"/>
    <col min="11015" max="11264" width="9" style="171"/>
    <col min="11265" max="11265" width="3.25" style="171" customWidth="1"/>
    <col min="11266" max="11266" width="22.125" style="171" bestFit="1" customWidth="1"/>
    <col min="11267" max="11267" width="10.875" style="171" customWidth="1"/>
    <col min="11268" max="11268" width="10.125" style="171" customWidth="1"/>
    <col min="11269" max="11269" width="14.25" style="171" customWidth="1"/>
    <col min="11270" max="11270" width="18.125" style="171" customWidth="1"/>
    <col min="11271" max="11520" width="9" style="171"/>
    <col min="11521" max="11521" width="3.25" style="171" customWidth="1"/>
    <col min="11522" max="11522" width="22.125" style="171" bestFit="1" customWidth="1"/>
    <col min="11523" max="11523" width="10.875" style="171" customWidth="1"/>
    <col min="11524" max="11524" width="10.125" style="171" customWidth="1"/>
    <col min="11525" max="11525" width="14.25" style="171" customWidth="1"/>
    <col min="11526" max="11526" width="18.125" style="171" customWidth="1"/>
    <col min="11527" max="11776" width="9" style="171"/>
    <col min="11777" max="11777" width="3.25" style="171" customWidth="1"/>
    <col min="11778" max="11778" width="22.125" style="171" bestFit="1" customWidth="1"/>
    <col min="11779" max="11779" width="10.875" style="171" customWidth="1"/>
    <col min="11780" max="11780" width="10.125" style="171" customWidth="1"/>
    <col min="11781" max="11781" width="14.25" style="171" customWidth="1"/>
    <col min="11782" max="11782" width="18.125" style="171" customWidth="1"/>
    <col min="11783" max="12032" width="9" style="171"/>
    <col min="12033" max="12033" width="3.25" style="171" customWidth="1"/>
    <col min="12034" max="12034" width="22.125" style="171" bestFit="1" customWidth="1"/>
    <col min="12035" max="12035" width="10.875" style="171" customWidth="1"/>
    <col min="12036" max="12036" width="10.125" style="171" customWidth="1"/>
    <col min="12037" max="12037" width="14.25" style="171" customWidth="1"/>
    <col min="12038" max="12038" width="18.125" style="171" customWidth="1"/>
    <col min="12039" max="12288" width="9" style="171"/>
    <col min="12289" max="12289" width="3.25" style="171" customWidth="1"/>
    <col min="12290" max="12290" width="22.125" style="171" bestFit="1" customWidth="1"/>
    <col min="12291" max="12291" width="10.875" style="171" customWidth="1"/>
    <col min="12292" max="12292" width="10.125" style="171" customWidth="1"/>
    <col min="12293" max="12293" width="14.25" style="171" customWidth="1"/>
    <col min="12294" max="12294" width="18.125" style="171" customWidth="1"/>
    <col min="12295" max="12544" width="9" style="171"/>
    <col min="12545" max="12545" width="3.25" style="171" customWidth="1"/>
    <col min="12546" max="12546" width="22.125" style="171" bestFit="1" customWidth="1"/>
    <col min="12547" max="12547" width="10.875" style="171" customWidth="1"/>
    <col min="12548" max="12548" width="10.125" style="171" customWidth="1"/>
    <col min="12549" max="12549" width="14.25" style="171" customWidth="1"/>
    <col min="12550" max="12550" width="18.125" style="171" customWidth="1"/>
    <col min="12551" max="12800" width="9" style="171"/>
    <col min="12801" max="12801" width="3.25" style="171" customWidth="1"/>
    <col min="12802" max="12802" width="22.125" style="171" bestFit="1" customWidth="1"/>
    <col min="12803" max="12803" width="10.875" style="171" customWidth="1"/>
    <col min="12804" max="12804" width="10.125" style="171" customWidth="1"/>
    <col min="12805" max="12805" width="14.25" style="171" customWidth="1"/>
    <col min="12806" max="12806" width="18.125" style="171" customWidth="1"/>
    <col min="12807" max="13056" width="9" style="171"/>
    <col min="13057" max="13057" width="3.25" style="171" customWidth="1"/>
    <col min="13058" max="13058" width="22.125" style="171" bestFit="1" customWidth="1"/>
    <col min="13059" max="13059" width="10.875" style="171" customWidth="1"/>
    <col min="13060" max="13060" width="10.125" style="171" customWidth="1"/>
    <col min="13061" max="13061" width="14.25" style="171" customWidth="1"/>
    <col min="13062" max="13062" width="18.125" style="171" customWidth="1"/>
    <col min="13063" max="13312" width="9" style="171"/>
    <col min="13313" max="13313" width="3.25" style="171" customWidth="1"/>
    <col min="13314" max="13314" width="22.125" style="171" bestFit="1" customWidth="1"/>
    <col min="13315" max="13315" width="10.875" style="171" customWidth="1"/>
    <col min="13316" max="13316" width="10.125" style="171" customWidth="1"/>
    <col min="13317" max="13317" width="14.25" style="171" customWidth="1"/>
    <col min="13318" max="13318" width="18.125" style="171" customWidth="1"/>
    <col min="13319" max="13568" width="9" style="171"/>
    <col min="13569" max="13569" width="3.25" style="171" customWidth="1"/>
    <col min="13570" max="13570" width="22.125" style="171" bestFit="1" customWidth="1"/>
    <col min="13571" max="13571" width="10.875" style="171" customWidth="1"/>
    <col min="13572" max="13572" width="10.125" style="171" customWidth="1"/>
    <col min="13573" max="13573" width="14.25" style="171" customWidth="1"/>
    <col min="13574" max="13574" width="18.125" style="171" customWidth="1"/>
    <col min="13575" max="13824" width="9" style="171"/>
    <col min="13825" max="13825" width="3.25" style="171" customWidth="1"/>
    <col min="13826" max="13826" width="22.125" style="171" bestFit="1" customWidth="1"/>
    <col min="13827" max="13827" width="10.875" style="171" customWidth="1"/>
    <col min="13828" max="13828" width="10.125" style="171" customWidth="1"/>
    <col min="13829" max="13829" width="14.25" style="171" customWidth="1"/>
    <col min="13830" max="13830" width="18.125" style="171" customWidth="1"/>
    <col min="13831" max="14080" width="9" style="171"/>
    <col min="14081" max="14081" width="3.25" style="171" customWidth="1"/>
    <col min="14082" max="14082" width="22.125" style="171" bestFit="1" customWidth="1"/>
    <col min="14083" max="14083" width="10.875" style="171" customWidth="1"/>
    <col min="14084" max="14084" width="10.125" style="171" customWidth="1"/>
    <col min="14085" max="14085" width="14.25" style="171" customWidth="1"/>
    <col min="14086" max="14086" width="18.125" style="171" customWidth="1"/>
    <col min="14087" max="14336" width="9" style="171"/>
    <col min="14337" max="14337" width="3.25" style="171" customWidth="1"/>
    <col min="14338" max="14338" width="22.125" style="171" bestFit="1" customWidth="1"/>
    <col min="14339" max="14339" width="10.875" style="171" customWidth="1"/>
    <col min="14340" max="14340" width="10.125" style="171" customWidth="1"/>
    <col min="14341" max="14341" width="14.25" style="171" customWidth="1"/>
    <col min="14342" max="14342" width="18.125" style="171" customWidth="1"/>
    <col min="14343" max="14592" width="9" style="171"/>
    <col min="14593" max="14593" width="3.25" style="171" customWidth="1"/>
    <col min="14594" max="14594" width="22.125" style="171" bestFit="1" customWidth="1"/>
    <col min="14595" max="14595" width="10.875" style="171" customWidth="1"/>
    <col min="14596" max="14596" width="10.125" style="171" customWidth="1"/>
    <col min="14597" max="14597" width="14.25" style="171" customWidth="1"/>
    <col min="14598" max="14598" width="18.125" style="171" customWidth="1"/>
    <col min="14599" max="14848" width="9" style="171"/>
    <col min="14849" max="14849" width="3.25" style="171" customWidth="1"/>
    <col min="14850" max="14850" width="22.125" style="171" bestFit="1" customWidth="1"/>
    <col min="14851" max="14851" width="10.875" style="171" customWidth="1"/>
    <col min="14852" max="14852" width="10.125" style="171" customWidth="1"/>
    <col min="14853" max="14853" width="14.25" style="171" customWidth="1"/>
    <col min="14854" max="14854" width="18.125" style="171" customWidth="1"/>
    <col min="14855" max="15104" width="9" style="171"/>
    <col min="15105" max="15105" width="3.25" style="171" customWidth="1"/>
    <col min="15106" max="15106" width="22.125" style="171" bestFit="1" customWidth="1"/>
    <col min="15107" max="15107" width="10.875" style="171" customWidth="1"/>
    <col min="15108" max="15108" width="10.125" style="171" customWidth="1"/>
    <col min="15109" max="15109" width="14.25" style="171" customWidth="1"/>
    <col min="15110" max="15110" width="18.125" style="171" customWidth="1"/>
    <col min="15111" max="15360" width="9" style="171"/>
    <col min="15361" max="15361" width="3.25" style="171" customWidth="1"/>
    <col min="15362" max="15362" width="22.125" style="171" bestFit="1" customWidth="1"/>
    <col min="15363" max="15363" width="10.875" style="171" customWidth="1"/>
    <col min="15364" max="15364" width="10.125" style="171" customWidth="1"/>
    <col min="15365" max="15365" width="14.25" style="171" customWidth="1"/>
    <col min="15366" max="15366" width="18.125" style="171" customWidth="1"/>
    <col min="15367" max="15616" width="9" style="171"/>
    <col min="15617" max="15617" width="3.25" style="171" customWidth="1"/>
    <col min="15618" max="15618" width="22.125" style="171" bestFit="1" customWidth="1"/>
    <col min="15619" max="15619" width="10.875" style="171" customWidth="1"/>
    <col min="15620" max="15620" width="10.125" style="171" customWidth="1"/>
    <col min="15621" max="15621" width="14.25" style="171" customWidth="1"/>
    <col min="15622" max="15622" width="18.125" style="171" customWidth="1"/>
    <col min="15623" max="15872" width="9" style="171"/>
    <col min="15873" max="15873" width="3.25" style="171" customWidth="1"/>
    <col min="15874" max="15874" width="22.125" style="171" bestFit="1" customWidth="1"/>
    <col min="15875" max="15875" width="10.875" style="171" customWidth="1"/>
    <col min="15876" max="15876" width="10.125" style="171" customWidth="1"/>
    <col min="15877" max="15877" width="14.25" style="171" customWidth="1"/>
    <col min="15878" max="15878" width="18.125" style="171" customWidth="1"/>
    <col min="15879" max="16128" width="9" style="171"/>
    <col min="16129" max="16129" width="3.25" style="171" customWidth="1"/>
    <col min="16130" max="16130" width="22.125" style="171" bestFit="1" customWidth="1"/>
    <col min="16131" max="16131" width="10.875" style="171" customWidth="1"/>
    <col min="16132" max="16132" width="10.125" style="171" customWidth="1"/>
    <col min="16133" max="16133" width="14.25" style="171" customWidth="1"/>
    <col min="16134" max="16134" width="18.125" style="171" customWidth="1"/>
    <col min="16135" max="16384" width="9" style="171"/>
  </cols>
  <sheetData>
    <row r="1" spans="2:6" ht="27" customHeight="1" x14ac:dyDescent="0.3">
      <c r="B1" s="308" t="s">
        <v>347</v>
      </c>
      <c r="C1" s="308"/>
    </row>
    <row r="2" spans="2:6" ht="18" customHeight="1" x14ac:dyDescent="0.3">
      <c r="B2" s="309" t="s">
        <v>348</v>
      </c>
      <c r="C2" s="309"/>
      <c r="D2" s="309"/>
      <c r="E2" s="309"/>
    </row>
    <row r="3" spans="2:6" ht="21.95" customHeight="1" x14ac:dyDescent="0.3">
      <c r="B3" s="308"/>
      <c r="C3" s="308"/>
      <c r="D3" s="308"/>
    </row>
    <row r="4" spans="2:6" ht="21.95" customHeight="1" x14ac:dyDescent="0.3">
      <c r="B4" s="297" t="s">
        <v>349</v>
      </c>
      <c r="C4" s="297"/>
      <c r="D4" s="297"/>
      <c r="E4" s="297"/>
      <c r="F4" s="297"/>
    </row>
    <row r="5" spans="2:6" ht="21.95" customHeight="1" x14ac:dyDescent="0.3">
      <c r="B5" s="187" t="s">
        <v>28</v>
      </c>
      <c r="C5" s="188" t="s">
        <v>39</v>
      </c>
      <c r="D5" s="188" t="s">
        <v>47</v>
      </c>
      <c r="E5" s="188" t="s">
        <v>31</v>
      </c>
      <c r="F5" s="188" t="s">
        <v>49</v>
      </c>
    </row>
    <row r="6" spans="2:6" ht="21.95" customHeight="1" x14ac:dyDescent="0.3">
      <c r="B6" s="310" t="s">
        <v>50</v>
      </c>
      <c r="C6" s="311"/>
      <c r="D6" s="311"/>
      <c r="E6" s="311"/>
      <c r="F6" s="312"/>
    </row>
    <row r="7" spans="2:6" s="172" customFormat="1" ht="21.95" customHeight="1" x14ac:dyDescent="0.3">
      <c r="B7" s="193" t="s">
        <v>350</v>
      </c>
      <c r="C7" s="194" t="s">
        <v>231</v>
      </c>
      <c r="D7" s="195">
        <v>2</v>
      </c>
      <c r="E7" s="195">
        <v>3000000</v>
      </c>
      <c r="F7" s="195">
        <v>1590000</v>
      </c>
    </row>
    <row r="8" spans="2:6" s="172" customFormat="1" ht="21.95" customHeight="1" x14ac:dyDescent="0.3">
      <c r="B8" s="193" t="s">
        <v>166</v>
      </c>
      <c r="C8" s="194" t="s">
        <v>165</v>
      </c>
      <c r="D8" s="195">
        <v>1</v>
      </c>
      <c r="E8" s="195">
        <v>500000</v>
      </c>
      <c r="F8" s="195">
        <v>1395000</v>
      </c>
    </row>
    <row r="9" spans="2:6" ht="21.95" customHeight="1" x14ac:dyDescent="0.3">
      <c r="B9" s="306" t="s">
        <v>53</v>
      </c>
      <c r="C9" s="307"/>
      <c r="D9" s="195">
        <f>SUM(D7:D8)</f>
        <v>3</v>
      </c>
      <c r="E9" s="195">
        <f>SUM(E7:E8)</f>
        <v>3500000</v>
      </c>
      <c r="F9" s="195">
        <f>SUM(F7:F8)</f>
        <v>2985000</v>
      </c>
    </row>
    <row r="10" spans="2:6" ht="21.95" customHeight="1" x14ac:dyDescent="0.3">
      <c r="B10" s="292" t="s">
        <v>351</v>
      </c>
      <c r="C10" s="293"/>
      <c r="D10" s="293"/>
      <c r="E10" s="293"/>
      <c r="F10" s="294"/>
    </row>
    <row r="11" spans="2:6" s="172" customFormat="1" ht="21.95" customHeight="1" x14ac:dyDescent="0.3">
      <c r="B11" s="193" t="s">
        <v>312</v>
      </c>
      <c r="C11" s="194" t="s">
        <v>313</v>
      </c>
      <c r="D11" s="195">
        <v>1</v>
      </c>
      <c r="E11" s="195">
        <v>100000</v>
      </c>
      <c r="F11" s="195">
        <v>600000</v>
      </c>
    </row>
    <row r="12" spans="2:6" ht="21.75" customHeight="1" x14ac:dyDescent="0.3">
      <c r="B12" s="295" t="s">
        <v>352</v>
      </c>
      <c r="C12" s="296"/>
      <c r="D12" s="195">
        <f>SUM(D11)</f>
        <v>1</v>
      </c>
      <c r="E12" s="195">
        <f>SUM(E11)</f>
        <v>100000</v>
      </c>
      <c r="F12" s="195">
        <f>SUM(F11)</f>
        <v>600000</v>
      </c>
    </row>
    <row r="13" spans="2:6" ht="23.25" customHeight="1" x14ac:dyDescent="0.3">
      <c r="B13" s="292" t="s">
        <v>353</v>
      </c>
      <c r="C13" s="293"/>
      <c r="D13" s="293"/>
      <c r="E13" s="293"/>
      <c r="F13" s="294"/>
    </row>
    <row r="14" spans="2:6" ht="21" customHeight="1" x14ac:dyDescent="0.3">
      <c r="B14" s="196" t="s">
        <v>354</v>
      </c>
      <c r="C14" s="197" t="s">
        <v>170</v>
      </c>
      <c r="D14" s="195">
        <v>9</v>
      </c>
      <c r="E14" s="195">
        <v>1531000</v>
      </c>
      <c r="F14" s="195">
        <v>22710205.440000001</v>
      </c>
    </row>
    <row r="15" spans="2:6" ht="21" customHeight="1" x14ac:dyDescent="0.3">
      <c r="B15" s="295" t="s">
        <v>355</v>
      </c>
      <c r="C15" s="296"/>
      <c r="D15" s="195">
        <f>SUM(D14)</f>
        <v>9</v>
      </c>
      <c r="E15" s="195">
        <f>SUM(E14)</f>
        <v>1531000</v>
      </c>
      <c r="F15" s="195">
        <f>SUM(F14)</f>
        <v>22710205.440000001</v>
      </c>
    </row>
    <row r="16" spans="2:6" ht="21" customHeight="1" x14ac:dyDescent="0.3">
      <c r="B16" s="295" t="s">
        <v>356</v>
      </c>
      <c r="C16" s="296"/>
      <c r="D16" s="195">
        <f>D9+D12+D15</f>
        <v>13</v>
      </c>
      <c r="E16" s="195">
        <f>E9+E12+E15</f>
        <v>5131000</v>
      </c>
      <c r="F16" s="195">
        <f>F9+F12+F15</f>
        <v>26295205.440000001</v>
      </c>
    </row>
    <row r="17" spans="2:6" x14ac:dyDescent="0.3">
      <c r="B17" s="297" t="s">
        <v>357</v>
      </c>
      <c r="C17" s="297"/>
      <c r="D17" s="297"/>
      <c r="E17" s="297"/>
      <c r="F17" s="297"/>
    </row>
    <row r="18" spans="2:6" ht="21.75" customHeight="1" x14ac:dyDescent="0.3">
      <c r="B18" s="189" t="s">
        <v>28</v>
      </c>
      <c r="C18" s="190" t="s">
        <v>39</v>
      </c>
      <c r="D18" s="190" t="s">
        <v>47</v>
      </c>
      <c r="E18" s="190" t="s">
        <v>31</v>
      </c>
      <c r="F18" s="190" t="s">
        <v>49</v>
      </c>
    </row>
    <row r="19" spans="2:6" ht="21.95" customHeight="1" x14ac:dyDescent="0.3">
      <c r="B19" s="292" t="s">
        <v>50</v>
      </c>
      <c r="C19" s="293"/>
      <c r="D19" s="293"/>
      <c r="E19" s="293"/>
      <c r="F19" s="294"/>
    </row>
    <row r="20" spans="2:6" s="172" customFormat="1" ht="21.95" customHeight="1" x14ac:dyDescent="0.3">
      <c r="B20" s="193" t="s">
        <v>166</v>
      </c>
      <c r="C20" s="194" t="s">
        <v>165</v>
      </c>
      <c r="D20" s="195">
        <v>8</v>
      </c>
      <c r="E20" s="195">
        <v>2200000</v>
      </c>
      <c r="F20" s="195">
        <v>6138000</v>
      </c>
    </row>
    <row r="21" spans="2:6" s="172" customFormat="1" ht="21.95" customHeight="1" x14ac:dyDescent="0.3">
      <c r="B21" s="193" t="s">
        <v>163</v>
      </c>
      <c r="C21" s="194" t="s">
        <v>164</v>
      </c>
      <c r="D21" s="195">
        <v>13</v>
      </c>
      <c r="E21" s="195">
        <v>6500000</v>
      </c>
      <c r="F21" s="195">
        <v>23174332.829999998</v>
      </c>
    </row>
    <row r="22" spans="2:6" ht="21.95" customHeight="1" x14ac:dyDescent="0.3">
      <c r="B22" s="306" t="s">
        <v>53</v>
      </c>
      <c r="C22" s="307"/>
      <c r="D22" s="195">
        <f>SUM(D20:D21)</f>
        <v>21</v>
      </c>
      <c r="E22" s="195">
        <f>SUM(E20:E21)</f>
        <v>8700000</v>
      </c>
      <c r="F22" s="195">
        <f>SUM(F20:F21)</f>
        <v>29312332.829999998</v>
      </c>
    </row>
    <row r="23" spans="2:6" ht="21.95" customHeight="1" x14ac:dyDescent="0.3">
      <c r="B23" s="292" t="s">
        <v>57</v>
      </c>
      <c r="C23" s="293"/>
      <c r="D23" s="293"/>
      <c r="E23" s="293"/>
      <c r="F23" s="294"/>
    </row>
    <row r="24" spans="2:6" s="172" customFormat="1" ht="21.95" customHeight="1" x14ac:dyDescent="0.3">
      <c r="B24" s="193" t="s">
        <v>207</v>
      </c>
      <c r="C24" s="194" t="s">
        <v>208</v>
      </c>
      <c r="D24" s="195">
        <v>1</v>
      </c>
      <c r="E24" s="195">
        <v>104</v>
      </c>
      <c r="F24" s="195">
        <v>59.28</v>
      </c>
    </row>
    <row r="25" spans="2:6" s="172" customFormat="1" ht="22.5" customHeight="1" x14ac:dyDescent="0.3">
      <c r="B25" s="193" t="s">
        <v>358</v>
      </c>
      <c r="C25" s="194" t="s">
        <v>292</v>
      </c>
      <c r="D25" s="195">
        <v>4</v>
      </c>
      <c r="E25" s="195">
        <v>225000</v>
      </c>
      <c r="F25" s="195">
        <v>82567.58</v>
      </c>
    </row>
    <row r="26" spans="2:6" ht="21.95" customHeight="1" x14ac:dyDescent="0.3">
      <c r="B26" s="295" t="s">
        <v>62</v>
      </c>
      <c r="C26" s="296"/>
      <c r="D26" s="195">
        <f>SUM(D24:D25)</f>
        <v>5</v>
      </c>
      <c r="E26" s="195">
        <f>SUM(E24:E25)</f>
        <v>225104</v>
      </c>
      <c r="F26" s="195">
        <f>SUM(F24:F25)</f>
        <v>82626.86</v>
      </c>
    </row>
    <row r="27" spans="2:6" ht="21.95" customHeight="1" x14ac:dyDescent="0.3">
      <c r="B27" s="292" t="s">
        <v>351</v>
      </c>
      <c r="C27" s="293"/>
      <c r="D27" s="293"/>
      <c r="E27" s="293"/>
      <c r="F27" s="294"/>
    </row>
    <row r="28" spans="2:6" s="172" customFormat="1" ht="21.75" customHeight="1" x14ac:dyDescent="0.3">
      <c r="B28" s="193" t="s">
        <v>88</v>
      </c>
      <c r="C28" s="194" t="s">
        <v>89</v>
      </c>
      <c r="D28" s="195">
        <v>3</v>
      </c>
      <c r="E28" s="195">
        <v>200000</v>
      </c>
      <c r="F28" s="195">
        <v>962250</v>
      </c>
    </row>
    <row r="29" spans="2:6" ht="21.75" customHeight="1" x14ac:dyDescent="0.3">
      <c r="B29" s="295" t="s">
        <v>352</v>
      </c>
      <c r="C29" s="296"/>
      <c r="D29" s="195">
        <f>SUM(D28)</f>
        <v>3</v>
      </c>
      <c r="E29" s="195">
        <f>SUM(E28)</f>
        <v>200000</v>
      </c>
      <c r="F29" s="195">
        <f>SUM(F28)</f>
        <v>962250</v>
      </c>
    </row>
    <row r="30" spans="2:6" ht="21.75" customHeight="1" x14ac:dyDescent="0.3">
      <c r="B30" s="292" t="s">
        <v>359</v>
      </c>
      <c r="C30" s="293"/>
      <c r="D30" s="293"/>
      <c r="E30" s="293"/>
      <c r="F30" s="294"/>
    </row>
    <row r="31" spans="2:6" s="172" customFormat="1" ht="22.5" customHeight="1" x14ac:dyDescent="0.3">
      <c r="B31" s="193" t="s">
        <v>360</v>
      </c>
      <c r="C31" s="194" t="s">
        <v>204</v>
      </c>
      <c r="D31" s="195">
        <v>2</v>
      </c>
      <c r="E31" s="195">
        <v>50000</v>
      </c>
      <c r="F31" s="195">
        <v>2900000</v>
      </c>
    </row>
    <row r="32" spans="2:6" ht="20.25" customHeight="1" x14ac:dyDescent="0.3">
      <c r="B32" s="295" t="s">
        <v>361</v>
      </c>
      <c r="C32" s="296"/>
      <c r="D32" s="195">
        <f>SUM(D31)</f>
        <v>2</v>
      </c>
      <c r="E32" s="195">
        <f>SUM(E31)</f>
        <v>50000</v>
      </c>
      <c r="F32" s="195">
        <f>SUM(F31)</f>
        <v>2900000</v>
      </c>
    </row>
    <row r="33" spans="2:6" x14ac:dyDescent="0.3">
      <c r="B33" s="297" t="s">
        <v>357</v>
      </c>
      <c r="C33" s="297"/>
      <c r="D33" s="297"/>
      <c r="E33" s="297"/>
      <c r="F33" s="297"/>
    </row>
    <row r="34" spans="2:6" ht="21.75" customHeight="1" x14ac:dyDescent="0.3">
      <c r="B34" s="189" t="s">
        <v>28</v>
      </c>
      <c r="C34" s="190" t="s">
        <v>39</v>
      </c>
      <c r="D34" s="190" t="s">
        <v>47</v>
      </c>
      <c r="E34" s="190" t="s">
        <v>31</v>
      </c>
      <c r="F34" s="190" t="s">
        <v>49</v>
      </c>
    </row>
    <row r="35" spans="2:6" ht="23.25" customHeight="1" x14ac:dyDescent="0.3">
      <c r="B35" s="292" t="s">
        <v>353</v>
      </c>
      <c r="C35" s="293"/>
      <c r="D35" s="293"/>
      <c r="E35" s="293"/>
      <c r="F35" s="294"/>
    </row>
    <row r="36" spans="2:6" ht="21" customHeight="1" x14ac:dyDescent="0.3">
      <c r="B36" s="196" t="s">
        <v>354</v>
      </c>
      <c r="C36" s="197" t="s">
        <v>170</v>
      </c>
      <c r="D36" s="195">
        <v>34</v>
      </c>
      <c r="E36" s="195">
        <v>3997614</v>
      </c>
      <c r="F36" s="195">
        <v>58975588</v>
      </c>
    </row>
    <row r="37" spans="2:6" ht="21" customHeight="1" x14ac:dyDescent="0.3">
      <c r="B37" s="295" t="s">
        <v>355</v>
      </c>
      <c r="C37" s="296"/>
      <c r="D37" s="195">
        <f>SUM(D36)</f>
        <v>34</v>
      </c>
      <c r="E37" s="195">
        <f>SUM(E36)</f>
        <v>3997614</v>
      </c>
      <c r="F37" s="195">
        <f>SUM(F36)</f>
        <v>58975588</v>
      </c>
    </row>
    <row r="38" spans="2:6" ht="21" customHeight="1" x14ac:dyDescent="0.3">
      <c r="B38" s="295" t="s">
        <v>356</v>
      </c>
      <c r="C38" s="296"/>
      <c r="D38" s="195">
        <f>D22+D26+D29+D32+D37</f>
        <v>65</v>
      </c>
      <c r="E38" s="195">
        <f>E22+E26+E29+E32+E37</f>
        <v>13172718</v>
      </c>
      <c r="F38" s="195">
        <f>F22+F26+F29+F32+F37</f>
        <v>92232797.689999998</v>
      </c>
    </row>
    <row r="39" spans="2:6" x14ac:dyDescent="0.3">
      <c r="B39" s="305" t="s">
        <v>362</v>
      </c>
      <c r="C39" s="305"/>
      <c r="D39" s="305"/>
      <c r="E39" s="305"/>
      <c r="F39" s="305"/>
    </row>
    <row r="40" spans="2:6" x14ac:dyDescent="0.3">
      <c r="B40" s="191" t="s">
        <v>28</v>
      </c>
      <c r="C40" s="192" t="s">
        <v>39</v>
      </c>
      <c r="D40" s="192" t="s">
        <v>47</v>
      </c>
      <c r="E40" s="192" t="s">
        <v>31</v>
      </c>
      <c r="F40" s="192" t="s">
        <v>49</v>
      </c>
    </row>
    <row r="41" spans="2:6" x14ac:dyDescent="0.3">
      <c r="B41" s="298" t="s">
        <v>50</v>
      </c>
      <c r="C41" s="299"/>
      <c r="D41" s="299"/>
      <c r="E41" s="299"/>
      <c r="F41" s="300"/>
    </row>
    <row r="42" spans="2:6" x14ac:dyDescent="0.3">
      <c r="B42" s="198" t="s">
        <v>247</v>
      </c>
      <c r="C42" s="199" t="s">
        <v>249</v>
      </c>
      <c r="D42" s="200">
        <v>2</v>
      </c>
      <c r="E42" s="200">
        <v>1000000</v>
      </c>
      <c r="F42" s="200">
        <v>480000</v>
      </c>
    </row>
    <row r="43" spans="2:6" x14ac:dyDescent="0.3">
      <c r="B43" s="301" t="s">
        <v>53</v>
      </c>
      <c r="C43" s="302"/>
      <c r="D43" s="200">
        <f>SUM(D42)</f>
        <v>2</v>
      </c>
      <c r="E43" s="200">
        <f>SUM(E42)</f>
        <v>1000000</v>
      </c>
      <c r="F43" s="200">
        <f>SUM(F42)</f>
        <v>480000</v>
      </c>
    </row>
    <row r="44" spans="2:6" x14ac:dyDescent="0.3">
      <c r="B44" s="303" t="s">
        <v>356</v>
      </c>
      <c r="C44" s="304"/>
      <c r="D44" s="200">
        <f>D43</f>
        <v>2</v>
      </c>
      <c r="E44" s="200">
        <f>E43</f>
        <v>1000000</v>
      </c>
      <c r="F44" s="200">
        <f>F43</f>
        <v>480000</v>
      </c>
    </row>
    <row r="45" spans="2:6" x14ac:dyDescent="0.3">
      <c r="B45" s="305" t="s">
        <v>363</v>
      </c>
      <c r="C45" s="305"/>
      <c r="D45" s="305"/>
      <c r="E45" s="305"/>
      <c r="F45" s="305"/>
    </row>
    <row r="46" spans="2:6" x14ac:dyDescent="0.3">
      <c r="B46" s="191" t="s">
        <v>28</v>
      </c>
      <c r="C46" s="192" t="s">
        <v>39</v>
      </c>
      <c r="D46" s="192" t="s">
        <v>47</v>
      </c>
      <c r="E46" s="192" t="s">
        <v>31</v>
      </c>
      <c r="F46" s="192" t="s">
        <v>49</v>
      </c>
    </row>
    <row r="47" spans="2:6" x14ac:dyDescent="0.3">
      <c r="B47" s="292" t="s">
        <v>351</v>
      </c>
      <c r="C47" s="293"/>
      <c r="D47" s="293"/>
      <c r="E47" s="293"/>
      <c r="F47" s="294"/>
    </row>
    <row r="48" spans="2:6" x14ac:dyDescent="0.3">
      <c r="B48" s="193" t="s">
        <v>364</v>
      </c>
      <c r="C48" s="194" t="s">
        <v>79</v>
      </c>
      <c r="D48" s="195">
        <v>3</v>
      </c>
      <c r="E48" s="195">
        <v>678935</v>
      </c>
      <c r="F48" s="195">
        <v>1256029.75</v>
      </c>
    </row>
    <row r="49" spans="2:6" x14ac:dyDescent="0.3">
      <c r="B49" s="295" t="s">
        <v>352</v>
      </c>
      <c r="C49" s="296"/>
      <c r="D49" s="195">
        <f>SUM(D48)</f>
        <v>3</v>
      </c>
      <c r="E49" s="195">
        <f>SUM(E48)</f>
        <v>678935</v>
      </c>
      <c r="F49" s="195">
        <f>SUM(F48)</f>
        <v>1256029.75</v>
      </c>
    </row>
    <row r="50" spans="2:6" x14ac:dyDescent="0.3">
      <c r="B50" s="292" t="s">
        <v>365</v>
      </c>
      <c r="C50" s="293"/>
      <c r="D50" s="293"/>
      <c r="E50" s="293"/>
      <c r="F50" s="294"/>
    </row>
    <row r="51" spans="2:6" x14ac:dyDescent="0.3">
      <c r="B51" s="201" t="s">
        <v>274</v>
      </c>
      <c r="C51" s="201" t="s">
        <v>276</v>
      </c>
      <c r="D51" s="201">
        <v>2</v>
      </c>
      <c r="E51" s="201">
        <v>9999200</v>
      </c>
      <c r="F51" s="201">
        <v>3199744</v>
      </c>
    </row>
    <row r="52" spans="2:6" x14ac:dyDescent="0.3">
      <c r="B52" s="295" t="s">
        <v>366</v>
      </c>
      <c r="C52" s="296"/>
      <c r="D52" s="195">
        <f>SUM(D51)</f>
        <v>2</v>
      </c>
      <c r="E52" s="195">
        <f>SUM(E51)</f>
        <v>9999200</v>
      </c>
      <c r="F52" s="195">
        <f>SUM(F51)</f>
        <v>3199744</v>
      </c>
    </row>
    <row r="53" spans="2:6" x14ac:dyDescent="0.3">
      <c r="B53" s="295" t="s">
        <v>356</v>
      </c>
      <c r="C53" s="296"/>
      <c r="D53" s="195">
        <f>D49+D52</f>
        <v>5</v>
      </c>
      <c r="E53" s="195">
        <f>E49+E52</f>
        <v>10678135</v>
      </c>
      <c r="F53" s="195">
        <f>F49+F52</f>
        <v>4455773.75</v>
      </c>
    </row>
  </sheetData>
  <mergeCells count="34">
    <mergeCell ref="B9:C9"/>
    <mergeCell ref="B1:C1"/>
    <mergeCell ref="B2:E2"/>
    <mergeCell ref="B3:D3"/>
    <mergeCell ref="B4:F4"/>
    <mergeCell ref="B6:F6"/>
    <mergeCell ref="B29:C29"/>
    <mergeCell ref="B10:F10"/>
    <mergeCell ref="B12:C12"/>
    <mergeCell ref="B13:F13"/>
    <mergeCell ref="B15:C15"/>
    <mergeCell ref="B16:C16"/>
    <mergeCell ref="B17:F17"/>
    <mergeCell ref="B19:F19"/>
    <mergeCell ref="B22:C22"/>
    <mergeCell ref="B23:F23"/>
    <mergeCell ref="B26:C26"/>
    <mergeCell ref="B27:F27"/>
    <mergeCell ref="B30:F30"/>
    <mergeCell ref="B32:C32"/>
    <mergeCell ref="B35:F35"/>
    <mergeCell ref="B37:C37"/>
    <mergeCell ref="B38:C38"/>
    <mergeCell ref="B50:F50"/>
    <mergeCell ref="B52:C52"/>
    <mergeCell ref="B53:C53"/>
    <mergeCell ref="B33:F33"/>
    <mergeCell ref="B41:F41"/>
    <mergeCell ref="B43:C43"/>
    <mergeCell ref="B44:C44"/>
    <mergeCell ref="B45:F45"/>
    <mergeCell ref="B47:F47"/>
    <mergeCell ref="B49:C49"/>
    <mergeCell ref="B39:F39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rightToLeft="1" topLeftCell="A4" workbookViewId="0">
      <selection activeCell="D30" sqref="D30:I31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46"/>
      <c r="D1" s="146"/>
      <c r="E1" s="146"/>
      <c r="F1" s="146"/>
      <c r="G1" s="146"/>
      <c r="H1" s="146"/>
      <c r="I1" s="147"/>
    </row>
    <row r="2" spans="2:9" ht="17.25" customHeight="1" x14ac:dyDescent="0.25">
      <c r="B2" s="221" t="s">
        <v>335</v>
      </c>
      <c r="C2" s="221"/>
      <c r="D2" s="221"/>
      <c r="E2" s="221"/>
      <c r="F2" s="146"/>
      <c r="G2" s="146"/>
      <c r="H2" s="146"/>
      <c r="I2" s="147"/>
    </row>
    <row r="3" spans="2:9" ht="17.25" customHeight="1" x14ac:dyDescent="0.25">
      <c r="B3" s="332" t="s">
        <v>343</v>
      </c>
      <c r="C3" s="332"/>
      <c r="D3" s="332"/>
      <c r="E3" s="332"/>
      <c r="F3" s="332"/>
      <c r="G3" s="332"/>
      <c r="H3" s="332"/>
      <c r="I3" s="332"/>
    </row>
    <row r="4" spans="2:9" ht="17.25" customHeight="1" x14ac:dyDescent="0.25">
      <c r="B4" s="148" t="s">
        <v>38</v>
      </c>
      <c r="C4" s="149" t="s">
        <v>39</v>
      </c>
      <c r="D4" s="149" t="s">
        <v>41</v>
      </c>
      <c r="E4" s="149" t="s">
        <v>42</v>
      </c>
      <c r="F4" s="149" t="s">
        <v>43</v>
      </c>
      <c r="G4" s="150" t="s">
        <v>47</v>
      </c>
      <c r="H4" s="149" t="s">
        <v>48</v>
      </c>
      <c r="I4" s="149" t="s">
        <v>49</v>
      </c>
    </row>
    <row r="5" spans="2:9" ht="15" customHeight="1" x14ac:dyDescent="0.25">
      <c r="B5" s="333" t="s">
        <v>50</v>
      </c>
      <c r="C5" s="334"/>
      <c r="D5" s="334"/>
      <c r="E5" s="334"/>
      <c r="F5" s="334"/>
      <c r="G5" s="334"/>
      <c r="H5" s="334"/>
      <c r="I5" s="335"/>
    </row>
    <row r="6" spans="2:9" ht="16.5" customHeight="1" x14ac:dyDescent="0.25">
      <c r="B6" s="136" t="s">
        <v>269</v>
      </c>
      <c r="C6" s="137" t="s">
        <v>104</v>
      </c>
      <c r="D6" s="151">
        <v>0.13</v>
      </c>
      <c r="E6" s="151">
        <v>0.11</v>
      </c>
      <c r="F6" s="151">
        <v>0.11</v>
      </c>
      <c r="G6" s="152">
        <v>5</v>
      </c>
      <c r="H6" s="153">
        <v>6130000</v>
      </c>
      <c r="I6" s="153">
        <v>686900</v>
      </c>
    </row>
    <row r="7" spans="2:9" ht="14.25" customHeight="1" x14ac:dyDescent="0.25">
      <c r="B7" s="320" t="s">
        <v>53</v>
      </c>
      <c r="C7" s="321"/>
      <c r="D7" s="322"/>
      <c r="E7" s="322"/>
      <c r="F7" s="322"/>
      <c r="G7" s="154">
        <v>5</v>
      </c>
      <c r="H7" s="153">
        <v>6130000</v>
      </c>
      <c r="I7" s="153">
        <v>686900</v>
      </c>
    </row>
    <row r="8" spans="2:9" ht="15" customHeight="1" x14ac:dyDescent="0.25">
      <c r="B8" s="317" t="s">
        <v>63</v>
      </c>
      <c r="C8" s="318"/>
      <c r="D8" s="318"/>
      <c r="E8" s="318"/>
      <c r="F8" s="318"/>
      <c r="G8" s="318"/>
      <c r="H8" s="318"/>
      <c r="I8" s="319"/>
    </row>
    <row r="9" spans="2:9" ht="17.25" customHeight="1" x14ac:dyDescent="0.25">
      <c r="B9" s="61" t="s">
        <v>300</v>
      </c>
      <c r="C9" s="64" t="s">
        <v>301</v>
      </c>
      <c r="D9" s="151">
        <v>0.93</v>
      </c>
      <c r="E9" s="151">
        <v>0.93</v>
      </c>
      <c r="F9" s="151">
        <v>0.93</v>
      </c>
      <c r="G9" s="152">
        <v>2</v>
      </c>
      <c r="H9" s="153">
        <v>15688</v>
      </c>
      <c r="I9" s="153">
        <v>14589.84</v>
      </c>
    </row>
    <row r="10" spans="2:9" ht="12.75" customHeight="1" x14ac:dyDescent="0.25">
      <c r="B10" s="320" t="s">
        <v>66</v>
      </c>
      <c r="C10" s="321"/>
      <c r="D10" s="322"/>
      <c r="E10" s="322"/>
      <c r="F10" s="322"/>
      <c r="G10" s="154">
        <v>2</v>
      </c>
      <c r="H10" s="153">
        <v>15688</v>
      </c>
      <c r="I10" s="153">
        <v>14589.84</v>
      </c>
    </row>
    <row r="11" spans="2:9" ht="17.25" customHeight="1" x14ac:dyDescent="0.25">
      <c r="B11" s="336" t="s">
        <v>302</v>
      </c>
      <c r="C11" s="337"/>
      <c r="D11" s="338"/>
      <c r="E11" s="338"/>
      <c r="F11" s="338"/>
      <c r="G11" s="155">
        <f>G10+G7</f>
        <v>7</v>
      </c>
      <c r="H11" s="155">
        <f>H10+H7</f>
        <v>6145688</v>
      </c>
      <c r="I11" s="155">
        <f>I10+I7</f>
        <v>701489.84</v>
      </c>
    </row>
    <row r="12" spans="2:9" ht="18" customHeight="1" x14ac:dyDescent="0.25">
      <c r="B12" s="313" t="s">
        <v>100</v>
      </c>
      <c r="C12" s="313"/>
      <c r="D12" s="313"/>
      <c r="E12" s="313"/>
      <c r="F12" s="313"/>
      <c r="G12" s="313"/>
      <c r="H12" s="313"/>
      <c r="I12" s="313"/>
    </row>
    <row r="13" spans="2:9" ht="16.5" customHeight="1" x14ac:dyDescent="0.25">
      <c r="B13" s="57" t="s">
        <v>38</v>
      </c>
      <c r="C13" s="59" t="s">
        <v>39</v>
      </c>
      <c r="D13" s="326" t="s">
        <v>84</v>
      </c>
      <c r="E13" s="327"/>
      <c r="F13" s="327"/>
      <c r="G13" s="327"/>
      <c r="H13" s="327"/>
      <c r="I13" s="328"/>
    </row>
    <row r="14" spans="2:9" ht="11.1" customHeight="1" x14ac:dyDescent="0.25">
      <c r="B14" s="317" t="s">
        <v>50</v>
      </c>
      <c r="C14" s="318"/>
      <c r="D14" s="318"/>
      <c r="E14" s="318"/>
      <c r="F14" s="318"/>
      <c r="G14" s="318"/>
      <c r="H14" s="318"/>
      <c r="I14" s="319"/>
    </row>
    <row r="15" spans="2:9" ht="11.1" customHeight="1" x14ac:dyDescent="0.25">
      <c r="B15" s="88" t="s">
        <v>102</v>
      </c>
      <c r="C15" s="89" t="s">
        <v>103</v>
      </c>
      <c r="D15" s="329">
        <v>3</v>
      </c>
      <c r="E15" s="330"/>
      <c r="F15" s="330"/>
      <c r="G15" s="330"/>
      <c r="H15" s="330"/>
      <c r="I15" s="331"/>
    </row>
    <row r="16" spans="2:9" ht="11.1" customHeight="1" x14ac:dyDescent="0.25">
      <c r="B16" s="88" t="s">
        <v>290</v>
      </c>
      <c r="C16" s="89" t="s">
        <v>295</v>
      </c>
      <c r="D16" s="314" t="s">
        <v>101</v>
      </c>
      <c r="E16" s="315"/>
      <c r="F16" s="315"/>
      <c r="G16" s="315"/>
      <c r="H16" s="315"/>
      <c r="I16" s="316"/>
    </row>
    <row r="17" spans="2:9" ht="11.1" customHeight="1" x14ac:dyDescent="0.25">
      <c r="B17" s="317" t="s">
        <v>56</v>
      </c>
      <c r="C17" s="318"/>
      <c r="D17" s="318"/>
      <c r="E17" s="318"/>
      <c r="F17" s="318"/>
      <c r="G17" s="318"/>
      <c r="H17" s="318"/>
      <c r="I17" s="319"/>
    </row>
    <row r="18" spans="2:9" ht="11.1" customHeight="1" x14ac:dyDescent="0.25">
      <c r="B18" s="61" t="s">
        <v>105</v>
      </c>
      <c r="C18" s="64" t="s">
        <v>106</v>
      </c>
      <c r="D18" s="314" t="s">
        <v>101</v>
      </c>
      <c r="E18" s="315"/>
      <c r="F18" s="315"/>
      <c r="G18" s="315"/>
      <c r="H18" s="315"/>
      <c r="I18" s="316"/>
    </row>
    <row r="19" spans="2:9" ht="11.1" customHeight="1" x14ac:dyDescent="0.25">
      <c r="B19" s="142" t="s">
        <v>293</v>
      </c>
      <c r="C19" s="64" t="s">
        <v>294</v>
      </c>
      <c r="D19" s="314" t="s">
        <v>101</v>
      </c>
      <c r="E19" s="315"/>
      <c r="F19" s="315"/>
      <c r="G19" s="315"/>
      <c r="H19" s="315"/>
      <c r="I19" s="316"/>
    </row>
    <row r="20" spans="2:9" ht="11.1" customHeight="1" x14ac:dyDescent="0.25">
      <c r="B20" s="61" t="s">
        <v>142</v>
      </c>
      <c r="C20" s="64" t="s">
        <v>107</v>
      </c>
      <c r="D20" s="329">
        <v>0.5</v>
      </c>
      <c r="E20" s="330"/>
      <c r="F20" s="330"/>
      <c r="G20" s="330"/>
      <c r="H20" s="330"/>
      <c r="I20" s="331"/>
    </row>
    <row r="21" spans="2:9" ht="11.1" customHeight="1" x14ac:dyDescent="0.25">
      <c r="B21" s="110" t="s">
        <v>177</v>
      </c>
      <c r="C21" s="111" t="s">
        <v>178</v>
      </c>
      <c r="D21" s="342">
        <v>1</v>
      </c>
      <c r="E21" s="343"/>
      <c r="F21" s="343"/>
      <c r="G21" s="343"/>
      <c r="H21" s="343"/>
      <c r="I21" s="344"/>
    </row>
    <row r="22" spans="2:9" ht="11.1" customHeight="1" x14ac:dyDescent="0.25">
      <c r="B22" s="110" t="s">
        <v>193</v>
      </c>
      <c r="C22" s="111" t="s">
        <v>194</v>
      </c>
      <c r="D22" s="314" t="s">
        <v>101</v>
      </c>
      <c r="E22" s="315"/>
      <c r="F22" s="315"/>
      <c r="G22" s="315"/>
      <c r="H22" s="315"/>
      <c r="I22" s="316"/>
    </row>
    <row r="23" spans="2:9" ht="11.1" customHeight="1" x14ac:dyDescent="0.25">
      <c r="B23" s="79" t="s">
        <v>216</v>
      </c>
      <c r="C23" s="80" t="s">
        <v>217</v>
      </c>
      <c r="D23" s="314" t="s">
        <v>101</v>
      </c>
      <c r="E23" s="315"/>
      <c r="F23" s="315"/>
      <c r="G23" s="315"/>
      <c r="H23" s="315"/>
      <c r="I23" s="316"/>
    </row>
    <row r="24" spans="2:9" ht="11.1" customHeight="1" x14ac:dyDescent="0.25">
      <c r="B24" s="114" t="s">
        <v>227</v>
      </c>
      <c r="C24" s="125" t="s">
        <v>224</v>
      </c>
      <c r="D24" s="314" t="s">
        <v>101</v>
      </c>
      <c r="E24" s="315"/>
      <c r="F24" s="315"/>
      <c r="G24" s="315"/>
      <c r="H24" s="315"/>
      <c r="I24" s="316"/>
    </row>
    <row r="25" spans="2:9" ht="11.1" customHeight="1" x14ac:dyDescent="0.25">
      <c r="B25" s="114" t="s">
        <v>225</v>
      </c>
      <c r="C25" s="125" t="s">
        <v>223</v>
      </c>
      <c r="D25" s="314" t="s">
        <v>101</v>
      </c>
      <c r="E25" s="315"/>
      <c r="F25" s="315"/>
      <c r="G25" s="315"/>
      <c r="H25" s="315"/>
      <c r="I25" s="316"/>
    </row>
    <row r="26" spans="2:9" ht="11.1" customHeight="1" x14ac:dyDescent="0.25">
      <c r="B26" s="114" t="s">
        <v>230</v>
      </c>
      <c r="C26" s="125" t="s">
        <v>229</v>
      </c>
      <c r="D26" s="314" t="s">
        <v>101</v>
      </c>
      <c r="E26" s="315"/>
      <c r="F26" s="315"/>
      <c r="G26" s="315"/>
      <c r="H26" s="315"/>
      <c r="I26" s="316"/>
    </row>
    <row r="27" spans="2:9" ht="11.1" customHeight="1" x14ac:dyDescent="0.25">
      <c r="B27" s="144" t="s">
        <v>296</v>
      </c>
      <c r="C27" s="145" t="s">
        <v>297</v>
      </c>
      <c r="D27" s="323" t="s">
        <v>101</v>
      </c>
      <c r="E27" s="324"/>
      <c r="F27" s="324"/>
      <c r="G27" s="324"/>
      <c r="H27" s="324"/>
      <c r="I27" s="325"/>
    </row>
    <row r="28" spans="2:9" ht="11.1" customHeight="1" x14ac:dyDescent="0.25">
      <c r="B28" s="114" t="s">
        <v>298</v>
      </c>
      <c r="C28" s="137" t="s">
        <v>299</v>
      </c>
      <c r="D28" s="323" t="s">
        <v>101</v>
      </c>
      <c r="E28" s="324"/>
      <c r="F28" s="324"/>
      <c r="G28" s="324"/>
      <c r="H28" s="324"/>
      <c r="I28" s="325"/>
    </row>
    <row r="29" spans="2:9" ht="11.1" customHeight="1" x14ac:dyDescent="0.25">
      <c r="B29" s="114" t="s">
        <v>308</v>
      </c>
      <c r="C29" s="137" t="s">
        <v>309</v>
      </c>
      <c r="D29" s="323" t="s">
        <v>101</v>
      </c>
      <c r="E29" s="324"/>
      <c r="F29" s="324"/>
      <c r="G29" s="324"/>
      <c r="H29" s="324"/>
      <c r="I29" s="325"/>
    </row>
    <row r="30" spans="2:9" ht="11.1" customHeight="1" x14ac:dyDescent="0.25">
      <c r="B30" s="166" t="s">
        <v>326</v>
      </c>
      <c r="C30" s="167" t="s">
        <v>325</v>
      </c>
      <c r="D30" s="323" t="s">
        <v>101</v>
      </c>
      <c r="E30" s="324"/>
      <c r="F30" s="324"/>
      <c r="G30" s="324"/>
      <c r="H30" s="324"/>
      <c r="I30" s="325"/>
    </row>
    <row r="31" spans="2:9" ht="11.1" customHeight="1" x14ac:dyDescent="0.25">
      <c r="B31" s="166" t="s">
        <v>345</v>
      </c>
      <c r="C31" s="167" t="s">
        <v>346</v>
      </c>
      <c r="D31" s="323" t="s">
        <v>101</v>
      </c>
      <c r="E31" s="324"/>
      <c r="F31" s="324"/>
      <c r="G31" s="324"/>
      <c r="H31" s="324"/>
      <c r="I31" s="325"/>
    </row>
    <row r="32" spans="2:9" ht="11.1" customHeight="1" x14ac:dyDescent="0.25">
      <c r="B32" s="317" t="s">
        <v>57</v>
      </c>
      <c r="C32" s="318"/>
      <c r="D32" s="318"/>
      <c r="E32" s="318"/>
      <c r="F32" s="318"/>
      <c r="G32" s="318"/>
      <c r="H32" s="318"/>
      <c r="I32" s="319"/>
    </row>
    <row r="33" spans="2:9" ht="11.1" customHeight="1" x14ac:dyDescent="0.25">
      <c r="B33" s="114" t="s">
        <v>233</v>
      </c>
      <c r="C33" s="125" t="s">
        <v>232</v>
      </c>
      <c r="D33" s="314" t="s">
        <v>101</v>
      </c>
      <c r="E33" s="315"/>
      <c r="F33" s="315"/>
      <c r="G33" s="315"/>
      <c r="H33" s="315"/>
      <c r="I33" s="316"/>
    </row>
    <row r="34" spans="2:9" ht="11.1" customHeight="1" x14ac:dyDescent="0.25">
      <c r="B34" s="339" t="s">
        <v>108</v>
      </c>
      <c r="C34" s="340"/>
      <c r="D34" s="340"/>
      <c r="E34" s="340"/>
      <c r="F34" s="340"/>
      <c r="G34" s="340"/>
      <c r="H34" s="340"/>
      <c r="I34" s="341"/>
    </row>
    <row r="35" spans="2:9" ht="11.1" customHeight="1" x14ac:dyDescent="0.25">
      <c r="B35" s="61" t="s">
        <v>111</v>
      </c>
      <c r="C35" s="64" t="s">
        <v>112</v>
      </c>
      <c r="D35" s="329">
        <v>1</v>
      </c>
      <c r="E35" s="330"/>
      <c r="F35" s="330"/>
      <c r="G35" s="330"/>
      <c r="H35" s="330"/>
      <c r="I35" s="331"/>
    </row>
    <row r="36" spans="2:9" ht="11.1" customHeight="1" x14ac:dyDescent="0.25">
      <c r="B36" s="61" t="s">
        <v>154</v>
      </c>
      <c r="C36" s="64" t="s">
        <v>155</v>
      </c>
      <c r="D36" s="329">
        <v>10</v>
      </c>
      <c r="E36" s="330"/>
      <c r="F36" s="330"/>
      <c r="G36" s="330"/>
      <c r="H36" s="330"/>
      <c r="I36" s="331"/>
    </row>
    <row r="37" spans="2:9" ht="11.1" customHeight="1" x14ac:dyDescent="0.25">
      <c r="B37" s="110" t="s">
        <v>195</v>
      </c>
      <c r="C37" s="111" t="s">
        <v>198</v>
      </c>
      <c r="D37" s="314" t="s">
        <v>101</v>
      </c>
      <c r="E37" s="315"/>
      <c r="F37" s="315"/>
      <c r="G37" s="315"/>
      <c r="H37" s="315"/>
      <c r="I37" s="316"/>
    </row>
    <row r="38" spans="2:9" ht="11.1" customHeight="1" x14ac:dyDescent="0.25">
      <c r="B38" s="79" t="s">
        <v>109</v>
      </c>
      <c r="C38" s="80" t="s">
        <v>110</v>
      </c>
      <c r="D38" s="329">
        <v>10.98</v>
      </c>
      <c r="E38" s="330"/>
      <c r="F38" s="330"/>
      <c r="G38" s="330"/>
      <c r="H38" s="330"/>
      <c r="I38" s="331"/>
    </row>
    <row r="39" spans="2:9" ht="11.1" customHeight="1" x14ac:dyDescent="0.25">
      <c r="B39" s="79" t="s">
        <v>258</v>
      </c>
      <c r="C39" s="80" t="s">
        <v>259</v>
      </c>
      <c r="D39" s="329">
        <v>1</v>
      </c>
      <c r="E39" s="330"/>
      <c r="F39" s="330"/>
      <c r="G39" s="330"/>
      <c r="H39" s="330"/>
      <c r="I39" s="331"/>
    </row>
    <row r="41" spans="2:9" ht="15.75" x14ac:dyDescent="0.25">
      <c r="B41" s="61" t="s">
        <v>144</v>
      </c>
      <c r="C41" s="64" t="s">
        <v>145</v>
      </c>
      <c r="D41" s="329">
        <v>1.9</v>
      </c>
      <c r="E41" s="330"/>
      <c r="F41" s="330"/>
      <c r="G41" s="330"/>
      <c r="H41" s="330"/>
      <c r="I41" s="331"/>
    </row>
  </sheetData>
  <mergeCells count="39">
    <mergeCell ref="D41:I41"/>
    <mergeCell ref="D31:I31"/>
    <mergeCell ref="D33:I33"/>
    <mergeCell ref="D23:I23"/>
    <mergeCell ref="D19:I19"/>
    <mergeCell ref="D39:I39"/>
    <mergeCell ref="D27:I27"/>
    <mergeCell ref="D26:I26"/>
    <mergeCell ref="D25:I25"/>
    <mergeCell ref="D20:I20"/>
    <mergeCell ref="D21:I21"/>
    <mergeCell ref="D22:I22"/>
    <mergeCell ref="B34:I34"/>
    <mergeCell ref="D37:I37"/>
    <mergeCell ref="D38:I38"/>
    <mergeCell ref="D36:I36"/>
    <mergeCell ref="D35:I35"/>
    <mergeCell ref="B2:E2"/>
    <mergeCell ref="B32:I32"/>
    <mergeCell ref="D28:I28"/>
    <mergeCell ref="D18:I18"/>
    <mergeCell ref="D13:I13"/>
    <mergeCell ref="D15:I15"/>
    <mergeCell ref="B14:I14"/>
    <mergeCell ref="D16:I16"/>
    <mergeCell ref="D30:I30"/>
    <mergeCell ref="D29:I29"/>
    <mergeCell ref="B3:I3"/>
    <mergeCell ref="B5:I5"/>
    <mergeCell ref="B7:C7"/>
    <mergeCell ref="D7:F7"/>
    <mergeCell ref="B11:C11"/>
    <mergeCell ref="D11:F11"/>
    <mergeCell ref="B12:I12"/>
    <mergeCell ref="D24:I24"/>
    <mergeCell ref="B8:I8"/>
    <mergeCell ref="B10:C10"/>
    <mergeCell ref="D10:F10"/>
    <mergeCell ref="B17:I17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workbookViewId="0">
      <selection activeCell="M5" sqref="M5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21" t="s">
        <v>335</v>
      </c>
      <c r="C2" s="221"/>
      <c r="D2" s="221"/>
      <c r="E2" s="221"/>
      <c r="F2" s="55"/>
      <c r="G2" s="56"/>
    </row>
    <row r="3" spans="1:7" ht="26.25" x14ac:dyDescent="0.25">
      <c r="B3" s="347" t="s">
        <v>113</v>
      </c>
      <c r="C3" s="347"/>
      <c r="D3" s="347"/>
      <c r="E3" s="347"/>
      <c r="F3" s="347"/>
      <c r="G3" s="347"/>
    </row>
    <row r="4" spans="1:7" ht="18.75" x14ac:dyDescent="0.25">
      <c r="B4" s="57" t="s">
        <v>114</v>
      </c>
      <c r="C4" s="58" t="s">
        <v>115</v>
      </c>
      <c r="D4" s="59" t="s">
        <v>116</v>
      </c>
      <c r="E4" s="348" t="s">
        <v>117</v>
      </c>
      <c r="F4" s="349"/>
      <c r="G4" s="60" t="s">
        <v>118</v>
      </c>
    </row>
    <row r="5" spans="1:7" ht="21.95" customHeight="1" x14ac:dyDescent="0.25">
      <c r="B5" s="61" t="s">
        <v>119</v>
      </c>
      <c r="C5" s="35" t="s">
        <v>120</v>
      </c>
      <c r="D5" s="36" t="s">
        <v>153</v>
      </c>
      <c r="E5" s="350">
        <v>1001095</v>
      </c>
      <c r="F5" s="346"/>
      <c r="G5" s="99">
        <v>46640</v>
      </c>
    </row>
    <row r="6" spans="1:7" ht="21.95" customHeight="1" x14ac:dyDescent="0.25">
      <c r="B6" s="61" t="s">
        <v>119</v>
      </c>
      <c r="C6" s="35" t="s">
        <v>121</v>
      </c>
      <c r="D6" s="36" t="s">
        <v>122</v>
      </c>
      <c r="E6" s="345" t="s">
        <v>123</v>
      </c>
      <c r="F6" s="346"/>
      <c r="G6" s="62" t="s">
        <v>124</v>
      </c>
    </row>
    <row r="7" spans="1:7" ht="21.95" customHeight="1" x14ac:dyDescent="0.25">
      <c r="B7" s="61" t="s">
        <v>119</v>
      </c>
      <c r="C7" s="35" t="s">
        <v>125</v>
      </c>
      <c r="D7" s="118" t="s">
        <v>199</v>
      </c>
      <c r="E7" s="345" t="s">
        <v>123</v>
      </c>
      <c r="F7" s="346"/>
      <c r="G7" s="99" t="s">
        <v>200</v>
      </c>
    </row>
    <row r="8" spans="1:7" ht="21.95" customHeight="1" x14ac:dyDescent="0.25">
      <c r="B8" s="79" t="s">
        <v>126</v>
      </c>
      <c r="C8" s="35" t="s">
        <v>120</v>
      </c>
      <c r="D8" s="36" t="s">
        <v>127</v>
      </c>
      <c r="E8" s="345">
        <v>951110</v>
      </c>
      <c r="F8" s="346"/>
      <c r="G8" s="102" t="s">
        <v>162</v>
      </c>
    </row>
    <row r="9" spans="1:7" ht="21.95" customHeight="1" x14ac:dyDescent="0.25">
      <c r="B9" s="79" t="s">
        <v>126</v>
      </c>
      <c r="C9" s="100" t="s">
        <v>121</v>
      </c>
      <c r="D9" s="36" t="s">
        <v>129</v>
      </c>
      <c r="E9" s="345">
        <v>965050</v>
      </c>
      <c r="F9" s="346"/>
      <c r="G9" s="99" t="s">
        <v>150</v>
      </c>
    </row>
    <row r="10" spans="1:7" ht="21.95" customHeight="1" x14ac:dyDescent="0.25">
      <c r="B10" s="61" t="s">
        <v>128</v>
      </c>
      <c r="C10" s="35" t="s">
        <v>125</v>
      </c>
      <c r="D10" s="36" t="s">
        <v>130</v>
      </c>
      <c r="E10" s="345">
        <v>978181.82</v>
      </c>
      <c r="F10" s="346"/>
      <c r="G10" s="85"/>
    </row>
    <row r="11" spans="1:7" ht="21.95" customHeight="1" x14ac:dyDescent="0.25">
      <c r="B11" s="61" t="s">
        <v>131</v>
      </c>
      <c r="C11" s="35" t="s">
        <v>120</v>
      </c>
      <c r="D11" s="36" t="s">
        <v>132</v>
      </c>
      <c r="E11" s="345" t="s">
        <v>123</v>
      </c>
      <c r="F11" s="346"/>
      <c r="G11" s="62">
        <v>46662</v>
      </c>
    </row>
    <row r="12" spans="1:7" ht="21.95" customHeight="1" x14ac:dyDescent="0.25">
      <c r="B12" s="61" t="s">
        <v>133</v>
      </c>
      <c r="C12" s="35" t="s">
        <v>120</v>
      </c>
      <c r="D12" s="36" t="s">
        <v>134</v>
      </c>
      <c r="E12" s="345" t="s">
        <v>123</v>
      </c>
      <c r="F12" s="346"/>
      <c r="G12" s="62">
        <v>47363</v>
      </c>
    </row>
    <row r="13" spans="1:7" ht="21.95" customHeight="1" x14ac:dyDescent="0.25">
      <c r="B13" s="61" t="s">
        <v>131</v>
      </c>
      <c r="C13" s="35" t="s">
        <v>121</v>
      </c>
      <c r="D13" s="36" t="s">
        <v>135</v>
      </c>
      <c r="E13" s="345" t="s">
        <v>123</v>
      </c>
      <c r="F13" s="346"/>
      <c r="G13" s="62" t="s">
        <v>136</v>
      </c>
    </row>
    <row r="14" spans="1:7" ht="24.75" customHeight="1" x14ac:dyDescent="0.25">
      <c r="B14" s="61" t="s">
        <v>133</v>
      </c>
      <c r="C14" s="35" t="s">
        <v>121</v>
      </c>
      <c r="D14" s="36" t="s">
        <v>137</v>
      </c>
      <c r="E14" s="345" t="s">
        <v>123</v>
      </c>
      <c r="F14" s="346"/>
      <c r="G14" s="62" t="s">
        <v>138</v>
      </c>
    </row>
    <row r="15" spans="1:7" ht="19.5" customHeight="1" x14ac:dyDescent="0.25">
      <c r="B15" s="61" t="s">
        <v>131</v>
      </c>
      <c r="C15" s="35" t="s">
        <v>125</v>
      </c>
      <c r="D15" s="101" t="s">
        <v>158</v>
      </c>
      <c r="E15" s="345" t="s">
        <v>123</v>
      </c>
      <c r="F15" s="346"/>
      <c r="G15" s="102" t="s">
        <v>160</v>
      </c>
    </row>
    <row r="16" spans="1:7" ht="22.5" customHeight="1" x14ac:dyDescent="0.25">
      <c r="B16" s="61" t="s">
        <v>133</v>
      </c>
      <c r="C16" s="35" t="s">
        <v>125</v>
      </c>
      <c r="D16" s="101" t="s">
        <v>159</v>
      </c>
      <c r="E16" s="345" t="s">
        <v>123</v>
      </c>
      <c r="F16" s="346"/>
      <c r="G16" s="102" t="s">
        <v>161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Shahad E</cp:lastModifiedBy>
  <cp:lastPrinted>2026-10-07T10:40:45Z</cp:lastPrinted>
  <dcterms:created xsi:type="dcterms:W3CDTF">2026-01-04T07:55:20Z</dcterms:created>
  <dcterms:modified xsi:type="dcterms:W3CDTF">2026-10-07T11:21:24Z</dcterms:modified>
</cp:coreProperties>
</file>