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6-7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0" l="1"/>
  <c r="D17" i="10"/>
  <c r="F16" i="10"/>
  <c r="F17" i="10" s="1"/>
  <c r="E16" i="10"/>
  <c r="D16" i="10"/>
  <c r="F8" i="10"/>
  <c r="F9" i="10" s="1"/>
  <c r="E8" i="10"/>
  <c r="E9" i="10" s="1"/>
  <c r="D8" i="10"/>
  <c r="D9" i="10" s="1"/>
  <c r="L44" i="8" l="1"/>
  <c r="M44" i="8"/>
  <c r="N44" i="8"/>
  <c r="L35" i="8"/>
  <c r="M35" i="8"/>
  <c r="N35" i="8"/>
  <c r="L53" i="8"/>
  <c r="M53" i="8"/>
  <c r="N53" i="8"/>
  <c r="L73" i="8"/>
  <c r="M73" i="8"/>
  <c r="N73" i="8"/>
  <c r="L66" i="8"/>
  <c r="M66" i="8"/>
  <c r="N66" i="8"/>
  <c r="L27" i="8"/>
  <c r="M27" i="8"/>
  <c r="N27" i="8"/>
  <c r="L40" i="8"/>
  <c r="M40" i="8"/>
  <c r="N40" i="8"/>
  <c r="L59" i="8"/>
  <c r="M59" i="8"/>
  <c r="N59" i="8"/>
  <c r="L76" i="8"/>
  <c r="M76" i="8"/>
  <c r="N76" i="8"/>
  <c r="L19" i="8" l="1"/>
  <c r="M19" i="8"/>
  <c r="N19" i="8"/>
  <c r="L56" i="8" l="1"/>
  <c r="L60" i="8" s="1"/>
  <c r="M56" i="8"/>
  <c r="M60" i="8" s="1"/>
  <c r="N56" i="8"/>
  <c r="N60" i="8" s="1"/>
  <c r="L23" i="8" l="1"/>
  <c r="L45" i="8" s="1"/>
  <c r="M23" i="8"/>
  <c r="M45" i="8" s="1"/>
  <c r="N23" i="8"/>
  <c r="N45" i="8" s="1"/>
  <c r="K11" i="1" l="1"/>
  <c r="L79" i="8" l="1"/>
  <c r="L80" i="8" s="1"/>
  <c r="L81" i="8" s="1"/>
  <c r="M79" i="8"/>
  <c r="M80" i="8" s="1"/>
  <c r="M81" i="8" s="1"/>
  <c r="N79" i="8"/>
  <c r="N80" i="8" s="1"/>
  <c r="N81" i="8" s="1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<sst xmlns="http://schemas.openxmlformats.org/spreadsheetml/2006/main" count="531" uniqueCount="353">
  <si>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</si>
  <si>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</si>
  <si>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</si>
  <si>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</si>
  <si>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</si>
  <si>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</si>
  <si>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</si>
  <si>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</si>
  <si>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</si>
  <si>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</si>
  <si>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</si>
  <si>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</si>
  <si>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</si>
  <si>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</si>
  <si>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</si>
  <si>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</si>
  <si>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</si>
  <si>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</si>
  <si>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</si>
  <si>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</si>
  <si>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</si>
  <si>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</si>
  <si>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</si>
  <si>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</si>
  <si>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</si>
  <si>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</si>
  <si>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</si>
  <si>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</si>
  <si>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</si>
  <si>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</si>
  <si>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</si>
  <si>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</si>
  <si>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</si>
  <si>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</si>
  <si>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</si>
  <si>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</si>
  <si>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</si>
  <si>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</si>
  <si>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</si>
  <si>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</si>
  <si>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</si>
  <si>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</si>
  <si>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</si>
  <si>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</si>
  <si>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</si>
  <si>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</si>
  <si>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</si>
  <si>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</si>
  <si>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</si>
  <si>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</si>
  <si>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</si>
  <si>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</si>
  <si>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</si>
  <si>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</si>
  <si>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</si>
  <si>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</si>
  <si>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</si>
  <si>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</si>
  <si>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</si>
  <si>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</si>
  <si>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</si>
  <si>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</si>
  <si>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</si>
  <si>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</si>
  <si>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</si>
  <si>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</si>
  <si>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</si>
  <si>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</si>
  <si>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</si>
  <si>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</si>
  <si>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</si>
  <si>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</si>
  <si>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</si>
  <si>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</si>
  <si>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</si>
  <si>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</si>
  <si>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</si>
  <si>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</si>
  <si>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</si>
  <si>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</si>
  <si>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</si>
  <si>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</si>
  <si>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</si>
  <si>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</si>
  <si>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</si>
  <si>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</si>
  <si>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</si>
  <si>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</si>
  <si>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</si>
  <si>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</si>
  <si>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</si>
  <si>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</si>
  <si>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</si>
  <si>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</si>
  <si>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</si>
  <si>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</si>
  <si>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</si>
  <si>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</si>
  <si>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</si>
  <si>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</si>
  <si>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</si>
  <si>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</si>
  <si>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</si>
  <si>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</si>
  <si>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</si>
  <si>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</si>
  <si>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</si>
  <si>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</si>
  <si>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</si>
  <si>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</si>
  <si>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</si>
  <si>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</si>
  <si>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</si>
  <si>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</si>
  <si>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</si>
  <si>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</si>
  <si>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</si>
  <si>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</si>
  <si>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</si>
  <si>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</si>
  <si>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</si>
  <si>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</si>
  <si>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</si>
  <si>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</si>
  <si>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</si>
  <si>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</si>
  <si>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</si>
  <si>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</si>
  <si>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</si>
  <si>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</si>
  <si>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</si>
  <si>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</si>
  <si>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</si>
  <si>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</si>
  <si>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</si>
  <si>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</si>
  <si>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</si>
  <si>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</si>
  <si>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</si>
  <si>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</si>
  <si>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</si>
  <si>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</si>
  <si>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</si>
  <si>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</si>
  <si>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</si>
  <si>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</si>
  <si>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</si>
  <si>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</si>
  <si>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</si>
  <si>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</si>
  <si>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</si>
  <si>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</si>
  <si>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</si>
  <si>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</si>
  <si>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</si>
  <si>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</si>
  <si>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</si>
  <si>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</si>
  <si>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</si>
  <si>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</si>
  <si>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</si>
  <si>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</si>
  <si>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</si>
  <si>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</si>
  <si>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</si>
  <si>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</si>
  <si>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</si>
  <si>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</si>
  <si>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</si>
  <si>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</si>
  <si>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</si>
  <si>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</si>
  <si>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</si>
  <si>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</si>
  <si>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</si>
  <si>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</si>
  <si>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</si>
  <si>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</si>
  <si>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</si>
  <si>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</si>
  <si>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</si>
  <si>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</si>
  <si>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</si>
  <si>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</si>
  <si>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</si>
  <si>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</si>
  <si>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</si>
  <si>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</si>
  <si>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</si>
  <si>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</si>
  <si>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</si>
  <si>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</si>
  <si>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</si>
  <si>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</si>
  <si>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</si>
  <si>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</si>
  <si>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</si>
  <si>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</si>
  <si>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</si>
  <si>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</si>
  <si>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</si>
  <si>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</si>
  <si>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</si>
  <si>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</si>
  <si>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</si>
  <si>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</si>
  <si>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</si>
  <si>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</si>
  <si>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</si>
  <si>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</si>
  <si>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</si>
  <si>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</si>
  <si>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</si>
  <si>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</si>
  <si>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</si>
  <si>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</si>
  <si>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</si>
  <si>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</si>
  <si>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</si>
  <si>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</si>
  <si>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</si>
  <si>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</si>
  <si>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</si>
  <si>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</si>
  <si>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</si>
  <si>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</si>
  <si>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</si>
  <si>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</si>
  <si>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</si>
  <si>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</si>
  <si>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</si>
  <si>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</si>
  <si>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</si>
  <si>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</si>
  <si>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</si>
  <si>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</si>
  <si>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</si>
  <si>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</si>
  <si>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</si>
  <si>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</si>
  <si>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</si>
  <si>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</si>
  <si>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</si>
  <si>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</si>
  <si>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</si>
  <si>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</si>
  <si>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</si>
  <si>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</si>
  <si>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</si>
  <si>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</si>
  <si>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</si>
  <si>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</si>
  <si>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</si>
  <si>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</si>
  <si>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</si>
  <si>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</si>
  <si>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</si>
  <si>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</si>
  <si>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</si>
  <si>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</si>
  <si>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</si>
  <si>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</si>
  <si>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</si>
  <si>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</si>
  <si>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</si>
  <si>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</si>
  <si>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</si>
  <si>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</si>
  <si>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</si>
  <si>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</si>
  <si>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</si>
  <si>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</si>
  <si>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</si>
  <si>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</si>
  <si>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</si>
  <si>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</si>
  <si>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</si>
  <si>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</si>
  <si>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</si>
  <si>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</si>
  <si>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</si>
  <si>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</si>
  <si>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</si>
  <si>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</si>
  <si>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</si>
  <si>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</si>
  <si>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</si>
  <si>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</si>
  <si>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</si>
  <si>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</si>
  <si>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</si>
  <si>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</si>
  <si>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</si>
  <si>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</si>
  <si>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</si>
  <si>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</si>
  <si>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</si>
  <si>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</si>
  <si>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</si>
  <si>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</si>
  <si>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</si>
  <si>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</si>
  <si>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</si>
  <si>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</si>
  <si>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</si>
  <si>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</si>
  <si>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</si>
  <si>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</si>
  <si>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</si>
  <si>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</si>
  <si>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</si>
  <si>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</si>
  <si>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</si>
  <si>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</si>
  <si>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</si>
  <si>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</si>
  <si>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</si>
  <si>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</si>
  <si>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</si>
  <si>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</si>
  <si>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</si>
  <si>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</si>
  <si>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</si>
  <si>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</si>
  <si>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</si>
  <si>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</si>
  <si>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</si>
  <si>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</si>
  <si>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</si>
  <si>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</si>
  <si>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</si>
  <si>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</si>
  <si>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الجلسة (116)</t>
  </si>
  <si>
    <t>جلسة الاثنين 2026/7/6</t>
  </si>
  <si>
    <t xml:space="preserve">الجلسة (116) نشرة تداول المنصة الثانية لجلسة الاثنين 2026/7/6 Second Trading Platform </t>
  </si>
  <si>
    <t xml:space="preserve">الجلسة (116) نشرة تداول منصة الشركات غير المفصحة لجلسة الاثنين 2026/7/6 Non Disclosing Trading Platform </t>
  </si>
  <si>
    <t>الجلسة (116) نشرة تداول الأسهم للمنصة النظامية لجلسة الاثنين 2026/7/6 Regular Market Trading</t>
  </si>
  <si>
    <t>الشركات غير المتداولة للمنصة الثالثة لجلسة الاثنين 2026/7/6</t>
  </si>
  <si>
    <t>الشركات غير المتداولة للمنصة الثانية لجلسة الاثنين 2026/7/6</t>
  </si>
  <si>
    <t>الشركات غير المتداولة لمنصة التداول النظامي لجلسة الاثنين 2026/7/6</t>
  </si>
  <si>
    <t xml:space="preserve">الجلسة (116) نشرة التداول لمنصة الشركات غير المدرجة OTC    </t>
  </si>
  <si>
    <t>سوق العراق للأوراق المالية</t>
  </si>
  <si>
    <t>نشرة تداول أسهم غير العراقيين لجلسة الاثنين 2026/7/6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</si>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</sst>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40" fillId="0" borderId="0" xfId="0" applyFont="1"/>
    <xf numFmtId="0" fontId="9" fillId="0" borderId="24" xfId="0" applyFont="1" applyBorder="1" applyAlignment="1">
      <alignment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0" xfId="0" applyFont="1" applyBorder="1" applyAlignment="1">
      <alignment horizontal="right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52916</xdr:rowOff>
    </xdr:from>
    <xdr:to>
      <xdr:col>6</xdr:col>
      <xdr:colOff>1926167</xdr:colOff>
      <xdr:row>16</xdr:row>
      <xdr:rowOff>804332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03C37C-B9D7-44BF-8E98-D46601375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653500" y="4042833"/>
          <a:ext cx="7620000" cy="2719916"/>
        </a:xfrm>
        <a:prstGeom prst="rect">
          <a:avLst/>
        </a:prstGeom>
      </xdr:spPr>
    </xdr:pic>
    <xdr:clientData/>
  </xdr:twoCellAnchor>
  <xdr:twoCellAnchor editAs="oneCell">
    <xdr:from>
      <xdr:col>6</xdr:col>
      <xdr:colOff>1989667</xdr:colOff>
      <xdr:row>14</xdr:row>
      <xdr:rowOff>42333</xdr:rowOff>
    </xdr:from>
    <xdr:to>
      <xdr:col>14</xdr:col>
      <xdr:colOff>1111250</xdr:colOff>
      <xdr:row>16</xdr:row>
      <xdr:rowOff>825500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97A0E5C-4614-4A10-A697-6EA5F0740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032250"/>
          <a:ext cx="6667500" cy="2751667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21166</xdr:colOff>
      <xdr:row>4</xdr:row>
      <xdr:rowOff>42333</xdr:rowOff>
    </xdr:from>
    <xdr:to>
      <xdr:col>14</xdr:col>
      <xdr:colOff>1100667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FDAD2B7-37CC-470B-9A5F-D10298484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365250"/>
          <a:ext cx="3577168" cy="2624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28575</xdr:rowOff>
    </xdr:from>
    <xdr:to>
      <xdr:col>3</xdr:col>
      <xdr:colOff>1771650</xdr:colOff>
      <xdr:row>32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24562E-C84F-471E-B944-60A010DAA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133975"/>
          <a:ext cx="4743450" cy="248602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85725</xdr:rowOff>
    </xdr:from>
    <xdr:to>
      <xdr:col>8</xdr:col>
      <xdr:colOff>1724026</xdr:colOff>
      <xdr:row>32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B939BA-62BB-4F16-A82D-541EB1A14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14299" y="5191125"/>
          <a:ext cx="4848225" cy="2343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45</xdr:row>
      <xdr:rowOff>42917</xdr:rowOff>
    </xdr:from>
    <xdr:to>
      <xdr:col>13</xdr:col>
      <xdr:colOff>1185833</xdr:colOff>
      <xdr:row>45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60</xdr:row>
      <xdr:rowOff>49695</xdr:rowOff>
    </xdr:from>
    <xdr:to>
      <xdr:col>13</xdr:col>
      <xdr:colOff>1174164</xdr:colOff>
      <xdr:row>60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83CBE30-2C65-4ABC-9A9D-CD1AC12CD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B21" sqref="B21:O2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0" t="s">
        <v>0</v>
      </c>
      <c r="B1" s="161"/>
      <c r="C1" s="161"/>
      <c r="D1" s="16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2" t="s">
        <v>333</v>
      </c>
      <c r="B2" s="162"/>
      <c r="C2" s="162"/>
      <c r="D2" s="162"/>
      <c r="E2" s="163" t="s">
        <v>218</v>
      </c>
      <c r="F2" s="164"/>
      <c r="G2" s="164"/>
      <c r="H2" s="164"/>
      <c r="I2" s="164"/>
      <c r="J2" s="164"/>
      <c r="K2" s="164"/>
      <c r="L2" s="165"/>
      <c r="M2" s="3"/>
      <c r="N2" s="3"/>
      <c r="O2" s="3"/>
    </row>
    <row r="3" spans="1:15" s="2" customFormat="1" ht="27.75" customHeight="1" x14ac:dyDescent="0.35">
      <c r="A3" s="166" t="s">
        <v>332</v>
      </c>
      <c r="B3" s="167"/>
      <c r="C3" s="167"/>
      <c r="D3" s="167"/>
      <c r="E3" s="163"/>
      <c r="F3" s="164"/>
      <c r="G3" s="164"/>
      <c r="H3" s="164"/>
      <c r="I3" s="164"/>
      <c r="J3" s="164"/>
      <c r="K3" s="164"/>
      <c r="L3" s="165"/>
      <c r="M3" s="1"/>
      <c r="N3" s="1"/>
      <c r="O3" s="3"/>
    </row>
    <row r="4" spans="1:15" ht="21.95" customHeight="1" x14ac:dyDescent="0.35">
      <c r="A4" s="168" t="s">
        <v>1</v>
      </c>
      <c r="B4" s="169"/>
      <c r="C4" s="170"/>
      <c r="D4" s="171">
        <f>'نشرة التداول'!M81+'نشرة OTC'!H8</f>
        <v>1110299457</v>
      </c>
      <c r="E4" s="172"/>
      <c r="F4" s="4"/>
      <c r="G4" s="153" t="s">
        <v>2</v>
      </c>
      <c r="H4" s="154"/>
      <c r="I4" s="155">
        <f>'نشرة التداول'!N81+'نشرة OTC'!I8</f>
        <v>1966996859.5599999</v>
      </c>
      <c r="J4" s="155"/>
      <c r="K4" s="155"/>
      <c r="L4" s="5"/>
      <c r="M4" s="159" t="s">
        <v>3</v>
      </c>
      <c r="N4" s="153"/>
      <c r="O4" s="6">
        <f>'نشرة التداول'!L81+'نشرة OTC'!G8</f>
        <v>915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9"/>
      <c r="M5" s="150"/>
      <c r="N5" s="150"/>
      <c r="O5" s="11" t="s">
        <v>227</v>
      </c>
    </row>
    <row r="6" spans="1:15" ht="21.95" customHeight="1" x14ac:dyDescent="0.35">
      <c r="A6" s="12" t="s">
        <v>4</v>
      </c>
      <c r="B6" s="153">
        <v>1018.76</v>
      </c>
      <c r="C6" s="154"/>
      <c r="D6" s="153" t="s">
        <v>5</v>
      </c>
      <c r="E6" s="154"/>
      <c r="F6" s="1"/>
      <c r="G6" s="12" t="s">
        <v>6</v>
      </c>
      <c r="H6" s="13">
        <v>1283.69</v>
      </c>
      <c r="I6" s="156" t="s">
        <v>5</v>
      </c>
      <c r="J6" s="157"/>
      <c r="K6" s="158"/>
      <c r="L6" s="149"/>
      <c r="M6" s="150"/>
      <c r="N6" s="150"/>
      <c r="O6" s="14"/>
    </row>
    <row r="7" spans="1:15" ht="21.95" customHeight="1" x14ac:dyDescent="0.35">
      <c r="A7" s="12" t="s">
        <v>7</v>
      </c>
      <c r="B7" s="153">
        <v>1022.46</v>
      </c>
      <c r="C7" s="154"/>
      <c r="D7" s="153" t="s">
        <v>5</v>
      </c>
      <c r="E7" s="154"/>
      <c r="F7" s="15"/>
      <c r="G7" s="12" t="s">
        <v>8</v>
      </c>
      <c r="H7" s="13">
        <v>1285.23</v>
      </c>
      <c r="I7" s="156" t="s">
        <v>5</v>
      </c>
      <c r="J7" s="157"/>
      <c r="K7" s="158"/>
      <c r="L7" s="149"/>
      <c r="M7" s="150"/>
      <c r="N7" s="150"/>
      <c r="O7" s="14"/>
    </row>
    <row r="8" spans="1:15" ht="21.95" customHeight="1" x14ac:dyDescent="0.35">
      <c r="A8" s="12" t="s">
        <v>9</v>
      </c>
      <c r="B8" s="151">
        <f>((B6/B7)-1)*100</f>
        <v>-0.3618723470844909</v>
      </c>
      <c r="C8" s="152"/>
      <c r="D8" s="153" t="s">
        <v>10</v>
      </c>
      <c r="E8" s="154"/>
      <c r="F8" s="15"/>
      <c r="G8" s="12" t="s">
        <v>9</v>
      </c>
      <c r="H8" s="141">
        <f>((H6/H7)-1)*100</f>
        <v>-0.11982291107427434</v>
      </c>
      <c r="I8" s="156" t="s">
        <v>10</v>
      </c>
      <c r="J8" s="157"/>
      <c r="K8" s="158"/>
      <c r="L8" s="149"/>
      <c r="M8" s="150"/>
      <c r="N8" s="150"/>
      <c r="O8" s="14"/>
    </row>
    <row r="9" spans="1:15" ht="21.95" customHeight="1" x14ac:dyDescent="0.35">
      <c r="A9" s="12" t="s">
        <v>11</v>
      </c>
      <c r="B9" s="151">
        <f>B6-B7</f>
        <v>-3.7000000000000455</v>
      </c>
      <c r="C9" s="152">
        <f>B6-B7</f>
        <v>-3.7000000000000455</v>
      </c>
      <c r="D9" s="153" t="s">
        <v>5</v>
      </c>
      <c r="E9" s="154"/>
      <c r="F9" s="15"/>
      <c r="G9" s="12" t="s">
        <v>11</v>
      </c>
      <c r="H9" s="141">
        <f>H6-H7</f>
        <v>-1.5399999999999636</v>
      </c>
      <c r="I9" s="156" t="s">
        <v>5</v>
      </c>
      <c r="J9" s="157"/>
      <c r="K9" s="158"/>
      <c r="L9" s="149"/>
      <c r="M9" s="150"/>
      <c r="N9" s="150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9"/>
      <c r="M10" s="150"/>
      <c r="N10" s="150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44</v>
      </c>
      <c r="I11" s="13" t="s">
        <v>15</v>
      </c>
      <c r="J11" s="20">
        <v>16</v>
      </c>
      <c r="K11" s="20">
        <f>J11+H11</f>
        <v>60</v>
      </c>
      <c r="L11" s="149"/>
      <c r="M11" s="150"/>
      <c r="N11" s="150"/>
      <c r="O11" s="14"/>
    </row>
    <row r="12" spans="1:15" ht="21.9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77" t="s">
        <v>17</v>
      </c>
      <c r="H12" s="177"/>
      <c r="I12" s="177"/>
      <c r="J12" s="178">
        <v>7</v>
      </c>
      <c r="K12" s="179"/>
      <c r="L12" s="149"/>
      <c r="M12" s="150"/>
      <c r="N12" s="150"/>
      <c r="O12" s="23"/>
    </row>
    <row r="13" spans="1:15" ht="21.95" customHeight="1" x14ac:dyDescent="0.35">
      <c r="A13" s="173" t="s">
        <v>18</v>
      </c>
      <c r="B13" s="174"/>
      <c r="C13" s="174"/>
      <c r="D13" s="174"/>
      <c r="E13" s="20">
        <v>6</v>
      </c>
      <c r="F13" s="22"/>
      <c r="G13" s="175" t="s">
        <v>19</v>
      </c>
      <c r="H13" s="175"/>
      <c r="I13" s="175"/>
      <c r="J13" s="176">
        <v>23</v>
      </c>
      <c r="K13" s="176"/>
      <c r="L13" s="149"/>
      <c r="M13" s="150"/>
      <c r="N13" s="150"/>
      <c r="O13" s="23"/>
    </row>
    <row r="14" spans="1:15" ht="21.95" customHeight="1" x14ac:dyDescent="0.35">
      <c r="A14" s="173" t="s">
        <v>20</v>
      </c>
      <c r="B14" s="174"/>
      <c r="C14" s="174"/>
      <c r="D14" s="174"/>
      <c r="E14" s="24">
        <v>8</v>
      </c>
      <c r="F14" s="25"/>
      <c r="G14" s="23"/>
      <c r="H14" s="23"/>
      <c r="I14" s="23"/>
      <c r="J14" s="149"/>
      <c r="K14" s="150"/>
      <c r="L14" s="149"/>
      <c r="M14" s="150"/>
      <c r="N14" s="150"/>
      <c r="O14" s="23"/>
    </row>
    <row r="15" spans="1:15" ht="47.25" customHeight="1" x14ac:dyDescent="0.35">
      <c r="A15" s="149"/>
      <c r="B15" s="150"/>
      <c r="C15" s="150"/>
      <c r="D15" s="150"/>
      <c r="E15" s="149"/>
      <c r="F15" s="150"/>
      <c r="G15" s="23"/>
      <c r="H15" s="23"/>
      <c r="I15" s="23"/>
      <c r="J15" s="149"/>
      <c r="K15" s="150"/>
      <c r="L15" s="149"/>
      <c r="M15" s="150"/>
      <c r="N15" s="150"/>
      <c r="O15" s="23"/>
    </row>
    <row r="16" spans="1:15" ht="107.25" customHeight="1" x14ac:dyDescent="0.35">
      <c r="A16" s="149"/>
      <c r="B16" s="150"/>
      <c r="C16" s="150"/>
      <c r="D16" s="150"/>
      <c r="E16" s="149"/>
      <c r="F16" s="150"/>
      <c r="G16" s="23"/>
      <c r="H16" s="23"/>
      <c r="I16" s="23"/>
      <c r="J16" s="149"/>
      <c r="K16" s="150"/>
      <c r="L16" s="149"/>
      <c r="M16" s="150"/>
      <c r="N16" s="150"/>
      <c r="O16" s="23"/>
    </row>
    <row r="17" spans="1:15" ht="70.5" customHeight="1" x14ac:dyDescent="0.35">
      <c r="A17" s="149"/>
      <c r="B17" s="150"/>
      <c r="C17" s="150"/>
      <c r="D17" s="150"/>
      <c r="E17" s="149"/>
      <c r="F17" s="150"/>
      <c r="G17" s="23"/>
      <c r="H17" s="23"/>
      <c r="I17" s="23"/>
      <c r="J17" s="149"/>
      <c r="K17" s="150"/>
      <c r="L17" s="149"/>
      <c r="M17" s="150"/>
      <c r="N17" s="150"/>
      <c r="O17" s="23"/>
    </row>
    <row r="18" spans="1:15" ht="45" customHeight="1" x14ac:dyDescent="0.25">
      <c r="A18" s="148" t="s">
        <v>348</v>
      </c>
      <c r="B18" s="187" t="s">
        <v>347</v>
      </c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9"/>
    </row>
    <row r="19" spans="1:15" ht="45" customHeight="1" x14ac:dyDescent="0.25">
      <c r="A19" s="148" t="s">
        <v>352</v>
      </c>
      <c r="B19" s="187" t="s">
        <v>349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9"/>
    </row>
    <row r="20" spans="1:15" ht="45" customHeight="1" x14ac:dyDescent="0.25">
      <c r="A20" s="148" t="s">
        <v>351</v>
      </c>
      <c r="B20" s="187" t="s">
        <v>350</v>
      </c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9"/>
    </row>
    <row r="21" spans="1:15" ht="45" customHeight="1" x14ac:dyDescent="0.25">
      <c r="A21" s="128" t="s">
        <v>289</v>
      </c>
      <c r="B21" s="184" t="s">
        <v>315</v>
      </c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6"/>
    </row>
    <row r="22" spans="1:15" ht="36.75" customHeight="1" x14ac:dyDescent="0.25">
      <c r="A22" s="129" t="s">
        <v>273</v>
      </c>
      <c r="B22" s="184" t="s">
        <v>298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6"/>
    </row>
    <row r="23" spans="1:15" ht="21" customHeight="1" x14ac:dyDescent="0.25">
      <c r="A23" s="130" t="s">
        <v>21</v>
      </c>
      <c r="B23" s="181" t="s">
        <v>276</v>
      </c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3"/>
    </row>
    <row r="24" spans="1:15" ht="20.25" customHeight="1" x14ac:dyDescent="0.25">
      <c r="A24" s="180" t="s">
        <v>22</v>
      </c>
      <c r="B24" s="180"/>
      <c r="C24" s="180"/>
      <c r="D24" s="180"/>
      <c r="E24" s="180"/>
      <c r="F24" s="180" t="s">
        <v>23</v>
      </c>
      <c r="G24" s="180"/>
      <c r="H24" s="180"/>
      <c r="I24" s="180"/>
      <c r="J24" s="180"/>
      <c r="K24" s="180"/>
      <c r="L24" s="180"/>
      <c r="M24" s="180" t="s">
        <v>24</v>
      </c>
      <c r="N24" s="180"/>
      <c r="O24" s="180"/>
    </row>
  </sheetData>
  <mergeCells count="60"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1:O21"/>
    <mergeCell ref="B18:O18"/>
    <mergeCell ref="B19:O19"/>
    <mergeCell ref="B20:O20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4:C4"/>
    <mergeCell ref="D4:E4"/>
    <mergeCell ref="A13:D13"/>
    <mergeCell ref="G13:I13"/>
    <mergeCell ref="J13:K13"/>
    <mergeCell ref="A1:D1"/>
    <mergeCell ref="A2:D2"/>
    <mergeCell ref="E2:L2"/>
    <mergeCell ref="A3:D3"/>
    <mergeCell ref="E3:L3"/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16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0" t="s">
        <v>25</v>
      </c>
      <c r="B2" s="191"/>
      <c r="C2" s="191"/>
      <c r="D2" s="191"/>
      <c r="E2" s="191"/>
      <c r="F2" s="191"/>
      <c r="G2" s="191"/>
      <c r="H2" s="191"/>
      <c r="I2" s="192"/>
    </row>
    <row r="3" spans="1:9" x14ac:dyDescent="0.25">
      <c r="A3" s="198"/>
      <c r="B3" s="199"/>
      <c r="C3" s="199"/>
      <c r="D3" s="199"/>
      <c r="E3" s="199"/>
      <c r="F3" s="199"/>
      <c r="G3" s="199"/>
      <c r="H3" s="199"/>
      <c r="I3" s="200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3" t="s">
        <v>26</v>
      </c>
      <c r="B5" s="194"/>
      <c r="C5" s="194"/>
      <c r="D5" s="195"/>
      <c r="E5" s="73"/>
      <c r="F5" s="193" t="s">
        <v>27</v>
      </c>
      <c r="G5" s="194"/>
      <c r="H5" s="194"/>
      <c r="I5" s="195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311</v>
      </c>
      <c r="B7" s="100">
        <v>2.42</v>
      </c>
      <c r="C7" s="103">
        <v>9.5</v>
      </c>
      <c r="D7" s="102">
        <v>27343</v>
      </c>
      <c r="E7" s="34"/>
      <c r="F7" s="76" t="s">
        <v>129</v>
      </c>
      <c r="G7" s="100">
        <v>0.08</v>
      </c>
      <c r="H7" s="104">
        <v>-11.11</v>
      </c>
      <c r="I7" s="102">
        <v>2643178</v>
      </c>
    </row>
    <row r="8" spans="1:9" ht="20.100000000000001" customHeight="1" x14ac:dyDescent="0.25">
      <c r="A8" s="76" t="s">
        <v>88</v>
      </c>
      <c r="B8" s="100">
        <v>6.45</v>
      </c>
      <c r="C8" s="103">
        <v>7.5</v>
      </c>
      <c r="D8" s="102">
        <v>35432027</v>
      </c>
      <c r="E8" s="34"/>
      <c r="F8" s="76" t="s">
        <v>294</v>
      </c>
      <c r="G8" s="100">
        <v>0.27</v>
      </c>
      <c r="H8" s="104">
        <v>-10</v>
      </c>
      <c r="I8" s="108">
        <v>8024388</v>
      </c>
    </row>
    <row r="9" spans="1:9" ht="20.100000000000001" customHeight="1" x14ac:dyDescent="0.25">
      <c r="A9" s="76" t="s">
        <v>239</v>
      </c>
      <c r="B9" s="100">
        <v>0.22</v>
      </c>
      <c r="C9" s="103">
        <v>4.76</v>
      </c>
      <c r="D9" s="102">
        <v>33591</v>
      </c>
      <c r="E9" s="34"/>
      <c r="F9" s="105" t="s">
        <v>257</v>
      </c>
      <c r="G9" s="106">
        <v>1.4</v>
      </c>
      <c r="H9" s="117">
        <v>-9.68</v>
      </c>
      <c r="I9" s="108">
        <v>769750</v>
      </c>
    </row>
    <row r="10" spans="1:9" ht="20.100000000000001" customHeight="1" x14ac:dyDescent="0.25">
      <c r="A10" s="105" t="s">
        <v>139</v>
      </c>
      <c r="B10" s="106">
        <v>12.5</v>
      </c>
      <c r="C10" s="107">
        <v>4.17</v>
      </c>
      <c r="D10" s="108">
        <v>13750</v>
      </c>
      <c r="E10" s="34"/>
      <c r="F10" s="105" t="s">
        <v>131</v>
      </c>
      <c r="G10" s="106">
        <v>0.27</v>
      </c>
      <c r="H10" s="117">
        <v>-6.9</v>
      </c>
      <c r="I10" s="108">
        <v>1033403</v>
      </c>
    </row>
    <row r="11" spans="1:9" ht="20.100000000000001" customHeight="1" x14ac:dyDescent="0.25">
      <c r="A11" s="105" t="s">
        <v>62</v>
      </c>
      <c r="B11" s="106">
        <v>0.89</v>
      </c>
      <c r="C11" s="107">
        <v>1.1399999999999999</v>
      </c>
      <c r="D11" s="108">
        <v>39412</v>
      </c>
      <c r="E11" s="34"/>
      <c r="F11" s="105" t="s">
        <v>165</v>
      </c>
      <c r="G11" s="106">
        <v>1.66</v>
      </c>
      <c r="H11" s="117">
        <v>-5.14</v>
      </c>
      <c r="I11" s="108">
        <v>200179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96" t="s">
        <v>37</v>
      </c>
      <c r="B14" s="196"/>
      <c r="C14" s="196"/>
      <c r="D14" s="196"/>
      <c r="E14" s="74"/>
      <c r="F14" s="197" t="s">
        <v>38</v>
      </c>
      <c r="G14" s="197"/>
      <c r="H14" s="197"/>
      <c r="I14" s="197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245</v>
      </c>
      <c r="B16" s="100">
        <v>1.92</v>
      </c>
      <c r="C16" s="101">
        <v>0</v>
      </c>
      <c r="D16" s="102">
        <v>552840651</v>
      </c>
      <c r="E16" s="48"/>
      <c r="F16" s="76" t="s">
        <v>245</v>
      </c>
      <c r="G16" s="100">
        <v>1.92</v>
      </c>
      <c r="H16" s="101">
        <v>0</v>
      </c>
      <c r="I16" s="102">
        <v>1059127142.75</v>
      </c>
    </row>
    <row r="17" spans="1:9" ht="20.100000000000001" customHeight="1" x14ac:dyDescent="0.25">
      <c r="A17" s="76" t="s">
        <v>36</v>
      </c>
      <c r="B17" s="100">
        <v>0.22</v>
      </c>
      <c r="C17" s="101">
        <v>0</v>
      </c>
      <c r="D17" s="102">
        <v>113510300</v>
      </c>
      <c r="E17" s="48"/>
      <c r="F17" s="76" t="s">
        <v>267</v>
      </c>
      <c r="G17" s="100">
        <v>4</v>
      </c>
      <c r="H17" s="101">
        <v>-0.5</v>
      </c>
      <c r="I17" s="102">
        <v>291153975.56999999</v>
      </c>
    </row>
    <row r="18" spans="1:9" ht="20.100000000000001" customHeight="1" x14ac:dyDescent="0.25">
      <c r="A18" s="76" t="s">
        <v>40</v>
      </c>
      <c r="B18" s="100">
        <v>0.34</v>
      </c>
      <c r="C18" s="101">
        <v>-2.86</v>
      </c>
      <c r="D18" s="102">
        <v>82995711</v>
      </c>
      <c r="E18" s="48"/>
      <c r="F18" s="76" t="s">
        <v>88</v>
      </c>
      <c r="G18" s="100">
        <v>6.45</v>
      </c>
      <c r="H18" s="101">
        <v>7.5</v>
      </c>
      <c r="I18" s="102">
        <v>221682341.28999999</v>
      </c>
    </row>
    <row r="19" spans="1:9" ht="20.100000000000001" customHeight="1" x14ac:dyDescent="0.25">
      <c r="A19" s="76" t="s">
        <v>267</v>
      </c>
      <c r="B19" s="100">
        <v>4</v>
      </c>
      <c r="C19" s="101">
        <v>-0.5</v>
      </c>
      <c r="D19" s="102">
        <v>72736906</v>
      </c>
      <c r="E19" s="48"/>
      <c r="F19" s="76" t="s">
        <v>270</v>
      </c>
      <c r="G19" s="100">
        <v>3</v>
      </c>
      <c r="H19" s="101">
        <v>0</v>
      </c>
      <c r="I19" s="102">
        <v>70751522.370000005</v>
      </c>
    </row>
    <row r="20" spans="1:9" ht="20.100000000000001" customHeight="1" x14ac:dyDescent="0.25">
      <c r="A20" s="76" t="s">
        <v>55</v>
      </c>
      <c r="B20" s="100">
        <v>0.65</v>
      </c>
      <c r="C20" s="101">
        <v>-1.52</v>
      </c>
      <c r="D20" s="102">
        <v>57138983</v>
      </c>
      <c r="E20" s="48"/>
      <c r="F20" s="76" t="s">
        <v>115</v>
      </c>
      <c r="G20" s="100">
        <v>6.63</v>
      </c>
      <c r="H20" s="101">
        <v>-1.04</v>
      </c>
      <c r="I20" s="102">
        <v>58876000.159999996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rightToLeft="1" zoomScale="110" zoomScaleNormal="110" workbookViewId="0">
      <selection activeCell="K58" sqref="K58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75" style="86" customWidth="1"/>
    <col min="15" max="16384" width="7.875" style="75"/>
  </cols>
  <sheetData>
    <row r="1" spans="1:14" ht="17.25" customHeight="1" x14ac:dyDescent="0.25">
      <c r="A1" s="75"/>
      <c r="B1" s="213" t="s">
        <v>336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31.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4" ht="12.75" customHeight="1" x14ac:dyDescent="0.25">
      <c r="A3" s="75"/>
      <c r="B3" s="201" t="s">
        <v>54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3"/>
    </row>
    <row r="4" spans="1:14" ht="12.75" customHeight="1" x14ac:dyDescent="0.25">
      <c r="A4" s="75"/>
      <c r="B4" s="76" t="s">
        <v>270</v>
      </c>
      <c r="C4" s="76" t="s">
        <v>269</v>
      </c>
      <c r="D4" s="77">
        <v>3</v>
      </c>
      <c r="E4" s="89">
        <v>3.01</v>
      </c>
      <c r="F4" s="89">
        <v>2.97</v>
      </c>
      <c r="G4" s="89">
        <v>2.99</v>
      </c>
      <c r="H4" s="89">
        <v>3.02</v>
      </c>
      <c r="I4" s="89">
        <v>3</v>
      </c>
      <c r="J4" s="89">
        <v>3</v>
      </c>
      <c r="K4" s="90">
        <v>0</v>
      </c>
      <c r="L4" s="99">
        <v>78</v>
      </c>
      <c r="M4" s="91">
        <v>23673354</v>
      </c>
      <c r="N4" s="92">
        <v>70751522.370000005</v>
      </c>
    </row>
    <row r="5" spans="1:14" ht="12.75" customHeight="1" x14ac:dyDescent="0.25">
      <c r="A5" s="75"/>
      <c r="B5" s="76" t="s">
        <v>55</v>
      </c>
      <c r="C5" s="76" t="s">
        <v>56</v>
      </c>
      <c r="D5" s="77">
        <v>0.66</v>
      </c>
      <c r="E5" s="89">
        <v>0.66</v>
      </c>
      <c r="F5" s="89">
        <v>0.65</v>
      </c>
      <c r="G5" s="89">
        <v>0.65</v>
      </c>
      <c r="H5" s="89">
        <v>0.66</v>
      </c>
      <c r="I5" s="89">
        <v>0.65</v>
      </c>
      <c r="J5" s="89">
        <v>0.66</v>
      </c>
      <c r="K5" s="90">
        <v>-1.52</v>
      </c>
      <c r="L5" s="99">
        <v>59</v>
      </c>
      <c r="M5" s="91">
        <v>57138983</v>
      </c>
      <c r="N5" s="92">
        <v>37328920.399999999</v>
      </c>
    </row>
    <row r="6" spans="1:14" ht="12.75" customHeight="1" x14ac:dyDescent="0.25">
      <c r="A6" s="75"/>
      <c r="B6" s="126" t="s">
        <v>292</v>
      </c>
      <c r="C6" s="126" t="s">
        <v>293</v>
      </c>
      <c r="D6" s="77">
        <v>0.23</v>
      </c>
      <c r="E6" s="89">
        <v>0.24</v>
      </c>
      <c r="F6" s="89">
        <v>0.23</v>
      </c>
      <c r="G6" s="89">
        <v>0.23</v>
      </c>
      <c r="H6" s="89">
        <v>0.23</v>
      </c>
      <c r="I6" s="89">
        <v>0.23</v>
      </c>
      <c r="J6" s="89">
        <v>0.23</v>
      </c>
      <c r="K6" s="90">
        <v>0</v>
      </c>
      <c r="L6" s="118">
        <v>7</v>
      </c>
      <c r="M6" s="91">
        <v>14300000</v>
      </c>
      <c r="N6" s="92">
        <v>3290500</v>
      </c>
    </row>
    <row r="7" spans="1:14" ht="12.75" customHeight="1" x14ac:dyDescent="0.25">
      <c r="A7" s="75"/>
      <c r="B7" s="76" t="s">
        <v>131</v>
      </c>
      <c r="C7" s="76" t="s">
        <v>132</v>
      </c>
      <c r="D7" s="53">
        <v>0.27</v>
      </c>
      <c r="E7" s="89">
        <v>0.27</v>
      </c>
      <c r="F7" s="89">
        <v>0.27</v>
      </c>
      <c r="G7" s="89">
        <v>0.27</v>
      </c>
      <c r="H7" s="89">
        <v>0.28999999999999998</v>
      </c>
      <c r="I7" s="89">
        <v>0.27</v>
      </c>
      <c r="J7" s="89">
        <v>0.28999999999999998</v>
      </c>
      <c r="K7" s="90">
        <v>-6.9</v>
      </c>
      <c r="L7" s="118">
        <v>3</v>
      </c>
      <c r="M7" s="91">
        <v>1033403</v>
      </c>
      <c r="N7" s="92">
        <v>279018.81</v>
      </c>
    </row>
    <row r="8" spans="1:14" ht="12.75" customHeight="1" x14ac:dyDescent="0.25">
      <c r="A8" s="75"/>
      <c r="B8" s="76" t="s">
        <v>40</v>
      </c>
      <c r="C8" s="76" t="s">
        <v>57</v>
      </c>
      <c r="D8" s="77">
        <v>0.35</v>
      </c>
      <c r="E8" s="89">
        <v>0.35</v>
      </c>
      <c r="F8" s="89">
        <v>0.34</v>
      </c>
      <c r="G8" s="89">
        <v>0.34</v>
      </c>
      <c r="H8" s="89">
        <v>0.35</v>
      </c>
      <c r="I8" s="89">
        <v>0.34</v>
      </c>
      <c r="J8" s="89">
        <v>0.35</v>
      </c>
      <c r="K8" s="90">
        <v>-2.86</v>
      </c>
      <c r="L8" s="99">
        <v>9</v>
      </c>
      <c r="M8" s="91">
        <v>82995711</v>
      </c>
      <c r="N8" s="92">
        <v>28370655.920000002</v>
      </c>
    </row>
    <row r="9" spans="1:14" ht="12.75" customHeight="1" x14ac:dyDescent="0.25">
      <c r="A9" s="75"/>
      <c r="B9" s="76" t="s">
        <v>58</v>
      </c>
      <c r="C9" s="76" t="s">
        <v>59</v>
      </c>
      <c r="D9" s="77">
        <v>0.32</v>
      </c>
      <c r="E9" s="89">
        <v>0.32</v>
      </c>
      <c r="F9" s="89">
        <v>0.31</v>
      </c>
      <c r="G9" s="89">
        <v>0.31</v>
      </c>
      <c r="H9" s="89">
        <v>0.32</v>
      </c>
      <c r="I9" s="89">
        <v>0.31</v>
      </c>
      <c r="J9" s="89">
        <v>0.32</v>
      </c>
      <c r="K9" s="90">
        <v>-3.12</v>
      </c>
      <c r="L9" s="99">
        <v>7</v>
      </c>
      <c r="M9" s="91">
        <v>17024850</v>
      </c>
      <c r="N9" s="92">
        <v>5297952</v>
      </c>
    </row>
    <row r="10" spans="1:14" ht="12.75" customHeight="1" x14ac:dyDescent="0.25">
      <c r="A10" s="75"/>
      <c r="B10" s="76" t="s">
        <v>60</v>
      </c>
      <c r="C10" s="76" t="s">
        <v>61</v>
      </c>
      <c r="D10" s="77">
        <v>1.08</v>
      </c>
      <c r="E10" s="89">
        <v>1.08</v>
      </c>
      <c r="F10" s="89">
        <v>1.06</v>
      </c>
      <c r="G10" s="89">
        <v>1.07</v>
      </c>
      <c r="H10" s="89">
        <v>1.08</v>
      </c>
      <c r="I10" s="89">
        <v>1.06</v>
      </c>
      <c r="J10" s="89">
        <v>1.08</v>
      </c>
      <c r="K10" s="90">
        <v>-1.85</v>
      </c>
      <c r="L10" s="99">
        <v>36</v>
      </c>
      <c r="M10" s="91">
        <v>14607443</v>
      </c>
      <c r="N10" s="92">
        <v>15638273.529999999</v>
      </c>
    </row>
    <row r="11" spans="1:14" ht="12.75" customHeight="1" x14ac:dyDescent="0.25">
      <c r="A11" s="75"/>
      <c r="B11" s="76" t="s">
        <v>129</v>
      </c>
      <c r="C11" s="76" t="s">
        <v>130</v>
      </c>
      <c r="D11" s="77">
        <v>0.08</v>
      </c>
      <c r="E11" s="89">
        <v>0.09</v>
      </c>
      <c r="F11" s="89">
        <v>0.08</v>
      </c>
      <c r="G11" s="89">
        <v>0.08</v>
      </c>
      <c r="H11" s="89">
        <v>0.09</v>
      </c>
      <c r="I11" s="89">
        <v>0.08</v>
      </c>
      <c r="J11" s="89">
        <v>0.09</v>
      </c>
      <c r="K11" s="90">
        <v>-11.11</v>
      </c>
      <c r="L11" s="99">
        <v>5</v>
      </c>
      <c r="M11" s="91">
        <v>2643178</v>
      </c>
      <c r="N11" s="92">
        <v>211464.24</v>
      </c>
    </row>
    <row r="12" spans="1:14" ht="12.75" customHeight="1" x14ac:dyDescent="0.25">
      <c r="A12" s="75"/>
      <c r="B12" s="76" t="s">
        <v>127</v>
      </c>
      <c r="C12" s="76" t="s">
        <v>128</v>
      </c>
      <c r="D12" s="53">
        <v>1.5</v>
      </c>
      <c r="E12" s="89">
        <v>1.5</v>
      </c>
      <c r="F12" s="89">
        <v>1.5</v>
      </c>
      <c r="G12" s="89">
        <v>1.5</v>
      </c>
      <c r="H12" s="89">
        <v>1.5</v>
      </c>
      <c r="I12" s="89">
        <v>1.5</v>
      </c>
      <c r="J12" s="89">
        <v>1.51</v>
      </c>
      <c r="K12" s="90">
        <v>-0.66</v>
      </c>
      <c r="L12" s="118">
        <v>6</v>
      </c>
      <c r="M12" s="91">
        <v>12340648</v>
      </c>
      <c r="N12" s="92">
        <v>18510972</v>
      </c>
    </row>
    <row r="13" spans="1:14" ht="12.75" customHeight="1" x14ac:dyDescent="0.25">
      <c r="A13" s="75"/>
      <c r="B13" s="76" t="s">
        <v>233</v>
      </c>
      <c r="C13" s="76" t="s">
        <v>234</v>
      </c>
      <c r="D13" s="53">
        <v>0.14000000000000001</v>
      </c>
      <c r="E13" s="89">
        <v>0.14000000000000001</v>
      </c>
      <c r="F13" s="89">
        <v>0.13</v>
      </c>
      <c r="G13" s="89">
        <v>0.13</v>
      </c>
      <c r="H13" s="89">
        <v>0.14000000000000001</v>
      </c>
      <c r="I13" s="89">
        <v>0.14000000000000001</v>
      </c>
      <c r="J13" s="89">
        <v>0.14000000000000001</v>
      </c>
      <c r="K13" s="90">
        <v>0</v>
      </c>
      <c r="L13" s="118">
        <v>7</v>
      </c>
      <c r="M13" s="91">
        <v>24627968</v>
      </c>
      <c r="N13" s="92">
        <v>3202735.84</v>
      </c>
    </row>
    <row r="14" spans="1:14" ht="12.75" customHeight="1" x14ac:dyDescent="0.25">
      <c r="A14" s="75"/>
      <c r="B14" s="76" t="s">
        <v>245</v>
      </c>
      <c r="C14" s="76" t="s">
        <v>246</v>
      </c>
      <c r="D14" s="77">
        <v>1.92</v>
      </c>
      <c r="E14" s="89">
        <v>1.93</v>
      </c>
      <c r="F14" s="89">
        <v>1.91</v>
      </c>
      <c r="G14" s="89">
        <v>1.92</v>
      </c>
      <c r="H14" s="89">
        <v>1.91</v>
      </c>
      <c r="I14" s="89">
        <v>1.92</v>
      </c>
      <c r="J14" s="89">
        <v>1.92</v>
      </c>
      <c r="K14" s="90">
        <v>0</v>
      </c>
      <c r="L14" s="99">
        <v>104</v>
      </c>
      <c r="M14" s="91">
        <v>552840651</v>
      </c>
      <c r="N14" s="92">
        <v>1059127142.75</v>
      </c>
    </row>
    <row r="15" spans="1:14" ht="12.75" customHeight="1" x14ac:dyDescent="0.25">
      <c r="A15" s="75"/>
      <c r="B15" s="105" t="s">
        <v>267</v>
      </c>
      <c r="C15" s="105" t="s">
        <v>268</v>
      </c>
      <c r="D15" s="77">
        <v>4.0199999999999996</v>
      </c>
      <c r="E15" s="89">
        <v>4.05</v>
      </c>
      <c r="F15" s="89">
        <v>4</v>
      </c>
      <c r="G15" s="89">
        <v>4</v>
      </c>
      <c r="H15" s="89">
        <v>4.0599999999999996</v>
      </c>
      <c r="I15" s="89">
        <v>4</v>
      </c>
      <c r="J15" s="89">
        <v>4.0199999999999996</v>
      </c>
      <c r="K15" s="90">
        <v>-0.5</v>
      </c>
      <c r="L15" s="99">
        <v>103</v>
      </c>
      <c r="M15" s="91">
        <v>72736906</v>
      </c>
      <c r="N15" s="92">
        <v>291153975.56999999</v>
      </c>
    </row>
    <row r="16" spans="1:14" ht="12.75" customHeight="1" x14ac:dyDescent="0.25">
      <c r="A16" s="75"/>
      <c r="B16" s="76" t="s">
        <v>36</v>
      </c>
      <c r="C16" s="76" t="s">
        <v>105</v>
      </c>
      <c r="D16" s="77">
        <v>0.22</v>
      </c>
      <c r="E16" s="89">
        <v>0.22</v>
      </c>
      <c r="F16" s="89">
        <v>0.21</v>
      </c>
      <c r="G16" s="89">
        <v>0.21</v>
      </c>
      <c r="H16" s="89">
        <v>0.22</v>
      </c>
      <c r="I16" s="89">
        <v>0.22</v>
      </c>
      <c r="J16" s="89">
        <v>0.22</v>
      </c>
      <c r="K16" s="90">
        <v>0</v>
      </c>
      <c r="L16" s="99">
        <v>25</v>
      </c>
      <c r="M16" s="91">
        <v>113510300</v>
      </c>
      <c r="N16" s="92">
        <v>24022507.52</v>
      </c>
    </row>
    <row r="17" spans="1:14" ht="12.75" customHeight="1" x14ac:dyDescent="0.25">
      <c r="A17" s="75"/>
      <c r="B17" s="76" t="s">
        <v>62</v>
      </c>
      <c r="C17" s="76" t="s">
        <v>63</v>
      </c>
      <c r="D17" s="53">
        <v>0.88</v>
      </c>
      <c r="E17" s="89">
        <v>0.89</v>
      </c>
      <c r="F17" s="89">
        <v>0.88</v>
      </c>
      <c r="G17" s="89">
        <v>0.89</v>
      </c>
      <c r="H17" s="89">
        <v>0.88</v>
      </c>
      <c r="I17" s="89">
        <v>0.89</v>
      </c>
      <c r="J17" s="89">
        <v>0.88</v>
      </c>
      <c r="K17" s="90">
        <v>1.1399999999999999</v>
      </c>
      <c r="L17" s="118">
        <v>3</v>
      </c>
      <c r="M17" s="91">
        <v>39412</v>
      </c>
      <c r="N17" s="92">
        <v>34882.559999999998</v>
      </c>
    </row>
    <row r="18" spans="1:14" ht="12.75" customHeight="1" x14ac:dyDescent="0.25">
      <c r="A18" s="75"/>
      <c r="B18" s="76" t="s">
        <v>106</v>
      </c>
      <c r="C18" s="76" t="s">
        <v>107</v>
      </c>
      <c r="D18" s="77">
        <v>0.05</v>
      </c>
      <c r="E18" s="89">
        <v>0.05</v>
      </c>
      <c r="F18" s="89">
        <v>0.05</v>
      </c>
      <c r="G18" s="89">
        <v>0.05</v>
      </c>
      <c r="H18" s="89">
        <v>0.05</v>
      </c>
      <c r="I18" s="89">
        <v>0.05</v>
      </c>
      <c r="J18" s="89">
        <v>0.05</v>
      </c>
      <c r="K18" s="90">
        <v>0</v>
      </c>
      <c r="L18" s="99">
        <v>46</v>
      </c>
      <c r="M18" s="91">
        <v>27275701</v>
      </c>
      <c r="N18" s="92">
        <v>1363785.05</v>
      </c>
    </row>
    <row r="19" spans="1:14" ht="12.75" customHeight="1" x14ac:dyDescent="0.25">
      <c r="A19" s="75"/>
      <c r="B19" s="214" t="s">
        <v>64</v>
      </c>
      <c r="C19" s="215"/>
      <c r="D19" s="95"/>
      <c r="E19" s="95"/>
      <c r="F19" s="95"/>
      <c r="G19" s="95"/>
      <c r="H19" s="95"/>
      <c r="I19" s="95"/>
      <c r="J19" s="95"/>
      <c r="K19" s="95"/>
      <c r="L19" s="78">
        <f>SUM(L4:L18)</f>
        <v>498</v>
      </c>
      <c r="M19" s="78">
        <f>SUM(M4:M18)</f>
        <v>1016788508</v>
      </c>
      <c r="N19" s="78">
        <f>SUM(N4:N18)</f>
        <v>1558584308.5599999</v>
      </c>
    </row>
    <row r="20" spans="1:14" ht="12.75" customHeight="1" x14ac:dyDescent="0.25">
      <c r="A20" s="75"/>
      <c r="B20" s="201" t="s">
        <v>65</v>
      </c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3"/>
    </row>
    <row r="21" spans="1:14" ht="12.75" customHeight="1" x14ac:dyDescent="0.25">
      <c r="A21" s="75"/>
      <c r="B21" s="76" t="s">
        <v>278</v>
      </c>
      <c r="C21" s="76" t="s">
        <v>279</v>
      </c>
      <c r="D21" s="77">
        <v>16.5</v>
      </c>
      <c r="E21" s="89">
        <v>16.5</v>
      </c>
      <c r="F21" s="89">
        <v>16.329999999999998</v>
      </c>
      <c r="G21" s="89">
        <v>16.399999999999999</v>
      </c>
      <c r="H21" s="89">
        <v>16.29</v>
      </c>
      <c r="I21" s="89">
        <v>16.420000000000002</v>
      </c>
      <c r="J21" s="89">
        <v>16.5</v>
      </c>
      <c r="K21" s="90">
        <v>-0.48</v>
      </c>
      <c r="L21" s="99">
        <v>117</v>
      </c>
      <c r="M21" s="91">
        <v>2198863</v>
      </c>
      <c r="N21" s="92">
        <v>36059293.060000002</v>
      </c>
    </row>
    <row r="22" spans="1:14" ht="12.75" customHeight="1" x14ac:dyDescent="0.25">
      <c r="A22" s="75"/>
      <c r="B22" s="76" t="s">
        <v>66</v>
      </c>
      <c r="C22" s="76" t="s">
        <v>67</v>
      </c>
      <c r="D22" s="77">
        <v>3.8</v>
      </c>
      <c r="E22" s="89">
        <v>3.8</v>
      </c>
      <c r="F22" s="89">
        <v>3.71</v>
      </c>
      <c r="G22" s="89">
        <v>3.76</v>
      </c>
      <c r="H22" s="89">
        <v>3.81</v>
      </c>
      <c r="I22" s="89">
        <v>3.75</v>
      </c>
      <c r="J22" s="89">
        <v>3.8</v>
      </c>
      <c r="K22" s="90">
        <v>-1.32</v>
      </c>
      <c r="L22" s="99">
        <v>32</v>
      </c>
      <c r="M22" s="91">
        <v>4007563</v>
      </c>
      <c r="N22" s="92">
        <v>15072768.720000001</v>
      </c>
    </row>
    <row r="23" spans="1:14" ht="12.75" customHeight="1" x14ac:dyDescent="0.25">
      <c r="A23" s="75"/>
      <c r="B23" s="209" t="s">
        <v>68</v>
      </c>
      <c r="C23" s="210"/>
      <c r="D23" s="95"/>
      <c r="E23" s="95"/>
      <c r="F23" s="95"/>
      <c r="G23" s="95"/>
      <c r="H23" s="95"/>
      <c r="I23" s="95"/>
      <c r="J23" s="95"/>
      <c r="K23" s="95"/>
      <c r="L23" s="78">
        <f>SUM(L21:L22)</f>
        <v>149</v>
      </c>
      <c r="M23" s="78">
        <f>SUM(M21:M22)</f>
        <v>6206426</v>
      </c>
      <c r="N23" s="78">
        <f>SUM(N21:N22)</f>
        <v>51132061.780000001</v>
      </c>
    </row>
    <row r="24" spans="1:14" ht="12.75" customHeight="1" x14ac:dyDescent="0.25">
      <c r="A24" s="75"/>
      <c r="B24" s="201" t="s">
        <v>72</v>
      </c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3"/>
    </row>
    <row r="25" spans="1:14" ht="12.75" customHeight="1" x14ac:dyDescent="0.25">
      <c r="A25" s="75"/>
      <c r="B25" s="76" t="s">
        <v>35</v>
      </c>
      <c r="C25" s="76" t="s">
        <v>75</v>
      </c>
      <c r="D25" s="89">
        <v>4.47</v>
      </c>
      <c r="E25" s="89">
        <v>4.47</v>
      </c>
      <c r="F25" s="89">
        <v>4.47</v>
      </c>
      <c r="G25" s="89">
        <v>4.47</v>
      </c>
      <c r="H25" s="89">
        <v>4.5</v>
      </c>
      <c r="I25" s="89">
        <v>4.47</v>
      </c>
      <c r="J25" s="89">
        <v>4.5999999999999996</v>
      </c>
      <c r="K25" s="90">
        <v>-2.83</v>
      </c>
      <c r="L25" s="118">
        <v>1</v>
      </c>
      <c r="M25" s="91">
        <v>50000</v>
      </c>
      <c r="N25" s="92">
        <v>223500</v>
      </c>
    </row>
    <row r="26" spans="1:14" ht="12.75" customHeight="1" x14ac:dyDescent="0.25">
      <c r="A26" s="75"/>
      <c r="B26" s="76" t="s">
        <v>78</v>
      </c>
      <c r="C26" s="76" t="s">
        <v>79</v>
      </c>
      <c r="D26" s="89">
        <v>3.66</v>
      </c>
      <c r="E26" s="113">
        <v>3.7</v>
      </c>
      <c r="F26" s="113">
        <v>3.66</v>
      </c>
      <c r="G26" s="113">
        <v>3.69</v>
      </c>
      <c r="H26" s="113">
        <v>3.66</v>
      </c>
      <c r="I26" s="113">
        <v>3.7</v>
      </c>
      <c r="J26" s="113">
        <v>3.66</v>
      </c>
      <c r="K26" s="114">
        <v>1.0900000000000001</v>
      </c>
      <c r="L26" s="118">
        <v>18</v>
      </c>
      <c r="M26" s="115">
        <v>3750000</v>
      </c>
      <c r="N26" s="116">
        <v>13855000</v>
      </c>
    </row>
    <row r="27" spans="1:14" ht="12.75" customHeight="1" x14ac:dyDescent="0.25">
      <c r="A27" s="75"/>
      <c r="B27" s="204" t="s">
        <v>82</v>
      </c>
      <c r="C27" s="205"/>
      <c r="D27" s="95"/>
      <c r="E27" s="95"/>
      <c r="F27" s="95"/>
      <c r="G27" s="95"/>
      <c r="H27" s="95"/>
      <c r="I27" s="95"/>
      <c r="J27" s="95"/>
      <c r="K27" s="95"/>
      <c r="L27" s="78">
        <f>SUM(L25:L26)</f>
        <v>19</v>
      </c>
      <c r="M27" s="78">
        <f>SUM(M25:M26)</f>
        <v>3800000</v>
      </c>
      <c r="N27" s="78">
        <f>SUM(N25:N26)</f>
        <v>14078500</v>
      </c>
    </row>
    <row r="28" spans="1:14" ht="13.5" customHeight="1" x14ac:dyDescent="0.25">
      <c r="B28" s="201" t="s">
        <v>83</v>
      </c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3"/>
    </row>
    <row r="29" spans="1:14" ht="12.75" customHeight="1" x14ac:dyDescent="0.25">
      <c r="A29" s="75"/>
      <c r="B29" s="76" t="s">
        <v>313</v>
      </c>
      <c r="C29" s="76" t="s">
        <v>314</v>
      </c>
      <c r="D29" s="89">
        <v>2.4</v>
      </c>
      <c r="E29" s="89">
        <v>2.4</v>
      </c>
      <c r="F29" s="89">
        <v>2.4</v>
      </c>
      <c r="G29" s="89">
        <v>2.4</v>
      </c>
      <c r="H29" s="89">
        <v>2.4900000000000002</v>
      </c>
      <c r="I29" s="89">
        <v>2.4</v>
      </c>
      <c r="J29" s="89">
        <v>2.4</v>
      </c>
      <c r="K29" s="90">
        <v>0</v>
      </c>
      <c r="L29" s="118">
        <v>10</v>
      </c>
      <c r="M29" s="91">
        <v>576498</v>
      </c>
      <c r="N29" s="92">
        <v>1383595.2</v>
      </c>
    </row>
    <row r="30" spans="1:14" ht="12.75" customHeight="1" x14ac:dyDescent="0.25">
      <c r="A30" s="75"/>
      <c r="B30" s="76" t="s">
        <v>133</v>
      </c>
      <c r="C30" s="76" t="s">
        <v>134</v>
      </c>
      <c r="D30" s="89">
        <v>5.6</v>
      </c>
      <c r="E30" s="89">
        <v>5.6</v>
      </c>
      <c r="F30" s="89">
        <v>5.04</v>
      </c>
      <c r="G30" s="89">
        <v>5.47</v>
      </c>
      <c r="H30" s="89">
        <v>5.6</v>
      </c>
      <c r="I30" s="89">
        <v>5.6</v>
      </c>
      <c r="J30" s="89">
        <v>5.6</v>
      </c>
      <c r="K30" s="90">
        <v>0</v>
      </c>
      <c r="L30" s="118">
        <v>3</v>
      </c>
      <c r="M30" s="91">
        <v>427664</v>
      </c>
      <c r="N30" s="92">
        <v>2338918.3999999999</v>
      </c>
    </row>
    <row r="31" spans="1:14" ht="12.75" customHeight="1" x14ac:dyDescent="0.25">
      <c r="A31" s="75"/>
      <c r="B31" s="76" t="s">
        <v>84</v>
      </c>
      <c r="C31" s="76" t="s">
        <v>85</v>
      </c>
      <c r="D31" s="89">
        <v>1.18</v>
      </c>
      <c r="E31" s="89">
        <v>1.18</v>
      </c>
      <c r="F31" s="89">
        <v>1.18</v>
      </c>
      <c r="G31" s="89">
        <v>1.18</v>
      </c>
      <c r="H31" s="89">
        <v>1.2</v>
      </c>
      <c r="I31" s="89">
        <v>1.18</v>
      </c>
      <c r="J31" s="89">
        <v>1.2</v>
      </c>
      <c r="K31" s="90">
        <v>-1.67</v>
      </c>
      <c r="L31" s="118">
        <v>4</v>
      </c>
      <c r="M31" s="91">
        <v>672000</v>
      </c>
      <c r="N31" s="92">
        <v>792960</v>
      </c>
    </row>
    <row r="32" spans="1:14" ht="12.75" customHeight="1" x14ac:dyDescent="0.25">
      <c r="A32" s="75"/>
      <c r="B32" s="76" t="s">
        <v>86</v>
      </c>
      <c r="C32" s="76" t="s">
        <v>87</v>
      </c>
      <c r="D32" s="89">
        <v>2.85</v>
      </c>
      <c r="E32" s="89">
        <v>2.85</v>
      </c>
      <c r="F32" s="89">
        <v>2.84</v>
      </c>
      <c r="G32" s="89">
        <v>2.85</v>
      </c>
      <c r="H32" s="89">
        <v>2.84</v>
      </c>
      <c r="I32" s="89">
        <v>2.84</v>
      </c>
      <c r="J32" s="89">
        <v>2.84</v>
      </c>
      <c r="K32" s="90">
        <v>0</v>
      </c>
      <c r="L32" s="118">
        <v>2</v>
      </c>
      <c r="M32" s="91">
        <v>106650</v>
      </c>
      <c r="N32" s="92">
        <v>303886</v>
      </c>
    </row>
    <row r="33" spans="1:14" ht="12.75" customHeight="1" x14ac:dyDescent="0.25">
      <c r="A33" s="75"/>
      <c r="B33" s="76" t="s">
        <v>222</v>
      </c>
      <c r="C33" s="76" t="s">
        <v>223</v>
      </c>
      <c r="D33" s="89">
        <v>2.59</v>
      </c>
      <c r="E33" s="113">
        <v>2.59</v>
      </c>
      <c r="F33" s="113">
        <v>2.59</v>
      </c>
      <c r="G33" s="113">
        <v>2.59</v>
      </c>
      <c r="H33" s="113">
        <v>2.6</v>
      </c>
      <c r="I33" s="113">
        <v>2.59</v>
      </c>
      <c r="J33" s="113">
        <v>2.6</v>
      </c>
      <c r="K33" s="90">
        <v>-0.38</v>
      </c>
      <c r="L33" s="118">
        <v>1</v>
      </c>
      <c r="M33" s="115">
        <v>1918</v>
      </c>
      <c r="N33" s="116">
        <v>4967.62</v>
      </c>
    </row>
    <row r="34" spans="1:14" ht="12.75" customHeight="1" x14ac:dyDescent="0.25">
      <c r="A34" s="75"/>
      <c r="B34" s="76" t="s">
        <v>88</v>
      </c>
      <c r="C34" s="76" t="s">
        <v>89</v>
      </c>
      <c r="D34" s="89">
        <v>6</v>
      </c>
      <c r="E34" s="89">
        <v>6.5</v>
      </c>
      <c r="F34" s="89">
        <v>6</v>
      </c>
      <c r="G34" s="89">
        <v>6.26</v>
      </c>
      <c r="H34" s="89">
        <v>5.62</v>
      </c>
      <c r="I34" s="89">
        <v>6.45</v>
      </c>
      <c r="J34" s="89">
        <v>6</v>
      </c>
      <c r="K34" s="90">
        <v>7.5</v>
      </c>
      <c r="L34" s="118">
        <v>67</v>
      </c>
      <c r="M34" s="91">
        <v>35432027</v>
      </c>
      <c r="N34" s="92">
        <v>221682341.28999999</v>
      </c>
    </row>
    <row r="35" spans="1:14" ht="17.25" customHeight="1" x14ac:dyDescent="0.25">
      <c r="A35" s="75"/>
      <c r="B35" s="209" t="s">
        <v>90</v>
      </c>
      <c r="C35" s="210"/>
      <c r="D35" s="95"/>
      <c r="E35" s="95"/>
      <c r="F35" s="95"/>
      <c r="G35" s="95"/>
      <c r="H35" s="95"/>
      <c r="I35" s="95"/>
      <c r="J35" s="95"/>
      <c r="K35" s="95"/>
      <c r="L35" s="78">
        <f>SUM(L29:L34)</f>
        <v>87</v>
      </c>
      <c r="M35" s="78">
        <f>SUM(M29:M34)</f>
        <v>37216757</v>
      </c>
      <c r="N35" s="78">
        <f>SUM(N29:N34)</f>
        <v>226506668.50999999</v>
      </c>
    </row>
    <row r="36" spans="1:14" ht="12.75" customHeight="1" x14ac:dyDescent="0.25">
      <c r="A36" s="75"/>
      <c r="B36" s="206" t="s">
        <v>91</v>
      </c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8"/>
    </row>
    <row r="37" spans="1:14" ht="12.75" customHeight="1" x14ac:dyDescent="0.25">
      <c r="A37" s="75"/>
      <c r="B37" s="76" t="s">
        <v>139</v>
      </c>
      <c r="C37" s="76" t="s">
        <v>140</v>
      </c>
      <c r="D37" s="89">
        <v>12.15</v>
      </c>
      <c r="E37" s="89">
        <v>12.5</v>
      </c>
      <c r="F37" s="89">
        <v>12.15</v>
      </c>
      <c r="G37" s="89">
        <v>12.49</v>
      </c>
      <c r="H37" s="89">
        <v>12.08</v>
      </c>
      <c r="I37" s="89">
        <v>12.5</v>
      </c>
      <c r="J37" s="89">
        <v>12</v>
      </c>
      <c r="K37" s="90">
        <v>4.17</v>
      </c>
      <c r="L37" s="118">
        <v>8</v>
      </c>
      <c r="M37" s="91">
        <v>13750</v>
      </c>
      <c r="N37" s="92">
        <v>171669.2</v>
      </c>
    </row>
    <row r="38" spans="1:14" ht="12.75" customHeight="1" x14ac:dyDescent="0.25">
      <c r="A38" s="75"/>
      <c r="B38" s="76" t="s">
        <v>299</v>
      </c>
      <c r="C38" s="76" t="s">
        <v>300</v>
      </c>
      <c r="D38" s="89">
        <v>9.01</v>
      </c>
      <c r="E38" s="89">
        <v>9.01</v>
      </c>
      <c r="F38" s="89">
        <v>9</v>
      </c>
      <c r="G38" s="89">
        <v>9</v>
      </c>
      <c r="H38" s="89">
        <v>9</v>
      </c>
      <c r="I38" s="89">
        <v>9</v>
      </c>
      <c r="J38" s="89">
        <v>9</v>
      </c>
      <c r="K38" s="90">
        <v>0</v>
      </c>
      <c r="L38" s="118">
        <v>16</v>
      </c>
      <c r="M38" s="91">
        <v>4700000</v>
      </c>
      <c r="N38" s="92">
        <v>42302000</v>
      </c>
    </row>
    <row r="39" spans="1:14" ht="12.75" customHeight="1" x14ac:dyDescent="0.25">
      <c r="A39" s="75"/>
      <c r="B39" s="76" t="s">
        <v>305</v>
      </c>
      <c r="C39" s="76" t="s">
        <v>306</v>
      </c>
      <c r="D39" s="89">
        <v>14.5</v>
      </c>
      <c r="E39" s="89">
        <v>14.5</v>
      </c>
      <c r="F39" s="89">
        <v>14.5</v>
      </c>
      <c r="G39" s="89">
        <v>14.5</v>
      </c>
      <c r="H39" s="89">
        <v>14.42</v>
      </c>
      <c r="I39" s="89">
        <v>14.5</v>
      </c>
      <c r="J39" s="89">
        <v>14.5</v>
      </c>
      <c r="K39" s="90">
        <v>0</v>
      </c>
      <c r="L39" s="118">
        <v>4</v>
      </c>
      <c r="M39" s="91">
        <v>94700</v>
      </c>
      <c r="N39" s="92">
        <v>1373150</v>
      </c>
    </row>
    <row r="40" spans="1:14" ht="15" customHeight="1" x14ac:dyDescent="0.25">
      <c r="A40" s="75"/>
      <c r="B40" s="209" t="s">
        <v>93</v>
      </c>
      <c r="C40" s="210"/>
      <c r="D40" s="219"/>
      <c r="E40" s="220"/>
      <c r="F40" s="220"/>
      <c r="G40" s="220"/>
      <c r="H40" s="220"/>
      <c r="I40" s="220"/>
      <c r="J40" s="220"/>
      <c r="K40" s="221"/>
      <c r="L40" s="78">
        <f>SUM(L37:L39)</f>
        <v>28</v>
      </c>
      <c r="M40" s="78">
        <f>SUM(M37:M39)</f>
        <v>4808450</v>
      </c>
      <c r="N40" s="78">
        <f>SUM(N37:N39)</f>
        <v>43846819.200000003</v>
      </c>
    </row>
    <row r="41" spans="1:14" ht="12" customHeight="1" x14ac:dyDescent="0.25">
      <c r="A41" s="75"/>
      <c r="B41" s="225" t="s">
        <v>94</v>
      </c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</row>
    <row r="42" spans="1:14" ht="12.75" customHeight="1" x14ac:dyDescent="0.25">
      <c r="A42" s="75"/>
      <c r="B42" s="76" t="s">
        <v>141</v>
      </c>
      <c r="C42" s="76" t="s">
        <v>142</v>
      </c>
      <c r="D42" s="89">
        <v>0.36</v>
      </c>
      <c r="E42" s="89">
        <v>0.36</v>
      </c>
      <c r="F42" s="89">
        <v>0.36</v>
      </c>
      <c r="G42" s="89">
        <v>0.36</v>
      </c>
      <c r="H42" s="89">
        <v>0.37</v>
      </c>
      <c r="I42" s="89">
        <v>0.36</v>
      </c>
      <c r="J42" s="89">
        <v>0.37</v>
      </c>
      <c r="K42" s="90">
        <v>-2.7</v>
      </c>
      <c r="L42" s="118">
        <v>1</v>
      </c>
      <c r="M42" s="91">
        <v>392952</v>
      </c>
      <c r="N42" s="92">
        <v>141462.72</v>
      </c>
    </row>
    <row r="43" spans="1:14" ht="12.75" customHeight="1" x14ac:dyDescent="0.25">
      <c r="A43" s="75"/>
      <c r="B43" s="76" t="s">
        <v>286</v>
      </c>
      <c r="C43" s="76" t="s">
        <v>288</v>
      </c>
      <c r="D43" s="89">
        <v>5.99</v>
      </c>
      <c r="E43" s="89">
        <v>5.99</v>
      </c>
      <c r="F43" s="89">
        <v>5.99</v>
      </c>
      <c r="G43" s="89">
        <v>5.99</v>
      </c>
      <c r="H43" s="89">
        <v>5.99</v>
      </c>
      <c r="I43" s="89">
        <v>5.99</v>
      </c>
      <c r="J43" s="89">
        <v>5.99</v>
      </c>
      <c r="K43" s="90">
        <v>0</v>
      </c>
      <c r="L43" s="118">
        <v>2</v>
      </c>
      <c r="M43" s="91">
        <v>6320</v>
      </c>
      <c r="N43" s="92">
        <v>37856.800000000003</v>
      </c>
    </row>
    <row r="44" spans="1:14" ht="14.25" customHeight="1" x14ac:dyDescent="0.25">
      <c r="A44" s="75"/>
      <c r="B44" s="209" t="s">
        <v>97</v>
      </c>
      <c r="C44" s="210"/>
      <c r="D44" s="219"/>
      <c r="E44" s="220"/>
      <c r="F44" s="220"/>
      <c r="G44" s="220"/>
      <c r="H44" s="220"/>
      <c r="I44" s="220"/>
      <c r="J44" s="220"/>
      <c r="K44" s="221"/>
      <c r="L44" s="78">
        <f>SUM(L42:L43)</f>
        <v>3</v>
      </c>
      <c r="M44" s="78">
        <f>SUM(M42:M43)</f>
        <v>399272</v>
      </c>
      <c r="N44" s="78">
        <f>SUM(N42:N43)</f>
        <v>179319.52000000002</v>
      </c>
    </row>
    <row r="45" spans="1:14" ht="18" customHeight="1" x14ac:dyDescent="0.25">
      <c r="A45" s="75"/>
      <c r="B45" s="211" t="s">
        <v>98</v>
      </c>
      <c r="C45" s="212"/>
      <c r="D45" s="79"/>
      <c r="E45" s="79"/>
      <c r="F45" s="79"/>
      <c r="G45" s="79"/>
      <c r="H45" s="79"/>
      <c r="I45" s="79"/>
      <c r="J45" s="79"/>
      <c r="K45" s="79"/>
      <c r="L45" s="80">
        <f>L44+L40+L35+L27+L23+L19</f>
        <v>784</v>
      </c>
      <c r="M45" s="80">
        <f t="shared" ref="M45:N45" si="0">M44+M40+M35+M27+M23+M19</f>
        <v>1069219413</v>
      </c>
      <c r="N45" s="80">
        <f t="shared" si="0"/>
        <v>1894327677.5699999</v>
      </c>
    </row>
    <row r="46" spans="1:14" ht="25.5" customHeight="1" x14ac:dyDescent="0.25">
      <c r="A46" s="75"/>
      <c r="B46" s="202" t="s">
        <v>334</v>
      </c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</row>
    <row r="47" spans="1:14" ht="33" customHeight="1" x14ac:dyDescent="0.25">
      <c r="A47" s="75"/>
      <c r="B47" s="119" t="s">
        <v>42</v>
      </c>
      <c r="C47" s="120" t="s">
        <v>43</v>
      </c>
      <c r="D47" s="120" t="s">
        <v>44</v>
      </c>
      <c r="E47" s="120" t="s">
        <v>45</v>
      </c>
      <c r="F47" s="120" t="s">
        <v>46</v>
      </c>
      <c r="G47" s="120" t="s">
        <v>47</v>
      </c>
      <c r="H47" s="120" t="s">
        <v>48</v>
      </c>
      <c r="I47" s="120" t="s">
        <v>49</v>
      </c>
      <c r="J47" s="121" t="s">
        <v>50</v>
      </c>
      <c r="K47" s="122" t="s">
        <v>32</v>
      </c>
      <c r="L47" s="123" t="s">
        <v>51</v>
      </c>
      <c r="M47" s="123" t="s">
        <v>52</v>
      </c>
      <c r="N47" s="120" t="s">
        <v>53</v>
      </c>
    </row>
    <row r="48" spans="1:14" ht="19.5" customHeight="1" x14ac:dyDescent="0.25">
      <c r="A48" s="75"/>
      <c r="B48" s="201" t="s">
        <v>54</v>
      </c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3"/>
    </row>
    <row r="49" spans="1:14" ht="15.75" customHeight="1" x14ac:dyDescent="0.25">
      <c r="A49" s="75"/>
      <c r="B49" s="49" t="s">
        <v>301</v>
      </c>
      <c r="C49" s="49" t="s">
        <v>302</v>
      </c>
      <c r="D49" s="89">
        <v>0.22</v>
      </c>
      <c r="E49" s="89">
        <v>0.22</v>
      </c>
      <c r="F49" s="89">
        <v>0.22</v>
      </c>
      <c r="G49" s="89">
        <v>0.22</v>
      </c>
      <c r="H49" s="89">
        <v>0.23</v>
      </c>
      <c r="I49" s="89">
        <v>0.22</v>
      </c>
      <c r="J49" s="89">
        <v>0.23</v>
      </c>
      <c r="K49" s="114">
        <v>-4.3499999999999996</v>
      </c>
      <c r="L49" s="99">
        <v>2</v>
      </c>
      <c r="M49" s="91">
        <v>372914</v>
      </c>
      <c r="N49" s="92">
        <v>82041.08</v>
      </c>
    </row>
    <row r="50" spans="1:14" ht="16.5" customHeight="1" x14ac:dyDescent="0.25">
      <c r="A50" s="75"/>
      <c r="B50" s="49" t="s">
        <v>239</v>
      </c>
      <c r="C50" s="49" t="s">
        <v>240</v>
      </c>
      <c r="D50" s="89">
        <v>0.22</v>
      </c>
      <c r="E50" s="89">
        <v>0.22</v>
      </c>
      <c r="F50" s="89">
        <v>0.21</v>
      </c>
      <c r="G50" s="89">
        <v>0.22</v>
      </c>
      <c r="H50" s="89">
        <v>0.21</v>
      </c>
      <c r="I50" s="89">
        <v>0.22</v>
      </c>
      <c r="J50" s="89">
        <v>0.21</v>
      </c>
      <c r="K50" s="114">
        <v>4.76</v>
      </c>
      <c r="L50" s="99">
        <v>3</v>
      </c>
      <c r="M50" s="91">
        <v>33591</v>
      </c>
      <c r="N50" s="92">
        <v>7380.02</v>
      </c>
    </row>
    <row r="51" spans="1:14" ht="16.5" customHeight="1" x14ac:dyDescent="0.25">
      <c r="A51" s="75"/>
      <c r="B51" s="49" t="s">
        <v>99</v>
      </c>
      <c r="C51" s="49" t="s">
        <v>100</v>
      </c>
      <c r="D51" s="89">
        <v>0.55000000000000004</v>
      </c>
      <c r="E51" s="89">
        <v>0.55000000000000004</v>
      </c>
      <c r="F51" s="89">
        <v>0.54</v>
      </c>
      <c r="G51" s="89">
        <v>0.54</v>
      </c>
      <c r="H51" s="89">
        <v>0.54</v>
      </c>
      <c r="I51" s="89">
        <v>0.54</v>
      </c>
      <c r="J51" s="89">
        <v>0.54</v>
      </c>
      <c r="K51" s="114">
        <v>0</v>
      </c>
      <c r="L51" s="99">
        <v>8</v>
      </c>
      <c r="M51" s="91">
        <v>4210000</v>
      </c>
      <c r="N51" s="92">
        <v>2273500</v>
      </c>
    </row>
    <row r="52" spans="1:14" ht="17.25" customHeight="1" x14ac:dyDescent="0.25">
      <c r="A52" s="75"/>
      <c r="B52" s="49" t="s">
        <v>294</v>
      </c>
      <c r="C52" s="49" t="s">
        <v>295</v>
      </c>
      <c r="D52" s="89">
        <v>0.28000000000000003</v>
      </c>
      <c r="E52" s="89">
        <v>0.28000000000000003</v>
      </c>
      <c r="F52" s="89">
        <v>0.27</v>
      </c>
      <c r="G52" s="89">
        <v>0.28000000000000003</v>
      </c>
      <c r="H52" s="89">
        <v>0.3</v>
      </c>
      <c r="I52" s="89">
        <v>0.27</v>
      </c>
      <c r="J52" s="89">
        <v>0.3</v>
      </c>
      <c r="K52" s="114">
        <v>-10</v>
      </c>
      <c r="L52" s="99">
        <v>2</v>
      </c>
      <c r="M52" s="91">
        <v>8024388</v>
      </c>
      <c r="N52" s="92">
        <v>2246584.7599999998</v>
      </c>
    </row>
    <row r="53" spans="1:14" ht="16.5" customHeight="1" x14ac:dyDescent="0.25">
      <c r="A53" s="75"/>
      <c r="B53" s="209" t="s">
        <v>64</v>
      </c>
      <c r="C53" s="210"/>
      <c r="D53" s="81"/>
      <c r="E53" s="81"/>
      <c r="F53" s="81"/>
      <c r="G53" s="81"/>
      <c r="H53" s="81"/>
      <c r="I53" s="81"/>
      <c r="J53" s="81"/>
      <c r="K53" s="81"/>
      <c r="L53" s="78">
        <f>SUM(L49:L52)</f>
        <v>15</v>
      </c>
      <c r="M53" s="78">
        <f>SUM(M49:M52)</f>
        <v>12640893</v>
      </c>
      <c r="N53" s="78">
        <f>SUM(N49:N52)</f>
        <v>4609505.8599999994</v>
      </c>
    </row>
    <row r="54" spans="1:14" ht="12" customHeight="1" x14ac:dyDescent="0.25">
      <c r="A54" s="75"/>
      <c r="B54" s="206" t="s">
        <v>91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8"/>
    </row>
    <row r="55" spans="1:14" ht="12" customHeight="1" x14ac:dyDescent="0.25">
      <c r="A55" s="75"/>
      <c r="B55" s="49" t="s">
        <v>303</v>
      </c>
      <c r="C55" s="49" t="s">
        <v>304</v>
      </c>
      <c r="D55" s="89">
        <v>27.28</v>
      </c>
      <c r="E55" s="89">
        <v>27.28</v>
      </c>
      <c r="F55" s="89">
        <v>27.28</v>
      </c>
      <c r="G55" s="89">
        <v>27.28</v>
      </c>
      <c r="H55" s="53">
        <v>27.29</v>
      </c>
      <c r="I55" s="89">
        <v>27.28</v>
      </c>
      <c r="J55" s="89">
        <v>27.29</v>
      </c>
      <c r="K55" s="114">
        <v>-0.04</v>
      </c>
      <c r="L55" s="99">
        <v>1</v>
      </c>
      <c r="M55" s="91">
        <v>364</v>
      </c>
      <c r="N55" s="92">
        <v>9929.92</v>
      </c>
    </row>
    <row r="56" spans="1:14" ht="12" customHeight="1" x14ac:dyDescent="0.25">
      <c r="A56" s="75"/>
      <c r="B56" s="209" t="s">
        <v>93</v>
      </c>
      <c r="C56" s="210"/>
      <c r="D56" s="81"/>
      <c r="E56" s="81"/>
      <c r="F56" s="81"/>
      <c r="G56" s="81"/>
      <c r="H56" s="81"/>
      <c r="I56" s="81"/>
      <c r="J56" s="81"/>
      <c r="K56" s="81"/>
      <c r="L56" s="78">
        <f>SUM(L55)</f>
        <v>1</v>
      </c>
      <c r="M56" s="78">
        <f>SUM(M55)</f>
        <v>364</v>
      </c>
      <c r="N56" s="78">
        <f>SUM(N55)</f>
        <v>9929.92</v>
      </c>
    </row>
    <row r="57" spans="1:14" ht="12" customHeight="1" x14ac:dyDescent="0.25">
      <c r="A57" s="75"/>
      <c r="B57" s="201" t="s">
        <v>83</v>
      </c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3"/>
    </row>
    <row r="58" spans="1:14" ht="12" customHeight="1" x14ac:dyDescent="0.25">
      <c r="A58" s="75"/>
      <c r="B58" s="49" t="s">
        <v>101</v>
      </c>
      <c r="C58" s="49" t="s">
        <v>102</v>
      </c>
      <c r="D58" s="50">
        <v>2.85</v>
      </c>
      <c r="E58" s="89">
        <v>2.85</v>
      </c>
      <c r="F58" s="89">
        <v>2.85</v>
      </c>
      <c r="G58" s="89">
        <v>2.85</v>
      </c>
      <c r="H58" s="89">
        <v>2.82</v>
      </c>
      <c r="I58" s="89">
        <v>2.85</v>
      </c>
      <c r="J58" s="89">
        <v>2.93</v>
      </c>
      <c r="K58" s="114">
        <v>-2.73</v>
      </c>
      <c r="L58" s="99">
        <v>12</v>
      </c>
      <c r="M58" s="91">
        <v>243690</v>
      </c>
      <c r="N58" s="92">
        <v>694516.5</v>
      </c>
    </row>
    <row r="59" spans="1:14" ht="12" customHeight="1" x14ac:dyDescent="0.25">
      <c r="A59" s="75"/>
      <c r="B59" s="209" t="s">
        <v>90</v>
      </c>
      <c r="C59" s="210"/>
      <c r="D59" s="81"/>
      <c r="E59" s="81"/>
      <c r="F59" s="81"/>
      <c r="G59" s="81"/>
      <c r="H59" s="81"/>
      <c r="I59" s="81"/>
      <c r="J59" s="81"/>
      <c r="K59" s="81"/>
      <c r="L59" s="78">
        <f>SUM(L58:L58)</f>
        <v>12</v>
      </c>
      <c r="M59" s="78">
        <f>SUM(M58:M58)</f>
        <v>243690</v>
      </c>
      <c r="N59" s="78">
        <f>SUM(N58:N58)</f>
        <v>694516.5</v>
      </c>
    </row>
    <row r="60" spans="1:14" ht="18.75" customHeight="1" x14ac:dyDescent="0.25">
      <c r="A60" s="75"/>
      <c r="B60" s="211" t="s">
        <v>104</v>
      </c>
      <c r="C60" s="212"/>
      <c r="D60" s="79"/>
      <c r="E60" s="79"/>
      <c r="F60" s="79"/>
      <c r="G60" s="79"/>
      <c r="H60" s="79"/>
      <c r="I60" s="79"/>
      <c r="J60" s="79"/>
      <c r="K60" s="79"/>
      <c r="L60" s="80">
        <f>L59+L56+L53</f>
        <v>28</v>
      </c>
      <c r="M60" s="80">
        <f t="shared" ref="M60:N60" si="1">M59+M56+M53</f>
        <v>12884947</v>
      </c>
      <c r="N60" s="80">
        <f t="shared" si="1"/>
        <v>5313952.2799999993</v>
      </c>
    </row>
    <row r="61" spans="1:14" ht="27.75" customHeight="1" x14ac:dyDescent="0.25">
      <c r="A61" s="75"/>
      <c r="B61" s="202" t="s">
        <v>335</v>
      </c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</row>
    <row r="62" spans="1:14" ht="33.75" customHeight="1" x14ac:dyDescent="0.25">
      <c r="A62" s="75"/>
      <c r="B62" s="119" t="s">
        <v>42</v>
      </c>
      <c r="C62" s="120" t="s">
        <v>43</v>
      </c>
      <c r="D62" s="120" t="s">
        <v>44</v>
      </c>
      <c r="E62" s="120" t="s">
        <v>45</v>
      </c>
      <c r="F62" s="120" t="s">
        <v>46</v>
      </c>
      <c r="G62" s="120" t="s">
        <v>47</v>
      </c>
      <c r="H62" s="120" t="s">
        <v>48</v>
      </c>
      <c r="I62" s="120" t="s">
        <v>49</v>
      </c>
      <c r="J62" s="121" t="s">
        <v>50</v>
      </c>
      <c r="K62" s="122" t="s">
        <v>32</v>
      </c>
      <c r="L62" s="123" t="s">
        <v>51</v>
      </c>
      <c r="M62" s="123" t="s">
        <v>52</v>
      </c>
      <c r="N62" s="120" t="s">
        <v>53</v>
      </c>
    </row>
    <row r="63" spans="1:14" ht="12" customHeight="1" x14ac:dyDescent="0.25">
      <c r="A63" s="75"/>
      <c r="B63" s="201" t="s">
        <v>72</v>
      </c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3"/>
    </row>
    <row r="64" spans="1:14" ht="12" customHeight="1" x14ac:dyDescent="0.25">
      <c r="A64" s="75"/>
      <c r="B64" s="76" t="s">
        <v>108</v>
      </c>
      <c r="C64" s="76" t="s">
        <v>109</v>
      </c>
      <c r="D64" s="50">
        <v>1.45</v>
      </c>
      <c r="E64" s="89">
        <v>1.45</v>
      </c>
      <c r="F64" s="89">
        <v>1.45</v>
      </c>
      <c r="G64" s="89">
        <v>1.45</v>
      </c>
      <c r="H64" s="89">
        <v>1.45</v>
      </c>
      <c r="I64" s="89">
        <v>1.45</v>
      </c>
      <c r="J64" s="89">
        <v>1.45</v>
      </c>
      <c r="K64" s="114">
        <v>0</v>
      </c>
      <c r="L64" s="99">
        <v>1</v>
      </c>
      <c r="M64" s="91">
        <v>6112</v>
      </c>
      <c r="N64" s="92">
        <v>8862.4</v>
      </c>
    </row>
    <row r="65" spans="1:14" ht="12" customHeight="1" x14ac:dyDescent="0.25">
      <c r="A65" s="75"/>
      <c r="B65" s="76" t="s">
        <v>165</v>
      </c>
      <c r="C65" s="76" t="s">
        <v>166</v>
      </c>
      <c r="D65" s="50">
        <v>1.66</v>
      </c>
      <c r="E65" s="89">
        <v>1.66</v>
      </c>
      <c r="F65" s="89">
        <v>1.66</v>
      </c>
      <c r="G65" s="89">
        <v>1.66</v>
      </c>
      <c r="H65" s="89">
        <v>1.75</v>
      </c>
      <c r="I65" s="89">
        <v>1.66</v>
      </c>
      <c r="J65" s="89">
        <v>1.75</v>
      </c>
      <c r="K65" s="114">
        <v>-5.14</v>
      </c>
      <c r="L65" s="99">
        <v>6</v>
      </c>
      <c r="M65" s="91">
        <v>200179</v>
      </c>
      <c r="N65" s="92">
        <v>332297.14</v>
      </c>
    </row>
    <row r="66" spans="1:14" ht="12" customHeight="1" x14ac:dyDescent="0.25">
      <c r="A66" s="75"/>
      <c r="B66" s="204" t="s">
        <v>82</v>
      </c>
      <c r="C66" s="205"/>
      <c r="D66" s="81"/>
      <c r="E66" s="81"/>
      <c r="F66" s="81"/>
      <c r="G66" s="81"/>
      <c r="H66" s="81"/>
      <c r="I66" s="81"/>
      <c r="J66" s="81"/>
      <c r="K66" s="81"/>
      <c r="L66" s="78">
        <f>SUM(L64:L65)</f>
        <v>7</v>
      </c>
      <c r="M66" s="78">
        <f>SUM(M64:M65)</f>
        <v>206291</v>
      </c>
      <c r="N66" s="78">
        <f>SUM(N64:N65)</f>
        <v>341159.54000000004</v>
      </c>
    </row>
    <row r="67" spans="1:14" ht="12" customHeight="1" x14ac:dyDescent="0.25">
      <c r="A67" s="75"/>
      <c r="B67" s="216" t="s">
        <v>83</v>
      </c>
      <c r="C67" s="217"/>
      <c r="D67" s="217"/>
      <c r="E67" s="217"/>
      <c r="F67" s="217"/>
      <c r="G67" s="217"/>
      <c r="H67" s="217"/>
      <c r="I67" s="217"/>
      <c r="J67" s="217"/>
      <c r="K67" s="217"/>
      <c r="L67" s="217"/>
      <c r="M67" s="217"/>
      <c r="N67" s="218"/>
    </row>
    <row r="68" spans="1:14" ht="12" customHeight="1" x14ac:dyDescent="0.25">
      <c r="A68" s="75"/>
      <c r="B68" s="49" t="s">
        <v>257</v>
      </c>
      <c r="C68" s="49" t="s">
        <v>258</v>
      </c>
      <c r="D68" s="50">
        <v>1.45</v>
      </c>
      <c r="E68" s="89">
        <v>1.45</v>
      </c>
      <c r="F68" s="89">
        <v>1.4</v>
      </c>
      <c r="G68" s="89">
        <v>1.4</v>
      </c>
      <c r="H68" s="89">
        <v>1.55</v>
      </c>
      <c r="I68" s="89">
        <v>1.4</v>
      </c>
      <c r="J68" s="89">
        <v>1.55</v>
      </c>
      <c r="K68" s="114">
        <v>-9.68</v>
      </c>
      <c r="L68" s="99">
        <v>8</v>
      </c>
      <c r="M68" s="91">
        <v>769750</v>
      </c>
      <c r="N68" s="92">
        <v>1078387.5</v>
      </c>
    </row>
    <row r="69" spans="1:14" ht="12" customHeight="1" x14ac:dyDescent="0.25">
      <c r="A69" s="75"/>
      <c r="B69" s="49" t="s">
        <v>167</v>
      </c>
      <c r="C69" s="49" t="s">
        <v>168</v>
      </c>
      <c r="D69" s="50">
        <v>1.5</v>
      </c>
      <c r="E69" s="89">
        <v>1.5</v>
      </c>
      <c r="F69" s="89">
        <v>1.48</v>
      </c>
      <c r="G69" s="89">
        <v>1.5</v>
      </c>
      <c r="H69" s="89">
        <v>1.54</v>
      </c>
      <c r="I69" s="89">
        <v>1.48</v>
      </c>
      <c r="J69" s="89">
        <v>1.54</v>
      </c>
      <c r="K69" s="114">
        <v>-3.9</v>
      </c>
      <c r="L69" s="99">
        <v>18</v>
      </c>
      <c r="M69" s="91">
        <v>2619173</v>
      </c>
      <c r="N69" s="92">
        <v>3922426.82</v>
      </c>
    </row>
    <row r="70" spans="1:14" ht="12" customHeight="1" x14ac:dyDescent="0.25">
      <c r="A70" s="75"/>
      <c r="B70" s="49" t="s">
        <v>311</v>
      </c>
      <c r="C70" s="49" t="s">
        <v>312</v>
      </c>
      <c r="D70" s="50">
        <v>2.4500000000000002</v>
      </c>
      <c r="E70" s="89">
        <v>2.4500000000000002</v>
      </c>
      <c r="F70" s="89">
        <v>2.42</v>
      </c>
      <c r="G70" s="89">
        <v>2.4500000000000002</v>
      </c>
      <c r="H70" s="89">
        <v>2.2799999999999998</v>
      </c>
      <c r="I70" s="89">
        <v>2.42</v>
      </c>
      <c r="J70" s="89">
        <v>2.21</v>
      </c>
      <c r="K70" s="114">
        <v>9.5</v>
      </c>
      <c r="L70" s="99">
        <v>3</v>
      </c>
      <c r="M70" s="91">
        <v>27343</v>
      </c>
      <c r="N70" s="92">
        <v>66868.639999999999</v>
      </c>
    </row>
    <row r="71" spans="1:14" ht="12" customHeight="1" x14ac:dyDescent="0.25">
      <c r="A71" s="75"/>
      <c r="B71" s="49" t="s">
        <v>111</v>
      </c>
      <c r="C71" s="49" t="s">
        <v>112</v>
      </c>
      <c r="D71" s="50">
        <v>1.9</v>
      </c>
      <c r="E71" s="89">
        <v>1.9</v>
      </c>
      <c r="F71" s="89">
        <v>1.9</v>
      </c>
      <c r="G71" s="89">
        <v>1.9</v>
      </c>
      <c r="H71" s="89">
        <v>1.95</v>
      </c>
      <c r="I71" s="89">
        <v>1.9</v>
      </c>
      <c r="J71" s="89">
        <v>1.95</v>
      </c>
      <c r="K71" s="114">
        <v>-2.56</v>
      </c>
      <c r="L71" s="99">
        <v>2</v>
      </c>
      <c r="M71" s="91">
        <v>200000</v>
      </c>
      <c r="N71" s="92">
        <v>380000</v>
      </c>
    </row>
    <row r="72" spans="1:14" ht="12" customHeight="1" x14ac:dyDescent="0.25">
      <c r="A72" s="75"/>
      <c r="B72" s="49" t="s">
        <v>113</v>
      </c>
      <c r="C72" s="49" t="s">
        <v>114</v>
      </c>
      <c r="D72" s="50">
        <v>1.3</v>
      </c>
      <c r="E72" s="89">
        <v>1.31</v>
      </c>
      <c r="F72" s="89">
        <v>1.3</v>
      </c>
      <c r="G72" s="89">
        <v>1.3</v>
      </c>
      <c r="H72" s="89">
        <v>1.3</v>
      </c>
      <c r="I72" s="89">
        <v>1.31</v>
      </c>
      <c r="J72" s="89">
        <v>1.3</v>
      </c>
      <c r="K72" s="114">
        <v>0.77</v>
      </c>
      <c r="L72" s="99">
        <v>3</v>
      </c>
      <c r="M72" s="91">
        <v>510000</v>
      </c>
      <c r="N72" s="92">
        <v>663100</v>
      </c>
    </row>
    <row r="73" spans="1:14" ht="12" customHeight="1" x14ac:dyDescent="0.25">
      <c r="A73" s="75"/>
      <c r="B73" s="209" t="s">
        <v>90</v>
      </c>
      <c r="C73" s="210"/>
      <c r="D73" s="219"/>
      <c r="E73" s="220"/>
      <c r="F73" s="220"/>
      <c r="G73" s="220"/>
      <c r="H73" s="220"/>
      <c r="I73" s="220"/>
      <c r="J73" s="220"/>
      <c r="K73" s="221"/>
      <c r="L73" s="78">
        <f>SUM(L68:L72)</f>
        <v>34</v>
      </c>
      <c r="M73" s="78">
        <f>SUM(M68:M72)</f>
        <v>4126266</v>
      </c>
      <c r="N73" s="78">
        <f>SUM(N68:N72)</f>
        <v>6110782.96</v>
      </c>
    </row>
    <row r="74" spans="1:14" ht="12" customHeight="1" x14ac:dyDescent="0.25">
      <c r="A74" s="75"/>
      <c r="B74" s="206" t="s">
        <v>91</v>
      </c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8"/>
    </row>
    <row r="75" spans="1:14" ht="12" customHeight="1" x14ac:dyDescent="0.25">
      <c r="A75" s="75"/>
      <c r="B75" s="76" t="s">
        <v>235</v>
      </c>
      <c r="C75" s="76" t="s">
        <v>226</v>
      </c>
      <c r="D75" s="89">
        <v>18.55</v>
      </c>
      <c r="E75" s="89">
        <v>18.55</v>
      </c>
      <c r="F75" s="89">
        <v>18.55</v>
      </c>
      <c r="G75" s="89">
        <v>18.55</v>
      </c>
      <c r="H75" s="89">
        <v>18.55</v>
      </c>
      <c r="I75" s="89">
        <v>18.55</v>
      </c>
      <c r="J75" s="89">
        <v>18.55</v>
      </c>
      <c r="K75" s="114">
        <v>0</v>
      </c>
      <c r="L75" s="99">
        <v>3</v>
      </c>
      <c r="M75" s="91">
        <v>1471</v>
      </c>
      <c r="N75" s="92">
        <v>27287.05</v>
      </c>
    </row>
    <row r="76" spans="1:14" ht="12" customHeight="1" x14ac:dyDescent="0.25">
      <c r="A76" s="75"/>
      <c r="B76" s="209" t="s">
        <v>93</v>
      </c>
      <c r="C76" s="210"/>
      <c r="D76" s="219"/>
      <c r="E76" s="220"/>
      <c r="F76" s="220"/>
      <c r="G76" s="220"/>
      <c r="H76" s="220"/>
      <c r="I76" s="220"/>
      <c r="J76" s="220"/>
      <c r="K76" s="221"/>
      <c r="L76" s="78">
        <f>SUM(L75)</f>
        <v>3</v>
      </c>
      <c r="M76" s="91">
        <f>SUM(M75)</f>
        <v>1471</v>
      </c>
      <c r="N76" s="92">
        <f>SUM(N75)</f>
        <v>27287.05</v>
      </c>
    </row>
    <row r="77" spans="1:14" ht="12" customHeight="1" x14ac:dyDescent="0.25">
      <c r="A77" s="75"/>
      <c r="B77" s="201" t="s">
        <v>94</v>
      </c>
      <c r="C77" s="202"/>
      <c r="D77" s="202"/>
      <c r="E77" s="202"/>
      <c r="F77" s="202"/>
      <c r="G77" s="202"/>
      <c r="H77" s="202"/>
      <c r="I77" s="202"/>
      <c r="J77" s="202"/>
      <c r="K77" s="202"/>
      <c r="L77" s="202"/>
      <c r="M77" s="202"/>
      <c r="N77" s="203"/>
    </row>
    <row r="78" spans="1:14" ht="12" customHeight="1" x14ac:dyDescent="0.25">
      <c r="A78" s="75"/>
      <c r="B78" s="76" t="s">
        <v>115</v>
      </c>
      <c r="C78" s="76" t="s">
        <v>116</v>
      </c>
      <c r="D78" s="77">
        <v>6.8</v>
      </c>
      <c r="E78" s="89">
        <v>6.8</v>
      </c>
      <c r="F78" s="89">
        <v>6.6</v>
      </c>
      <c r="G78" s="89">
        <v>6.64</v>
      </c>
      <c r="H78" s="89">
        <v>6.73</v>
      </c>
      <c r="I78" s="89">
        <v>6.63</v>
      </c>
      <c r="J78" s="89">
        <v>6.7</v>
      </c>
      <c r="K78" s="114">
        <v>-1.04</v>
      </c>
      <c r="L78" s="99">
        <v>56</v>
      </c>
      <c r="M78" s="91">
        <v>8861069</v>
      </c>
      <c r="N78" s="92">
        <v>58876000.159999996</v>
      </c>
    </row>
    <row r="79" spans="1:14" ht="12" customHeight="1" x14ac:dyDescent="0.25">
      <c r="A79" s="75"/>
      <c r="B79" s="209" t="s">
        <v>97</v>
      </c>
      <c r="C79" s="210"/>
      <c r="D79" s="219"/>
      <c r="E79" s="220"/>
      <c r="F79" s="220"/>
      <c r="G79" s="220"/>
      <c r="H79" s="220"/>
      <c r="I79" s="220"/>
      <c r="J79" s="220"/>
      <c r="K79" s="221"/>
      <c r="L79" s="78">
        <f>SUM(L78)</f>
        <v>56</v>
      </c>
      <c r="M79" s="91">
        <f>SUM(M78)</f>
        <v>8861069</v>
      </c>
      <c r="N79" s="92">
        <f>SUM(N78)</f>
        <v>58876000.159999996</v>
      </c>
    </row>
    <row r="80" spans="1:14" ht="19.5" customHeight="1" x14ac:dyDescent="0.25">
      <c r="A80" s="75"/>
      <c r="B80" s="211" t="s">
        <v>117</v>
      </c>
      <c r="C80" s="212"/>
      <c r="D80" s="79"/>
      <c r="E80" s="79"/>
      <c r="F80" s="79"/>
      <c r="G80" s="79"/>
      <c r="H80" s="79"/>
      <c r="I80" s="79"/>
      <c r="J80" s="79"/>
      <c r="K80" s="79"/>
      <c r="L80" s="80">
        <f>L79+L76+L73+L66</f>
        <v>100</v>
      </c>
      <c r="M80" s="80">
        <f>M79+M76+M73+M66</f>
        <v>13195097</v>
      </c>
      <c r="N80" s="80">
        <f>N79+N76+N73+N66</f>
        <v>65355229.709999993</v>
      </c>
    </row>
    <row r="81" spans="1:14" ht="18" customHeight="1" x14ac:dyDescent="0.25">
      <c r="A81" s="75"/>
      <c r="B81" s="211" t="s">
        <v>118</v>
      </c>
      <c r="C81" s="212"/>
      <c r="D81" s="222"/>
      <c r="E81" s="223"/>
      <c r="F81" s="223"/>
      <c r="G81" s="223"/>
      <c r="H81" s="223"/>
      <c r="I81" s="223"/>
      <c r="J81" s="223"/>
      <c r="K81" s="224"/>
      <c r="L81" s="80">
        <f>L80+L60+L45</f>
        <v>912</v>
      </c>
      <c r="M81" s="80">
        <f>M80+M60+M45</f>
        <v>1095299457</v>
      </c>
      <c r="N81" s="80">
        <f>N80+N60+N45</f>
        <v>1964996859.5599999</v>
      </c>
    </row>
    <row r="83" spans="1:14" ht="18.75" customHeight="1" x14ac:dyDescent="0.25">
      <c r="N83" s="85"/>
    </row>
  </sheetData>
  <mergeCells count="39">
    <mergeCell ref="B24:N24"/>
    <mergeCell ref="B48:N48"/>
    <mergeCell ref="B53:C53"/>
    <mergeCell ref="D40:K40"/>
    <mergeCell ref="B46:N46"/>
    <mergeCell ref="B44:C44"/>
    <mergeCell ref="D44:K44"/>
    <mergeCell ref="B45:C45"/>
    <mergeCell ref="B41:N41"/>
    <mergeCell ref="B40:C40"/>
    <mergeCell ref="B67:N67"/>
    <mergeCell ref="B73:C73"/>
    <mergeCell ref="D73:K73"/>
    <mergeCell ref="B81:C81"/>
    <mergeCell ref="D81:K81"/>
    <mergeCell ref="B79:C79"/>
    <mergeCell ref="D79:K79"/>
    <mergeCell ref="B77:N77"/>
    <mergeCell ref="B80:C80"/>
    <mergeCell ref="B74:N74"/>
    <mergeCell ref="B76:C76"/>
    <mergeCell ref="D76:K76"/>
    <mergeCell ref="B1:N1"/>
    <mergeCell ref="B3:N3"/>
    <mergeCell ref="B19:C19"/>
    <mergeCell ref="B20:N20"/>
    <mergeCell ref="B23:C23"/>
    <mergeCell ref="B63:N63"/>
    <mergeCell ref="B66:C66"/>
    <mergeCell ref="B27:C27"/>
    <mergeCell ref="B28:N28"/>
    <mergeCell ref="B36:N36"/>
    <mergeCell ref="B35:C35"/>
    <mergeCell ref="B61:N61"/>
    <mergeCell ref="B57:N57"/>
    <mergeCell ref="B59:C59"/>
    <mergeCell ref="B60:C60"/>
    <mergeCell ref="B54:N54"/>
    <mergeCell ref="B56:C56"/>
  </mergeCells>
  <pageMargins left="0.25" right="0.25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5"/>
  <sheetViews>
    <sheetView rightToLeft="1" topLeftCell="A58" zoomScale="110" zoomScaleNormal="110" workbookViewId="0">
      <selection activeCell="D38" sqref="D3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1" customHeight="1" x14ac:dyDescent="0.25">
      <c r="B1" s="242" t="s">
        <v>339</v>
      </c>
      <c r="C1" s="242"/>
      <c r="D1" s="242"/>
      <c r="E1" s="242"/>
    </row>
    <row r="2" spans="2:5" ht="21.7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5" ht="20.100000000000001" customHeight="1" x14ac:dyDescent="0.25">
      <c r="B3" s="238" t="s">
        <v>54</v>
      </c>
      <c r="C3" s="235"/>
      <c r="D3" s="235"/>
      <c r="E3" s="239"/>
    </row>
    <row r="4" spans="2:5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5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5" ht="20.100000000000001" customHeight="1" x14ac:dyDescent="0.25">
      <c r="B6" s="76" t="s">
        <v>220</v>
      </c>
      <c r="C6" s="96" t="s">
        <v>221</v>
      </c>
      <c r="D6" s="53">
        <v>1.1000000000000001</v>
      </c>
      <c r="E6" s="53">
        <v>1.1000000000000001</v>
      </c>
    </row>
    <row r="7" spans="2:5" ht="20.100000000000001" customHeight="1" x14ac:dyDescent="0.25">
      <c r="B7" s="76" t="s">
        <v>231</v>
      </c>
      <c r="C7" s="76" t="s">
        <v>232</v>
      </c>
      <c r="D7" s="89">
        <v>0.33</v>
      </c>
      <c r="E7" s="89">
        <v>0.33</v>
      </c>
    </row>
    <row r="8" spans="2:5" ht="20.100000000000001" customHeight="1" x14ac:dyDescent="0.25">
      <c r="B8" s="76" t="s">
        <v>125</v>
      </c>
      <c r="C8" s="76" t="s">
        <v>126</v>
      </c>
      <c r="D8" s="89">
        <v>0.16</v>
      </c>
      <c r="E8" s="89">
        <v>0.16</v>
      </c>
    </row>
    <row r="9" spans="2:5" ht="20.100000000000001" customHeight="1" x14ac:dyDescent="0.25">
      <c r="B9" s="240" t="s">
        <v>69</v>
      </c>
      <c r="C9" s="232"/>
      <c r="D9" s="232"/>
      <c r="E9" s="241"/>
    </row>
    <row r="10" spans="2:5" ht="20.100000000000001" customHeight="1" x14ac:dyDescent="0.25">
      <c r="B10" s="76" t="s">
        <v>284</v>
      </c>
      <c r="C10" s="76" t="s">
        <v>285</v>
      </c>
      <c r="D10" s="53">
        <v>0.78</v>
      </c>
      <c r="E10" s="53">
        <v>0.78</v>
      </c>
    </row>
    <row r="11" spans="2:5" ht="20.100000000000001" customHeight="1" x14ac:dyDescent="0.25">
      <c r="B11" s="76" t="s">
        <v>70</v>
      </c>
      <c r="C11" s="76" t="s">
        <v>71</v>
      </c>
      <c r="D11" s="53">
        <v>0.44</v>
      </c>
      <c r="E11" s="53">
        <v>0.44</v>
      </c>
    </row>
    <row r="12" spans="2:5" ht="20.100000000000001" customHeight="1" x14ac:dyDescent="0.25">
      <c r="B12" s="76" t="s">
        <v>248</v>
      </c>
      <c r="C12" s="76" t="s">
        <v>247</v>
      </c>
      <c r="D12" s="53">
        <v>0.89</v>
      </c>
      <c r="E12" s="53">
        <v>0.89</v>
      </c>
    </row>
    <row r="13" spans="2:5" ht="20.100000000000001" customHeight="1" x14ac:dyDescent="0.25">
      <c r="B13" s="240" t="s">
        <v>72</v>
      </c>
      <c r="C13" s="232"/>
      <c r="D13" s="232"/>
      <c r="E13" s="241"/>
    </row>
    <row r="14" spans="2:5" ht="20.100000000000001" customHeight="1" x14ac:dyDescent="0.25">
      <c r="B14" s="76" t="s">
        <v>80</v>
      </c>
      <c r="C14" s="76" t="s">
        <v>81</v>
      </c>
      <c r="D14" s="89">
        <v>0.65</v>
      </c>
      <c r="E14" s="89">
        <v>0.65</v>
      </c>
    </row>
    <row r="15" spans="2:5" ht="20.100000000000001" customHeight="1" x14ac:dyDescent="0.25">
      <c r="B15" s="76" t="s">
        <v>76</v>
      </c>
      <c r="C15" s="76" t="s">
        <v>77</v>
      </c>
      <c r="D15" s="89">
        <v>7</v>
      </c>
      <c r="E15" s="89">
        <v>7</v>
      </c>
    </row>
    <row r="16" spans="2:5" ht="20.100000000000001" customHeight="1" x14ac:dyDescent="0.25">
      <c r="B16" s="76" t="s">
        <v>73</v>
      </c>
      <c r="C16" s="76" t="s">
        <v>74</v>
      </c>
      <c r="D16" s="89">
        <v>22.25</v>
      </c>
      <c r="E16" s="89">
        <v>22.25</v>
      </c>
    </row>
    <row r="17" spans="2:5" ht="20.100000000000001" customHeight="1" x14ac:dyDescent="0.25">
      <c r="B17" s="231" t="s">
        <v>83</v>
      </c>
      <c r="C17" s="232"/>
      <c r="D17" s="232"/>
      <c r="E17" s="233"/>
    </row>
    <row r="18" spans="2:5" ht="20.100000000000001" customHeight="1" x14ac:dyDescent="0.25">
      <c r="B18" s="76" t="s">
        <v>274</v>
      </c>
      <c r="C18" s="76" t="s">
        <v>275</v>
      </c>
      <c r="D18" s="89">
        <v>22.5</v>
      </c>
      <c r="E18" s="89">
        <v>22.5</v>
      </c>
    </row>
    <row r="19" spans="2:5" ht="20.100000000000001" customHeight="1" x14ac:dyDescent="0.25">
      <c r="B19" s="76" t="s">
        <v>135</v>
      </c>
      <c r="C19" s="76" t="s">
        <v>136</v>
      </c>
      <c r="D19" s="89">
        <v>1.99</v>
      </c>
      <c r="E19" s="89">
        <v>1.99</v>
      </c>
    </row>
    <row r="20" spans="2:5" ht="20.100000000000001" customHeight="1" x14ac:dyDescent="0.25">
      <c r="B20" s="76" t="s">
        <v>137</v>
      </c>
      <c r="C20" s="76" t="s">
        <v>138</v>
      </c>
      <c r="D20" s="89">
        <v>2.4</v>
      </c>
      <c r="E20" s="89">
        <v>2.4</v>
      </c>
    </row>
    <row r="21" spans="2:5" ht="20.100000000000001" customHeight="1" x14ac:dyDescent="0.25">
      <c r="B21" s="228" t="s">
        <v>91</v>
      </c>
      <c r="C21" s="229"/>
      <c r="D21" s="229"/>
      <c r="E21" s="230"/>
    </row>
    <row r="22" spans="2:5" ht="20.100000000000001" customHeight="1" x14ac:dyDescent="0.25">
      <c r="B22" s="76" t="s">
        <v>41</v>
      </c>
      <c r="C22" s="76" t="s">
        <v>92</v>
      </c>
      <c r="D22" s="89">
        <v>107</v>
      </c>
      <c r="E22" s="89">
        <v>107</v>
      </c>
    </row>
    <row r="23" spans="2:5" ht="20.100000000000001" customHeight="1" x14ac:dyDescent="0.25">
      <c r="B23" s="76" t="s">
        <v>296</v>
      </c>
      <c r="C23" s="76" t="s">
        <v>297</v>
      </c>
      <c r="D23" s="89">
        <v>9</v>
      </c>
      <c r="E23" s="89">
        <v>9</v>
      </c>
    </row>
    <row r="24" spans="2:5" ht="20.100000000000001" customHeight="1" x14ac:dyDescent="0.25">
      <c r="B24" s="234" t="s">
        <v>94</v>
      </c>
      <c r="C24" s="235"/>
      <c r="D24" s="235"/>
      <c r="E24" s="236"/>
    </row>
    <row r="25" spans="2:5" ht="20.100000000000001" customHeight="1" x14ac:dyDescent="0.25">
      <c r="B25" s="76" t="s">
        <v>95</v>
      </c>
      <c r="C25" s="76" t="s">
        <v>96</v>
      </c>
      <c r="D25" s="89">
        <v>5.3</v>
      </c>
      <c r="E25" s="89">
        <v>5.3</v>
      </c>
    </row>
    <row r="26" spans="2:5" ht="20.100000000000001" customHeight="1" x14ac:dyDescent="0.25">
      <c r="B26" s="76" t="s">
        <v>143</v>
      </c>
      <c r="C26" s="76" t="s">
        <v>144</v>
      </c>
      <c r="D26" s="89">
        <v>11</v>
      </c>
      <c r="E26" s="89">
        <v>11</v>
      </c>
    </row>
    <row r="27" spans="2:5" ht="20.100000000000001" customHeight="1" x14ac:dyDescent="0.25">
      <c r="B27" s="76" t="s">
        <v>145</v>
      </c>
      <c r="C27" s="76" t="s">
        <v>146</v>
      </c>
      <c r="D27" s="89">
        <v>2.11</v>
      </c>
      <c r="E27" s="89">
        <v>2.11</v>
      </c>
    </row>
    <row r="28" spans="2:5" ht="20.100000000000001" customHeight="1" x14ac:dyDescent="0.25">
      <c r="B28" s="76" t="s">
        <v>280</v>
      </c>
      <c r="C28" s="76" t="s">
        <v>281</v>
      </c>
      <c r="D28" s="89">
        <v>8.44</v>
      </c>
      <c r="E28" s="89">
        <v>8.44</v>
      </c>
    </row>
    <row r="29" spans="2:5" ht="18" customHeight="1" x14ac:dyDescent="0.25">
      <c r="B29" s="237" t="s">
        <v>338</v>
      </c>
      <c r="C29" s="237"/>
      <c r="D29" s="237"/>
      <c r="E29" s="237"/>
    </row>
    <row r="30" spans="2:5" ht="18" customHeight="1" x14ac:dyDescent="0.25">
      <c r="B30" s="51" t="s">
        <v>42</v>
      </c>
      <c r="C30" s="51" t="s">
        <v>43</v>
      </c>
      <c r="D30" s="51" t="s">
        <v>119</v>
      </c>
      <c r="E30" s="51" t="s">
        <v>120</v>
      </c>
    </row>
    <row r="31" spans="2:5" ht="20.100000000000001" customHeight="1" x14ac:dyDescent="0.25">
      <c r="B31" s="238" t="s">
        <v>54</v>
      </c>
      <c r="C31" s="235"/>
      <c r="D31" s="235"/>
      <c r="E31" s="239"/>
    </row>
    <row r="32" spans="2:5" ht="20.100000000000001" customHeight="1" x14ac:dyDescent="0.25">
      <c r="B32" s="49" t="s">
        <v>147</v>
      </c>
      <c r="C32" s="49" t="s">
        <v>148</v>
      </c>
      <c r="D32" s="50">
        <v>0.94</v>
      </c>
      <c r="E32" s="50">
        <v>0.94</v>
      </c>
    </row>
    <row r="33" spans="2:5" ht="20.100000000000001" customHeight="1" x14ac:dyDescent="0.25">
      <c r="B33" s="52" t="s">
        <v>151</v>
      </c>
      <c r="C33" s="52" t="s">
        <v>152</v>
      </c>
      <c r="D33" s="53">
        <v>1</v>
      </c>
      <c r="E33" s="53">
        <v>1</v>
      </c>
    </row>
    <row r="34" spans="2:5" ht="20.100000000000001" customHeight="1" x14ac:dyDescent="0.25">
      <c r="B34" s="49" t="s">
        <v>153</v>
      </c>
      <c r="C34" s="49" t="s">
        <v>154</v>
      </c>
      <c r="D34" s="53">
        <v>0.75</v>
      </c>
      <c r="E34" s="53">
        <v>0.75</v>
      </c>
    </row>
    <row r="35" spans="2:5" ht="20.100000000000001" customHeight="1" x14ac:dyDescent="0.25">
      <c r="B35" s="49" t="s">
        <v>157</v>
      </c>
      <c r="C35" s="49" t="s">
        <v>158</v>
      </c>
      <c r="D35" s="50">
        <v>1</v>
      </c>
      <c r="E35" s="53">
        <v>1</v>
      </c>
    </row>
    <row r="36" spans="2:5" ht="20.100000000000001" customHeight="1" x14ac:dyDescent="0.25">
      <c r="B36" s="49" t="s">
        <v>159</v>
      </c>
      <c r="C36" s="49" t="s">
        <v>160</v>
      </c>
      <c r="D36" s="50">
        <v>1</v>
      </c>
      <c r="E36" s="50">
        <v>1</v>
      </c>
    </row>
    <row r="37" spans="2:5" ht="20.100000000000001" customHeight="1" x14ac:dyDescent="0.25">
      <c r="B37" s="49" t="s">
        <v>237</v>
      </c>
      <c r="C37" s="49" t="s">
        <v>238</v>
      </c>
      <c r="D37" s="94">
        <v>1</v>
      </c>
      <c r="E37" s="50">
        <v>1</v>
      </c>
    </row>
    <row r="38" spans="2:5" ht="20.100000000000001" customHeight="1" x14ac:dyDescent="0.25">
      <c r="B38" s="49" t="s">
        <v>149</v>
      </c>
      <c r="C38" s="49" t="s">
        <v>150</v>
      </c>
      <c r="D38" s="94">
        <v>1</v>
      </c>
      <c r="E38" s="50">
        <v>1</v>
      </c>
    </row>
    <row r="39" spans="2:5" ht="20.100000000000001" customHeight="1" x14ac:dyDescent="0.25">
      <c r="B39" s="49" t="s">
        <v>250</v>
      </c>
      <c r="C39" s="49" t="s">
        <v>251</v>
      </c>
      <c r="D39" s="89">
        <v>0.85</v>
      </c>
      <c r="E39" s="89">
        <v>0.85</v>
      </c>
    </row>
    <row r="40" spans="2:5" ht="20.100000000000001" customHeight="1" x14ac:dyDescent="0.25">
      <c r="B40" s="49" t="s">
        <v>271</v>
      </c>
      <c r="C40" s="49" t="s">
        <v>272</v>
      </c>
      <c r="D40" s="113">
        <v>0.09</v>
      </c>
      <c r="E40" s="113">
        <v>0.09</v>
      </c>
    </row>
    <row r="41" spans="2:5" ht="20.100000000000001" customHeight="1" x14ac:dyDescent="0.25">
      <c r="B41" s="49" t="s">
        <v>282</v>
      </c>
      <c r="C41" s="49" t="s">
        <v>283</v>
      </c>
      <c r="D41" s="113">
        <v>1.05</v>
      </c>
      <c r="E41" s="113">
        <v>1.05</v>
      </c>
    </row>
    <row r="42" spans="2:5" ht="20.100000000000001" customHeight="1" x14ac:dyDescent="0.25">
      <c r="B42" s="52" t="s">
        <v>277</v>
      </c>
      <c r="C42" s="52" t="s">
        <v>259</v>
      </c>
      <c r="D42" s="89">
        <v>1</v>
      </c>
      <c r="E42" s="89">
        <v>1</v>
      </c>
    </row>
    <row r="43" spans="2:5" ht="20.100000000000001" customHeight="1" x14ac:dyDescent="0.25">
      <c r="B43" s="49" t="s">
        <v>321</v>
      </c>
      <c r="C43" s="49" t="s">
        <v>322</v>
      </c>
      <c r="D43" s="89">
        <v>0.05</v>
      </c>
      <c r="E43" s="89">
        <v>0.05</v>
      </c>
    </row>
    <row r="44" spans="2:5" ht="20.100000000000001" customHeight="1" x14ac:dyDescent="0.25">
      <c r="B44" s="49" t="s">
        <v>155</v>
      </c>
      <c r="C44" s="49" t="s">
        <v>156</v>
      </c>
      <c r="D44" s="89">
        <v>0.1</v>
      </c>
      <c r="E44" s="133">
        <v>0.1</v>
      </c>
    </row>
    <row r="45" spans="2:5" ht="24.75" customHeight="1" x14ac:dyDescent="0.25">
      <c r="B45" s="237" t="s">
        <v>338</v>
      </c>
      <c r="C45" s="237"/>
      <c r="D45" s="237"/>
      <c r="E45" s="237"/>
    </row>
    <row r="46" spans="2:5" ht="30.75" customHeight="1" x14ac:dyDescent="0.25">
      <c r="B46" s="51" t="s">
        <v>42</v>
      </c>
      <c r="C46" s="51" t="s">
        <v>43</v>
      </c>
      <c r="D46" s="51" t="s">
        <v>119</v>
      </c>
      <c r="E46" s="51" t="s">
        <v>120</v>
      </c>
    </row>
    <row r="47" spans="2:5" ht="20.100000000000001" customHeight="1" x14ac:dyDescent="0.25">
      <c r="B47" s="231" t="s">
        <v>287</v>
      </c>
      <c r="C47" s="232"/>
      <c r="D47" s="232"/>
      <c r="E47" s="233"/>
    </row>
    <row r="48" spans="2:5" ht="20.100000000000001" customHeight="1" x14ac:dyDescent="0.25">
      <c r="B48" s="49" t="s">
        <v>228</v>
      </c>
      <c r="C48" s="49" t="s">
        <v>229</v>
      </c>
      <c r="D48" s="53">
        <v>5.0999999999999996</v>
      </c>
      <c r="E48" s="53">
        <v>5.0999999999999996</v>
      </c>
    </row>
    <row r="49" spans="2:5" ht="20.100000000000001" customHeight="1" x14ac:dyDescent="0.25">
      <c r="B49" s="49" t="s">
        <v>224</v>
      </c>
      <c r="C49" s="49" t="s">
        <v>225</v>
      </c>
      <c r="D49" s="53">
        <v>0.8</v>
      </c>
      <c r="E49" s="53">
        <v>0.8</v>
      </c>
    </row>
    <row r="50" spans="2:5" ht="20.100000000000001" customHeight="1" x14ac:dyDescent="0.25">
      <c r="B50" s="231" t="s">
        <v>236</v>
      </c>
      <c r="C50" s="232"/>
      <c r="D50" s="232"/>
      <c r="E50" s="233"/>
    </row>
    <row r="51" spans="2:5" ht="20.100000000000001" customHeight="1" x14ac:dyDescent="0.25">
      <c r="B51" s="52" t="s">
        <v>161</v>
      </c>
      <c r="C51" s="52" t="s">
        <v>162</v>
      </c>
      <c r="D51" s="89">
        <v>1.26</v>
      </c>
      <c r="E51" s="89">
        <v>1.26</v>
      </c>
    </row>
    <row r="52" spans="2:5" ht="20.100000000000001" customHeight="1" x14ac:dyDescent="0.25">
      <c r="B52" s="52" t="s">
        <v>252</v>
      </c>
      <c r="C52" s="52" t="s">
        <v>253</v>
      </c>
      <c r="D52" s="89">
        <v>0.69</v>
      </c>
      <c r="E52" s="89">
        <v>0.69</v>
      </c>
    </row>
    <row r="53" spans="2:5" ht="20.100000000000001" customHeight="1" x14ac:dyDescent="0.25">
      <c r="B53" s="240" t="s">
        <v>72</v>
      </c>
      <c r="C53" s="232"/>
      <c r="D53" s="232"/>
      <c r="E53" s="241"/>
    </row>
    <row r="54" spans="2:5" ht="20.100000000000001" customHeight="1" x14ac:dyDescent="0.25">
      <c r="B54" s="49" t="s">
        <v>330</v>
      </c>
      <c r="C54" s="49" t="s">
        <v>331</v>
      </c>
      <c r="D54" s="89">
        <v>1</v>
      </c>
      <c r="E54" s="89">
        <v>1</v>
      </c>
    </row>
    <row r="55" spans="2:5" ht="20.100000000000001" customHeight="1" x14ac:dyDescent="0.25">
      <c r="B55" s="49" t="s">
        <v>163</v>
      </c>
      <c r="C55" s="49" t="s">
        <v>164</v>
      </c>
      <c r="D55" s="89">
        <v>1.64</v>
      </c>
      <c r="E55" s="89">
        <v>1.64</v>
      </c>
    </row>
    <row r="56" spans="2:5" ht="20.100000000000001" customHeight="1" x14ac:dyDescent="0.25">
      <c r="B56" s="231" t="s">
        <v>83</v>
      </c>
      <c r="C56" s="232"/>
      <c r="D56" s="232"/>
      <c r="E56" s="233"/>
    </row>
    <row r="57" spans="2:5" ht="20.100000000000001" customHeight="1" x14ac:dyDescent="0.25">
      <c r="B57" s="49" t="s">
        <v>260</v>
      </c>
      <c r="C57" s="49" t="s">
        <v>261</v>
      </c>
      <c r="D57" s="53">
        <v>2.86</v>
      </c>
      <c r="E57" s="53">
        <v>2.86</v>
      </c>
    </row>
    <row r="58" spans="2:5" ht="20.100000000000001" customHeight="1" x14ac:dyDescent="0.25">
      <c r="B58" s="49" t="s">
        <v>307</v>
      </c>
      <c r="C58" s="127" t="s">
        <v>308</v>
      </c>
      <c r="D58" s="53">
        <v>100</v>
      </c>
      <c r="E58" s="53">
        <v>100</v>
      </c>
    </row>
    <row r="59" spans="2:5" ht="20.100000000000001" customHeight="1" x14ac:dyDescent="0.25">
      <c r="B59" s="49" t="s">
        <v>33</v>
      </c>
      <c r="C59" s="49" t="s">
        <v>103</v>
      </c>
      <c r="D59" s="53">
        <v>0.81</v>
      </c>
      <c r="E59" s="53">
        <v>0.81</v>
      </c>
    </row>
    <row r="60" spans="2:5" ht="20.100000000000001" customHeight="1" x14ac:dyDescent="0.25">
      <c r="B60" s="237" t="s">
        <v>337</v>
      </c>
      <c r="C60" s="237"/>
      <c r="D60" s="237"/>
      <c r="E60" s="237"/>
    </row>
    <row r="61" spans="2:5" ht="29.25" customHeight="1" x14ac:dyDescent="0.25">
      <c r="B61" s="51" t="s">
        <v>42</v>
      </c>
      <c r="C61" s="51" t="s">
        <v>43</v>
      </c>
      <c r="D61" s="51" t="s">
        <v>119</v>
      </c>
      <c r="E61" s="51" t="s">
        <v>120</v>
      </c>
    </row>
    <row r="62" spans="2:5" ht="20.100000000000001" customHeight="1" x14ac:dyDescent="0.25">
      <c r="B62" s="231" t="s">
        <v>83</v>
      </c>
      <c r="C62" s="232"/>
      <c r="D62" s="232"/>
      <c r="E62" s="233"/>
    </row>
    <row r="63" spans="2:5" ht="20.100000000000001" customHeight="1" x14ac:dyDescent="0.25">
      <c r="B63" s="76" t="s">
        <v>34</v>
      </c>
      <c r="C63" s="76" t="s">
        <v>110</v>
      </c>
      <c r="D63" s="89">
        <v>1.63</v>
      </c>
      <c r="E63" s="89">
        <v>1.63</v>
      </c>
    </row>
    <row r="64" spans="2:5" x14ac:dyDescent="0.25">
      <c r="B64" s="231" t="s">
        <v>91</v>
      </c>
      <c r="C64" s="232"/>
      <c r="D64" s="232"/>
      <c r="E64" s="233"/>
    </row>
    <row r="65" spans="2:5" x14ac:dyDescent="0.25">
      <c r="B65" s="76" t="s">
        <v>309</v>
      </c>
      <c r="C65" s="76" t="s">
        <v>310</v>
      </c>
      <c r="D65" s="89">
        <v>23</v>
      </c>
      <c r="E65" s="89">
        <v>23</v>
      </c>
    </row>
  </sheetData>
  <mergeCells count="17">
    <mergeCell ref="B1:E1"/>
    <mergeCell ref="B3:E3"/>
    <mergeCell ref="B17:E17"/>
    <mergeCell ref="B9:E9"/>
    <mergeCell ref="B13:E13"/>
    <mergeCell ref="B21:E21"/>
    <mergeCell ref="B64:E64"/>
    <mergeCell ref="B24:E24"/>
    <mergeCell ref="B29:E29"/>
    <mergeCell ref="B31:E31"/>
    <mergeCell ref="B60:E60"/>
    <mergeCell ref="B62:E62"/>
    <mergeCell ref="B45:E45"/>
    <mergeCell ref="B50:E50"/>
    <mergeCell ref="B47:E47"/>
    <mergeCell ref="B56:E56"/>
    <mergeCell ref="B53:E53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R6" sqref="R6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5.1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45" t="s">
        <v>341</v>
      </c>
      <c r="C1" s="245"/>
    </row>
    <row r="2" spans="2:6" ht="18" customHeight="1" x14ac:dyDescent="0.3">
      <c r="B2" s="246" t="s">
        <v>342</v>
      </c>
      <c r="C2" s="246"/>
      <c r="D2" s="246"/>
      <c r="E2" s="246"/>
    </row>
    <row r="3" spans="2:6" ht="21.95" customHeight="1" x14ac:dyDescent="0.3">
      <c r="B3" s="245"/>
      <c r="C3" s="245"/>
      <c r="D3" s="245"/>
    </row>
    <row r="4" spans="2:6" ht="21.95" customHeight="1" x14ac:dyDescent="0.3">
      <c r="B4" s="247" t="s">
        <v>343</v>
      </c>
      <c r="C4" s="247"/>
      <c r="D4" s="247"/>
      <c r="E4" s="247"/>
      <c r="F4" s="247"/>
    </row>
    <row r="5" spans="2:6" x14ac:dyDescent="0.3">
      <c r="B5" s="142" t="s">
        <v>28</v>
      </c>
      <c r="C5" s="143" t="s">
        <v>43</v>
      </c>
      <c r="D5" s="143" t="s">
        <v>51</v>
      </c>
      <c r="E5" s="143" t="s">
        <v>31</v>
      </c>
      <c r="F5" s="143" t="s">
        <v>53</v>
      </c>
    </row>
    <row r="6" spans="2:6" ht="21.95" customHeight="1" x14ac:dyDescent="0.3">
      <c r="B6" s="248" t="s">
        <v>54</v>
      </c>
      <c r="C6" s="249"/>
      <c r="D6" s="249"/>
      <c r="E6" s="249"/>
      <c r="F6" s="250"/>
    </row>
    <row r="7" spans="2:6" ht="21.95" customHeight="1" x14ac:dyDescent="0.3">
      <c r="B7" s="144" t="s">
        <v>344</v>
      </c>
      <c r="C7" s="145" t="s">
        <v>246</v>
      </c>
      <c r="D7" s="146">
        <v>9</v>
      </c>
      <c r="E7" s="146">
        <v>140497485</v>
      </c>
      <c r="F7" s="146">
        <v>269755171.19999999</v>
      </c>
    </row>
    <row r="8" spans="2:6" ht="21.95" customHeight="1" x14ac:dyDescent="0.3">
      <c r="B8" s="243" t="s">
        <v>64</v>
      </c>
      <c r="C8" s="244"/>
      <c r="D8" s="146">
        <f>SUM(D7)</f>
        <v>9</v>
      </c>
      <c r="E8" s="146">
        <f>SUM(E7)</f>
        <v>140497485</v>
      </c>
      <c r="F8" s="146">
        <f>SUM(F7)</f>
        <v>269755171.19999999</v>
      </c>
    </row>
    <row r="9" spans="2:6" ht="21" customHeight="1" x14ac:dyDescent="0.3">
      <c r="B9" s="251" t="s">
        <v>345</v>
      </c>
      <c r="C9" s="252"/>
      <c r="D9" s="146">
        <f>D8</f>
        <v>9</v>
      </c>
      <c r="E9" s="146">
        <f>E8</f>
        <v>140497485</v>
      </c>
      <c r="F9" s="146">
        <f>F8</f>
        <v>269755171.19999999</v>
      </c>
    </row>
    <row r="10" spans="2:6" x14ac:dyDescent="0.3">
      <c r="B10" s="147"/>
      <c r="C10" s="147"/>
      <c r="D10" s="147"/>
      <c r="E10" s="147"/>
      <c r="F10" s="147"/>
    </row>
    <row r="11" spans="2:6" x14ac:dyDescent="0.3">
      <c r="B11" s="247" t="s">
        <v>346</v>
      </c>
      <c r="C11" s="247"/>
      <c r="D11" s="247"/>
      <c r="E11" s="247"/>
      <c r="F11" s="247"/>
    </row>
    <row r="12" spans="2:6" x14ac:dyDescent="0.3">
      <c r="B12" s="142" t="s">
        <v>28</v>
      </c>
      <c r="C12" s="143" t="s">
        <v>43</v>
      </c>
      <c r="D12" s="143" t="s">
        <v>51</v>
      </c>
      <c r="E12" s="143" t="s">
        <v>31</v>
      </c>
      <c r="F12" s="143" t="s">
        <v>53</v>
      </c>
    </row>
    <row r="13" spans="2:6" ht="21.75" customHeight="1" x14ac:dyDescent="0.3">
      <c r="B13" s="248" t="s">
        <v>54</v>
      </c>
      <c r="C13" s="249"/>
      <c r="D13" s="249"/>
      <c r="E13" s="249"/>
      <c r="F13" s="250"/>
    </row>
    <row r="14" spans="2:6" ht="21.75" customHeight="1" x14ac:dyDescent="0.3">
      <c r="B14" s="144" t="s">
        <v>267</v>
      </c>
      <c r="C14" s="145" t="s">
        <v>268</v>
      </c>
      <c r="D14" s="146">
        <v>71</v>
      </c>
      <c r="E14" s="146">
        <v>60736957</v>
      </c>
      <c r="F14" s="146">
        <v>243071677.31</v>
      </c>
    </row>
    <row r="15" spans="2:6" ht="21.75" customHeight="1" x14ac:dyDescent="0.3">
      <c r="B15" s="144" t="s">
        <v>344</v>
      </c>
      <c r="C15" s="145" t="s">
        <v>246</v>
      </c>
      <c r="D15" s="146">
        <v>62</v>
      </c>
      <c r="E15" s="146">
        <v>500000000</v>
      </c>
      <c r="F15" s="146">
        <v>957608092.83000004</v>
      </c>
    </row>
    <row r="16" spans="2:6" ht="21.75" customHeight="1" x14ac:dyDescent="0.3">
      <c r="B16" s="243" t="s">
        <v>64</v>
      </c>
      <c r="C16" s="244"/>
      <c r="D16" s="146">
        <f>SUM(D14:D15)</f>
        <v>133</v>
      </c>
      <c r="E16" s="146">
        <f>SUM(E14:E15)</f>
        <v>560736957</v>
      </c>
      <c r="F16" s="146">
        <f>SUM(F14:F15)</f>
        <v>1200679770.1400001</v>
      </c>
    </row>
    <row r="17" spans="2:6" x14ac:dyDescent="0.3">
      <c r="B17" s="251" t="s">
        <v>345</v>
      </c>
      <c r="C17" s="252"/>
      <c r="D17" s="146">
        <f>D16</f>
        <v>133</v>
      </c>
      <c r="E17" s="146">
        <f>E16</f>
        <v>560736957</v>
      </c>
      <c r="F17" s="146">
        <f>F16</f>
        <v>1200679770.1400001</v>
      </c>
    </row>
  </sheetData>
  <mergeCells count="11">
    <mergeCell ref="B9:C9"/>
    <mergeCell ref="B11:F11"/>
    <mergeCell ref="B13:F13"/>
    <mergeCell ref="B16:C16"/>
    <mergeCell ref="B17:C17"/>
    <mergeCell ref="B8:C8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62" t="s">
        <v>333</v>
      </c>
      <c r="C2" s="162"/>
      <c r="D2" s="162"/>
      <c r="E2" s="162"/>
      <c r="F2" s="57"/>
      <c r="G2" s="57"/>
      <c r="H2" s="57"/>
      <c r="I2" s="58"/>
    </row>
    <row r="3" spans="2:9" ht="17.25" customHeight="1" x14ac:dyDescent="0.25">
      <c r="B3" s="277" t="s">
        <v>340</v>
      </c>
      <c r="C3" s="277"/>
      <c r="D3" s="277"/>
      <c r="E3" s="277"/>
      <c r="F3" s="277"/>
      <c r="G3" s="277"/>
      <c r="H3" s="277"/>
      <c r="I3" s="277"/>
    </row>
    <row r="4" spans="2:9" ht="17.25" customHeight="1" x14ac:dyDescent="0.25">
      <c r="B4" s="134" t="s">
        <v>42</v>
      </c>
      <c r="C4" s="135" t="s">
        <v>43</v>
      </c>
      <c r="D4" s="135" t="s">
        <v>45</v>
      </c>
      <c r="E4" s="135" t="s">
        <v>46</v>
      </c>
      <c r="F4" s="135" t="s">
        <v>47</v>
      </c>
      <c r="G4" s="136" t="s">
        <v>51</v>
      </c>
      <c r="H4" s="135" t="s">
        <v>52</v>
      </c>
      <c r="I4" s="135" t="s">
        <v>53</v>
      </c>
    </row>
    <row r="5" spans="2:9" ht="17.25" customHeight="1" x14ac:dyDescent="0.25">
      <c r="B5" s="278" t="s">
        <v>54</v>
      </c>
      <c r="C5" s="279"/>
      <c r="D5" s="279"/>
      <c r="E5" s="279"/>
      <c r="F5" s="279"/>
      <c r="G5" s="279"/>
      <c r="H5" s="279"/>
      <c r="I5" s="280"/>
    </row>
    <row r="6" spans="2:9" ht="17.25" customHeight="1" x14ac:dyDescent="0.25">
      <c r="B6" s="87" t="s">
        <v>219</v>
      </c>
      <c r="C6" s="88" t="s">
        <v>173</v>
      </c>
      <c r="D6" s="88">
        <v>0.14000000000000001</v>
      </c>
      <c r="E6" s="88">
        <v>0.13</v>
      </c>
      <c r="F6" s="88">
        <v>0.13</v>
      </c>
      <c r="G6" s="137">
        <v>3</v>
      </c>
      <c r="H6" s="138">
        <v>15000000</v>
      </c>
      <c r="I6" s="138">
        <v>2000000</v>
      </c>
    </row>
    <row r="7" spans="2:9" ht="17.25" customHeight="1" x14ac:dyDescent="0.25">
      <c r="B7" s="253" t="s">
        <v>324</v>
      </c>
      <c r="C7" s="254"/>
      <c r="D7" s="255"/>
      <c r="E7" s="255"/>
      <c r="F7" s="255"/>
      <c r="G7" s="138">
        <v>3</v>
      </c>
      <c r="H7" s="138">
        <v>15000000</v>
      </c>
      <c r="I7" s="138">
        <v>2000000</v>
      </c>
    </row>
    <row r="8" spans="2:9" ht="17.25" customHeight="1" x14ac:dyDescent="0.25">
      <c r="B8" s="256" t="s">
        <v>325</v>
      </c>
      <c r="C8" s="257"/>
      <c r="D8" s="258"/>
      <c r="E8" s="258"/>
      <c r="F8" s="258"/>
      <c r="G8" s="139">
        <v>3</v>
      </c>
      <c r="H8" s="139">
        <v>15000000</v>
      </c>
      <c r="I8" s="139">
        <v>2000000</v>
      </c>
    </row>
    <row r="9" spans="2:9" ht="18.75" x14ac:dyDescent="0.25">
      <c r="B9" s="270" t="s">
        <v>169</v>
      </c>
      <c r="C9" s="270"/>
      <c r="D9" s="270"/>
      <c r="E9" s="270"/>
      <c r="F9" s="270"/>
      <c r="G9" s="270"/>
      <c r="H9" s="270"/>
      <c r="I9" s="270"/>
    </row>
    <row r="10" spans="2:9" ht="21" customHeight="1" x14ac:dyDescent="0.25">
      <c r="B10" s="65" t="s">
        <v>42</v>
      </c>
      <c r="C10" s="67" t="s">
        <v>43</v>
      </c>
      <c r="D10" s="271" t="s">
        <v>119</v>
      </c>
      <c r="E10" s="272"/>
      <c r="F10" s="272"/>
      <c r="G10" s="272"/>
      <c r="H10" s="272"/>
      <c r="I10" s="273"/>
    </row>
    <row r="11" spans="2:9" ht="15.75" x14ac:dyDescent="0.25">
      <c r="B11" s="262" t="s">
        <v>54</v>
      </c>
      <c r="C11" s="263"/>
      <c r="D11" s="263"/>
      <c r="E11" s="263"/>
      <c r="F11" s="263"/>
      <c r="G11" s="263"/>
      <c r="H11" s="263"/>
      <c r="I11" s="264"/>
    </row>
    <row r="12" spans="2:9" ht="15" customHeight="1" x14ac:dyDescent="0.25">
      <c r="B12" s="97" t="s">
        <v>171</v>
      </c>
      <c r="C12" s="98" t="s">
        <v>172</v>
      </c>
      <c r="D12" s="259">
        <v>3</v>
      </c>
      <c r="E12" s="260"/>
      <c r="F12" s="260">
        <v>3</v>
      </c>
      <c r="G12" s="260"/>
      <c r="H12" s="260"/>
      <c r="I12" s="261"/>
    </row>
    <row r="13" spans="2:9" ht="15" customHeight="1" x14ac:dyDescent="0.25">
      <c r="B13" s="97" t="s">
        <v>241</v>
      </c>
      <c r="C13" s="98" t="s">
        <v>242</v>
      </c>
      <c r="D13" s="268" t="s">
        <v>170</v>
      </c>
      <c r="E13" s="237"/>
      <c r="F13" s="237"/>
      <c r="G13" s="237"/>
      <c r="H13" s="237"/>
      <c r="I13" s="269"/>
    </row>
    <row r="14" spans="2:9" ht="15.75" x14ac:dyDescent="0.25">
      <c r="B14" s="262" t="s">
        <v>69</v>
      </c>
      <c r="C14" s="263"/>
      <c r="D14" s="263"/>
      <c r="E14" s="263"/>
      <c r="F14" s="263"/>
      <c r="G14" s="263"/>
      <c r="H14" s="263"/>
      <c r="I14" s="264"/>
    </row>
    <row r="15" spans="2:9" ht="15" customHeight="1" x14ac:dyDescent="0.25">
      <c r="B15" s="69" t="s">
        <v>174</v>
      </c>
      <c r="C15" s="72" t="s">
        <v>175</v>
      </c>
      <c r="D15" s="268" t="s">
        <v>170</v>
      </c>
      <c r="E15" s="237"/>
      <c r="F15" s="237"/>
      <c r="G15" s="237"/>
      <c r="H15" s="237"/>
      <c r="I15" s="269"/>
    </row>
    <row r="16" spans="2:9" ht="15" customHeight="1" x14ac:dyDescent="0.25">
      <c r="B16" s="69" t="s">
        <v>176</v>
      </c>
      <c r="C16" s="72" t="s">
        <v>177</v>
      </c>
      <c r="D16" s="268" t="s">
        <v>170</v>
      </c>
      <c r="E16" s="237"/>
      <c r="F16" s="237"/>
      <c r="G16" s="237"/>
      <c r="H16" s="237"/>
      <c r="I16" s="269"/>
    </row>
    <row r="17" spans="2:9" ht="15" customHeight="1" x14ac:dyDescent="0.25">
      <c r="B17" s="69" t="s">
        <v>179</v>
      </c>
      <c r="C17" s="72" t="s">
        <v>180</v>
      </c>
      <c r="D17" s="268" t="s">
        <v>170</v>
      </c>
      <c r="E17" s="237"/>
      <c r="F17" s="237"/>
      <c r="G17" s="237"/>
      <c r="H17" s="237"/>
      <c r="I17" s="269"/>
    </row>
    <row r="18" spans="2:9" ht="15" customHeight="1" x14ac:dyDescent="0.25">
      <c r="B18" s="69" t="s">
        <v>230</v>
      </c>
      <c r="C18" s="72" t="s">
        <v>178</v>
      </c>
      <c r="D18" s="259">
        <v>0.5</v>
      </c>
      <c r="E18" s="260"/>
      <c r="F18" s="260"/>
      <c r="G18" s="260"/>
      <c r="H18" s="260"/>
      <c r="I18" s="261"/>
    </row>
    <row r="19" spans="2:9" ht="15" customHeight="1" x14ac:dyDescent="0.25">
      <c r="B19" s="124" t="s">
        <v>290</v>
      </c>
      <c r="C19" s="125" t="s">
        <v>291</v>
      </c>
      <c r="D19" s="265">
        <v>1</v>
      </c>
      <c r="E19" s="266"/>
      <c r="F19" s="266"/>
      <c r="G19" s="266"/>
      <c r="H19" s="266"/>
      <c r="I19" s="267"/>
    </row>
    <row r="20" spans="2:9" ht="15" customHeight="1" x14ac:dyDescent="0.25">
      <c r="B20" s="124" t="s">
        <v>316</v>
      </c>
      <c r="C20" s="125" t="s">
        <v>317</v>
      </c>
      <c r="D20" s="268" t="s">
        <v>170</v>
      </c>
      <c r="E20" s="237"/>
      <c r="F20" s="237"/>
      <c r="G20" s="237"/>
      <c r="H20" s="237"/>
      <c r="I20" s="269"/>
    </row>
    <row r="21" spans="2:9" ht="15" customHeight="1" x14ac:dyDescent="0.25">
      <c r="B21" s="124" t="s">
        <v>318</v>
      </c>
      <c r="C21" s="125" t="s">
        <v>319</v>
      </c>
      <c r="D21" s="268" t="s">
        <v>170</v>
      </c>
      <c r="E21" s="237"/>
      <c r="F21" s="237"/>
      <c r="G21" s="237"/>
      <c r="H21" s="237"/>
      <c r="I21" s="269"/>
    </row>
    <row r="22" spans="2:9" ht="15" customHeight="1" x14ac:dyDescent="0.25">
      <c r="B22" s="124" t="s">
        <v>320</v>
      </c>
      <c r="C22" s="125" t="s">
        <v>323</v>
      </c>
      <c r="D22" s="268" t="s">
        <v>170</v>
      </c>
      <c r="E22" s="237"/>
      <c r="F22" s="237"/>
      <c r="G22" s="237"/>
      <c r="H22" s="237"/>
      <c r="I22" s="269"/>
    </row>
    <row r="23" spans="2:9" ht="15" customHeight="1" x14ac:dyDescent="0.25">
      <c r="B23" s="124" t="s">
        <v>328</v>
      </c>
      <c r="C23" s="88" t="s">
        <v>329</v>
      </c>
      <c r="D23" s="268" t="s">
        <v>170</v>
      </c>
      <c r="E23" s="237"/>
      <c r="F23" s="237"/>
      <c r="G23" s="237"/>
      <c r="H23" s="237"/>
      <c r="I23" s="269"/>
    </row>
    <row r="24" spans="2:9" ht="15" customHeight="1" x14ac:dyDescent="0.25">
      <c r="B24" s="274" t="s">
        <v>181</v>
      </c>
      <c r="C24" s="275"/>
      <c r="D24" s="275"/>
      <c r="E24" s="275"/>
      <c r="F24" s="275"/>
      <c r="G24" s="275"/>
      <c r="H24" s="275"/>
      <c r="I24" s="276"/>
    </row>
    <row r="25" spans="2:9" ht="15" customHeight="1" x14ac:dyDescent="0.25">
      <c r="B25" s="69" t="s">
        <v>184</v>
      </c>
      <c r="C25" s="72" t="s">
        <v>185</v>
      </c>
      <c r="D25" s="259">
        <v>1</v>
      </c>
      <c r="E25" s="260"/>
      <c r="F25" s="260"/>
      <c r="G25" s="260"/>
      <c r="H25" s="260"/>
      <c r="I25" s="261"/>
    </row>
    <row r="26" spans="2:9" ht="15" customHeight="1" x14ac:dyDescent="0.25">
      <c r="B26" s="69" t="s">
        <v>186</v>
      </c>
      <c r="C26" s="72" t="s">
        <v>187</v>
      </c>
      <c r="D26" s="259">
        <v>1</v>
      </c>
      <c r="E26" s="260"/>
      <c r="F26" s="260"/>
      <c r="G26" s="260"/>
      <c r="H26" s="260"/>
      <c r="I26" s="261"/>
    </row>
    <row r="27" spans="2:9" ht="15.75" x14ac:dyDescent="0.25">
      <c r="B27" s="69" t="s">
        <v>255</v>
      </c>
      <c r="C27" s="72" t="s">
        <v>256</v>
      </c>
      <c r="D27" s="259">
        <v>10</v>
      </c>
      <c r="E27" s="260"/>
      <c r="F27" s="260"/>
      <c r="G27" s="260"/>
      <c r="H27" s="260"/>
      <c r="I27" s="261"/>
    </row>
    <row r="28" spans="2:9" ht="15.75" x14ac:dyDescent="0.25">
      <c r="B28" s="87" t="s">
        <v>182</v>
      </c>
      <c r="C28" s="88" t="s">
        <v>183</v>
      </c>
      <c r="D28" s="259">
        <v>9.0500000000000007</v>
      </c>
      <c r="E28" s="260"/>
      <c r="F28" s="260"/>
      <c r="G28" s="260"/>
      <c r="H28" s="260"/>
      <c r="I28" s="261"/>
    </row>
    <row r="29" spans="2:9" ht="15.75" x14ac:dyDescent="0.25">
      <c r="B29" s="262" t="s">
        <v>83</v>
      </c>
      <c r="C29" s="263"/>
      <c r="D29" s="263"/>
      <c r="E29" s="263"/>
      <c r="F29" s="263"/>
      <c r="G29" s="263"/>
      <c r="H29" s="263"/>
      <c r="I29" s="264"/>
    </row>
    <row r="30" spans="2:9" ht="15.75" x14ac:dyDescent="0.25">
      <c r="B30" s="87" t="s">
        <v>243</v>
      </c>
      <c r="C30" s="88" t="s">
        <v>244</v>
      </c>
      <c r="D30" s="259">
        <v>2.66</v>
      </c>
      <c r="E30" s="260"/>
      <c r="F30" s="260"/>
      <c r="G30" s="260"/>
      <c r="H30" s="260"/>
      <c r="I30" s="261"/>
    </row>
  </sheetData>
  <mergeCells count="29"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  <mergeCell ref="B7:C7"/>
    <mergeCell ref="D7:F7"/>
    <mergeCell ref="B8:C8"/>
    <mergeCell ref="D8:F8"/>
    <mergeCell ref="D30:I30"/>
    <mergeCell ref="B29:I29"/>
    <mergeCell ref="D27:I27"/>
    <mergeCell ref="D19:I19"/>
    <mergeCell ref="D20:I20"/>
    <mergeCell ref="D21:I21"/>
    <mergeCell ref="D22:I22"/>
    <mergeCell ref="D23:I23"/>
    <mergeCell ref="D28:I28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62" t="s">
        <v>333</v>
      </c>
      <c r="C2" s="162"/>
      <c r="D2" s="162"/>
      <c r="E2" s="162"/>
      <c r="F2" s="63"/>
      <c r="G2" s="64"/>
    </row>
    <row r="3" spans="1:7" ht="26.25" x14ac:dyDescent="0.25">
      <c r="B3" s="283" t="s">
        <v>188</v>
      </c>
      <c r="C3" s="283"/>
      <c r="D3" s="283"/>
      <c r="E3" s="283"/>
      <c r="F3" s="283"/>
      <c r="G3" s="283"/>
    </row>
    <row r="4" spans="1:7" ht="18.75" x14ac:dyDescent="0.25">
      <c r="B4" s="65" t="s">
        <v>189</v>
      </c>
      <c r="C4" s="66" t="s">
        <v>190</v>
      </c>
      <c r="D4" s="67" t="s">
        <v>191</v>
      </c>
      <c r="E4" s="284" t="s">
        <v>192</v>
      </c>
      <c r="F4" s="285"/>
      <c r="G4" s="68" t="s">
        <v>193</v>
      </c>
    </row>
    <row r="5" spans="1:7" ht="21.95" customHeight="1" x14ac:dyDescent="0.25">
      <c r="B5" s="69" t="s">
        <v>194</v>
      </c>
      <c r="C5" s="35" t="s">
        <v>195</v>
      </c>
      <c r="D5" s="36" t="s">
        <v>254</v>
      </c>
      <c r="E5" s="286">
        <v>1001095</v>
      </c>
      <c r="F5" s="282"/>
      <c r="G5" s="109">
        <v>46640</v>
      </c>
    </row>
    <row r="6" spans="1:7" ht="21.95" customHeight="1" x14ac:dyDescent="0.25">
      <c r="B6" s="69" t="s">
        <v>194</v>
      </c>
      <c r="C6" s="35" t="s">
        <v>196</v>
      </c>
      <c r="D6" s="36" t="s">
        <v>197</v>
      </c>
      <c r="E6" s="281" t="s">
        <v>198</v>
      </c>
      <c r="F6" s="282"/>
      <c r="G6" s="70" t="s">
        <v>199</v>
      </c>
    </row>
    <row r="7" spans="1:7" ht="21.95" customHeight="1" x14ac:dyDescent="0.25">
      <c r="B7" s="69" t="s">
        <v>194</v>
      </c>
      <c r="C7" s="35" t="s">
        <v>200</v>
      </c>
      <c r="D7" s="140" t="s">
        <v>326</v>
      </c>
      <c r="E7" s="281" t="s">
        <v>198</v>
      </c>
      <c r="F7" s="282"/>
      <c r="G7" s="109" t="s">
        <v>327</v>
      </c>
    </row>
    <row r="8" spans="1:7" ht="21.95" customHeight="1" x14ac:dyDescent="0.25">
      <c r="B8" s="87" t="s">
        <v>202</v>
      </c>
      <c r="C8" s="35" t="s">
        <v>195</v>
      </c>
      <c r="D8" s="36" t="s">
        <v>203</v>
      </c>
      <c r="E8" s="281">
        <v>951110</v>
      </c>
      <c r="F8" s="282"/>
      <c r="G8" s="112" t="s">
        <v>266</v>
      </c>
    </row>
    <row r="9" spans="1:7" ht="21.95" customHeight="1" x14ac:dyDescent="0.25">
      <c r="B9" s="69" t="s">
        <v>201</v>
      </c>
      <c r="C9" s="110" t="s">
        <v>196</v>
      </c>
      <c r="D9" s="36" t="s">
        <v>204</v>
      </c>
      <c r="E9" s="281">
        <v>511000</v>
      </c>
      <c r="F9" s="282"/>
      <c r="G9" s="109"/>
    </row>
    <row r="10" spans="1:7" ht="21.95" customHeight="1" x14ac:dyDescent="0.25">
      <c r="B10" s="87" t="s">
        <v>202</v>
      </c>
      <c r="C10" s="110" t="s">
        <v>196</v>
      </c>
      <c r="D10" s="36" t="s">
        <v>206</v>
      </c>
      <c r="E10" s="281">
        <v>965050</v>
      </c>
      <c r="F10" s="282"/>
      <c r="G10" s="109" t="s">
        <v>249</v>
      </c>
    </row>
    <row r="11" spans="1:7" ht="21.95" customHeight="1" x14ac:dyDescent="0.25">
      <c r="B11" s="69" t="s">
        <v>201</v>
      </c>
      <c r="C11" s="35" t="s">
        <v>200</v>
      </c>
      <c r="D11" s="36" t="s">
        <v>207</v>
      </c>
      <c r="E11" s="281" t="s">
        <v>198</v>
      </c>
      <c r="F11" s="282"/>
      <c r="G11" s="70" t="s">
        <v>208</v>
      </c>
    </row>
    <row r="12" spans="1:7" ht="21.95" customHeight="1" x14ac:dyDescent="0.25">
      <c r="B12" s="69" t="s">
        <v>205</v>
      </c>
      <c r="C12" s="35" t="s">
        <v>200</v>
      </c>
      <c r="D12" s="36" t="s">
        <v>209</v>
      </c>
      <c r="E12" s="281">
        <v>978181.82</v>
      </c>
      <c r="F12" s="282"/>
      <c r="G12" s="93"/>
    </row>
    <row r="13" spans="1:7" ht="21.95" customHeight="1" x14ac:dyDescent="0.25">
      <c r="B13" s="69" t="s">
        <v>210</v>
      </c>
      <c r="C13" s="35" t="s">
        <v>195</v>
      </c>
      <c r="D13" s="36" t="s">
        <v>211</v>
      </c>
      <c r="E13" s="281" t="s">
        <v>198</v>
      </c>
      <c r="F13" s="282"/>
      <c r="G13" s="70">
        <v>46662</v>
      </c>
    </row>
    <row r="14" spans="1:7" ht="21.95" customHeight="1" x14ac:dyDescent="0.25">
      <c r="B14" s="69" t="s">
        <v>212</v>
      </c>
      <c r="C14" s="35" t="s">
        <v>195</v>
      </c>
      <c r="D14" s="36" t="s">
        <v>213</v>
      </c>
      <c r="E14" s="281" t="s">
        <v>198</v>
      </c>
      <c r="F14" s="282"/>
      <c r="G14" s="70">
        <v>47363</v>
      </c>
    </row>
    <row r="15" spans="1:7" ht="21.95" customHeight="1" x14ac:dyDescent="0.25">
      <c r="B15" s="69" t="s">
        <v>210</v>
      </c>
      <c r="C15" s="35" t="s">
        <v>196</v>
      </c>
      <c r="D15" s="36" t="s">
        <v>214</v>
      </c>
      <c r="E15" s="281" t="s">
        <v>198</v>
      </c>
      <c r="F15" s="282"/>
      <c r="G15" s="70" t="s">
        <v>215</v>
      </c>
    </row>
    <row r="16" spans="1:7" ht="24.75" customHeight="1" x14ac:dyDescent="0.25">
      <c r="B16" s="69" t="s">
        <v>212</v>
      </c>
      <c r="C16" s="35" t="s">
        <v>196</v>
      </c>
      <c r="D16" s="36" t="s">
        <v>216</v>
      </c>
      <c r="E16" s="281" t="s">
        <v>198</v>
      </c>
      <c r="F16" s="282"/>
      <c r="G16" s="70" t="s">
        <v>217</v>
      </c>
    </row>
    <row r="17" spans="2:7" ht="19.5" customHeight="1" x14ac:dyDescent="0.25">
      <c r="B17" s="69" t="s">
        <v>210</v>
      </c>
      <c r="C17" s="35" t="s">
        <v>200</v>
      </c>
      <c r="D17" s="111" t="s">
        <v>262</v>
      </c>
      <c r="E17" s="281" t="s">
        <v>198</v>
      </c>
      <c r="F17" s="282"/>
      <c r="G17" s="112" t="s">
        <v>264</v>
      </c>
    </row>
    <row r="18" spans="2:7" ht="22.5" customHeight="1" x14ac:dyDescent="0.25">
      <c r="B18" s="69" t="s">
        <v>212</v>
      </c>
      <c r="C18" s="35" t="s">
        <v>200</v>
      </c>
      <c r="D18" s="111" t="s">
        <v>263</v>
      </c>
      <c r="E18" s="281" t="s">
        <v>198</v>
      </c>
      <c r="F18" s="282"/>
      <c r="G18" s="112" t="s">
        <v>265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B2:E2"/>
    <mergeCell ref="B3:G3"/>
    <mergeCell ref="E4:F4"/>
    <mergeCell ref="E6:F6"/>
    <mergeCell ref="E5:F5"/>
    <mergeCell ref="E7:F7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2026-07-06T11:22:45Z</cp:lastPrinted>
  <dcterms:created xsi:type="dcterms:W3CDTF">2026-01-04T07:55:20Z</dcterms:created>
  <dcterms:modified xsi:type="dcterms:W3CDTF">2026-07-06T11:22:56Z</dcterms:modified>
</cp:coreProperties>
</file>