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96A393C8-AF54-47A3-BF36-6353BC321C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9" l="1"/>
  <c r="E31" i="9"/>
  <c r="D31" i="9"/>
  <c r="F30" i="9"/>
  <c r="E30" i="9"/>
  <c r="D30" i="9"/>
  <c r="F27" i="9"/>
  <c r="E27" i="9"/>
  <c r="D27" i="9"/>
  <c r="F23" i="9"/>
  <c r="E23" i="9"/>
  <c r="D23" i="9"/>
  <c r="F15" i="9"/>
  <c r="E15" i="9"/>
  <c r="D15" i="9"/>
  <c r="F14" i="9"/>
  <c r="E14" i="9"/>
  <c r="D14" i="9"/>
  <c r="F11" i="9"/>
  <c r="E11" i="9"/>
  <c r="D11" i="9"/>
  <c r="F8" i="9"/>
  <c r="E8" i="9"/>
  <c r="D8" i="9"/>
  <c r="G11" i="6"/>
  <c r="H11" i="6"/>
  <c r="I11" i="6"/>
  <c r="M43" i="8"/>
  <c r="N43" i="8"/>
  <c r="L43" i="8"/>
  <c r="L38" i="8"/>
  <c r="M38" i="8"/>
  <c r="N38" i="8"/>
  <c r="L16" i="8" l="1"/>
  <c r="M16" i="8"/>
  <c r="N16" i="8"/>
  <c r="L23" i="8"/>
  <c r="M23" i="8"/>
  <c r="N23" i="8"/>
  <c r="L78" i="8"/>
  <c r="M78" i="8"/>
  <c r="N78" i="8"/>
  <c r="L61" i="8"/>
  <c r="M61" i="8"/>
  <c r="N61" i="8"/>
  <c r="L42" i="8" l="1"/>
  <c r="M42" i="8"/>
  <c r="N42" i="8"/>
  <c r="L29" i="8"/>
  <c r="M29" i="8"/>
  <c r="N29" i="8"/>
  <c r="L51" i="8"/>
  <c r="M51" i="8"/>
  <c r="N51" i="8"/>
  <c r="L55" i="8"/>
  <c r="M55" i="8"/>
  <c r="N55" i="8"/>
  <c r="L64" i="8"/>
  <c r="M64" i="8"/>
  <c r="N64" i="8"/>
  <c r="H12" i="6" l="1"/>
  <c r="I12" i="6"/>
  <c r="G12" i="6"/>
  <c r="L48" i="8"/>
  <c r="L56" i="8" s="1"/>
  <c r="M48" i="8"/>
  <c r="M56" i="8" s="1"/>
  <c r="N48" i="8"/>
  <c r="N56" i="8" s="1"/>
  <c r="L70" i="8"/>
  <c r="M70" i="8"/>
  <c r="N70" i="8"/>
  <c r="L74" i="8" l="1"/>
  <c r="M74" i="8"/>
  <c r="N74" i="8"/>
  <c r="L20" i="8"/>
  <c r="M20" i="8"/>
  <c r="N20" i="8"/>
  <c r="N79" i="8" l="1"/>
  <c r="M79" i="8"/>
  <c r="L79" i="8"/>
  <c r="E11" i="1"/>
  <c r="N80" i="8" l="1"/>
  <c r="I4" i="1" s="1"/>
  <c r="L80" i="8"/>
  <c r="O4" i="1" s="1"/>
  <c r="M80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<sst xmlns="http://schemas.openxmlformats.org/spreadsheetml/2006/main" count="553" uniqueCount="360">
  <si>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</si>
  <si>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</si>
  <si>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</si>
  <si>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</si>
  <si>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</si>
  <si>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</si>
  <si>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</si>
  <si>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</si>
  <si>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</si>
  <si>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</si>
  <si>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</si>
  <si>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</si>
  <si>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</si>
  <si>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</si>
  <si>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</si>
  <si>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</si>
  <si>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</si>
  <si>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</si>
  <si>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</si>
  <si>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</si>
  <si>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</si>
  <si>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</si>
  <si>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</si>
  <si>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</si>
  <si>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</si>
  <si>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</si>
  <si>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</si>
  <si>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</si>
  <si>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</si>
  <si>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</si>
  <si>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</si>
  <si>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</si>
  <si>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</si>
  <si>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</si>
  <si>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</si>
  <si>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</si>
  <si>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</si>
  <si>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</si>
  <si>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</si>
  <si>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</si>
  <si>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</si>
  <si>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</si>
  <si>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</si>
  <si>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</si>
  <si>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</si>
  <si>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</si>
  <si>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</si>
  <si>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</si>
  <si>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</si>
  <si>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</si>
  <si>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</si>
  <si>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</si>
  <si>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</si>
  <si>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</si>
  <si>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</si>
  <si>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</si>
  <si>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</si>
  <si>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</si>
  <si>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</si>
  <si>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</si>
  <si>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</si>
  <si>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</si>
  <si>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</si>
  <si>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</si>
  <si>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</si>
  <si>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</si>
  <si>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</si>
  <si>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</si>
  <si>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</si>
  <si>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</si>
  <si>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</si>
  <si>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</si>
  <si>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</si>
  <si>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</si>
  <si>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</si>
  <si>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</si>
  <si>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</si>
  <si>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</si>
  <si>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</si>
  <si>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</si>
  <si>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</si>
  <si>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</si>
  <si>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</si>
  <si>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</si>
  <si>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</si>
  <si>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</si>
  <si>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</si>
  <si>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</si>
  <si>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</si>
  <si>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</si>
  <si>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</si>
  <si>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</si>
  <si>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الاهلية للانتاج الزراعي</t>
  </si>
  <si>
    <t>AAHP</t>
  </si>
  <si>
    <t>مصرف الثقة الاسلامي</t>
  </si>
  <si>
    <t>BTRU</t>
  </si>
  <si>
    <t>مصرف المستشار</t>
  </si>
  <si>
    <t>BMUI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</si>
  <si>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</si>
  <si>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</si>
  <si>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</si>
  <si>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</si>
  <si>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</si>
  <si>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</si>
  <si>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</si>
  <si>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</si>
  <si>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</si>
  <si>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</si>
  <si>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</si>
  <si>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</si>
  <si>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</si>
  <si>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</si>
  <si>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</si>
  <si>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</si>
  <si>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</si>
  <si>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</si>
  <si>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</si>
  <si>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</si>
  <si>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</si>
  <si>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</si>
  <si>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</si>
  <si>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</si>
  <si>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</si>
  <si>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</si>
  <si>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</si>
  <si>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</si>
  <si>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</si>
  <si>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</si>
  <si>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</si>
  <si>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</si>
  <si>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</si>
  <si>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</si>
  <si>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</si>
  <si>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</si>
  <si>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</si>
  <si>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</si>
  <si>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</si>
  <si>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</si>
  <si>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</si>
  <si>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</si>
  <si>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</si>
  <si>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</si>
  <si>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</si>
  <si>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</si>
  <si>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</si>
  <si>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</si>
  <si>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</si>
  <si>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</si>
  <si>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</si>
  <si>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</si>
  <si>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</si>
  <si>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</si>
  <si>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</si>
  <si>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</si>
  <si>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</si>
  <si>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</si>
  <si>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</si>
  <si>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</si>
  <si>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</si>
  <si>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</si>
  <si>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</si>
  <si>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</si>
  <si>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</si>
  <si>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</si>
  <si>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</si>
  <si>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</si>
  <si>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</si>
  <si>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</si>
  <si>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</si>
  <si>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</si>
  <si>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</si>
  <si>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</si>
  <si>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</si>
  <si>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</si>
  <si>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</si>
  <si>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</si>
  <si>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</si>
  <si>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</si>
  <si>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</si>
  <si>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</si>
  <si>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</si>
  <si>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</si>
  <si>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</si>
  <si>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</si>
  <si>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</si>
  <si>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</si>
  <si>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</si>
  <si>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</si>
  <si>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</si>
  <si>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</si>
  <si>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</si>
  <si>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</si>
  <si>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</si>
  <si>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</si>
  <si>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</si>
  <si>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</si>
  <si>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</si>
  <si>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</si>
  <si>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</si>
  <si>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</si>
  <si>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</si>
  <si>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</si>
  <si>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</si>
  <si>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</si>
  <si>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</si>
  <si>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</si>
  <si>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</si>
  <si>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</si>
  <si>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</si>
  <si>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</si>
  <si>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</si>
  <si>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</si>
  <si>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</si>
  <si>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</si>
  <si>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</si>
  <si>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</si>
  <si>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</si>
  <si>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</si>
  <si>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</si>
  <si>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</si>
  <si>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</si>
  <si>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</si>
  <si>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</si>
  <si>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</si>
  <si>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</si>
  <si>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</si>
  <si>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</si>
  <si>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</si>
  <si>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</si>
  <si>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</si>
  <si>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</si>
  <si>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</si>
  <si>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</si>
  <si>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</si>
  <si>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</si>
  <si>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</si>
  <si>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</si>
  <si>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</si>
  <si>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</si>
  <si>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</si>
  <si>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</si>
  <si>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 xml:space="preserve">مصرف ايلاف </t>
  </si>
  <si>
    <t>الامين للاستثمار المالي</t>
  </si>
  <si>
    <t>BELF</t>
  </si>
  <si>
    <t>VAMF</t>
  </si>
  <si>
    <t xml:space="preserve">مصرف الخليج التجاري </t>
  </si>
  <si>
    <t>BGUC</t>
  </si>
  <si>
    <t>فندق بغداد</t>
  </si>
  <si>
    <t>HBAG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</si>
  <si>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</si>
  <si>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</si>
  <si>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</si>
  <si>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</si>
  <si>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</si>
  <si>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</si>
  <si>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</si>
  <si>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</si>
  <si>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</si>
  <si>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</si>
  <si>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</si>
  <si>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</si>
  <si>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</si>
  <si>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</si>
  <si>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</si>
  <si>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</si>
  <si>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</si>
  <si>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</si>
  <si>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</si>
  <si>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</si>
  <si>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</si>
  <si>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</si>
  <si>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</si>
  <si>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</si>
  <si>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</si>
  <si>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</si>
  <si>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</si>
  <si>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 xml:space="preserve">الحديثة للانتاج الحيواني </t>
  </si>
  <si>
    <t>بابل للانتاج الحيواني والنباتي</t>
  </si>
  <si>
    <t>AMAP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</si>
  <si>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</si>
  <si>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</si>
  <si>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</si>
  <si>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</si>
  <si>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</si>
  <si>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</si>
  <si>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</si>
  <si>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</si>
  <si>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</si>
  <si>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</si>
  <si>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</si>
  <si>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</si>
  <si>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</si>
  <si>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</si>
  <si>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</si>
  <si>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</si>
  <si>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البادية للتامين</t>
  </si>
  <si>
    <t>NBAD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</si>
  <si>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</si>
  <si>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</si>
  <si>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</si>
  <si>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</si>
  <si>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</si>
  <si>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</si>
  <si>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</si>
  <si>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</si>
  <si>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القبس للتأمين (NQAB)</t>
  </si>
  <si>
    <t>البدء بعمليات ايداع شهادات اسهم المساهمين لشركة القبس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</si>
  <si>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البدء بعمليات ايداع شهادات اسهم المساهمين لشركة العالمية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</si>
  <si>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</si>
  <si>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</si>
  <si>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</si>
  <si>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</si>
  <si>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</si>
  <si>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</si>
  <si>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</si>
  <si>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</si>
  <si>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مصرف العراق الاول (BFIB)</t>
  </si>
  <si>
    <t>البدء بعمليات ايداع شهادات اسهم المساهمين لشركة مصرف العراق الاول إعتباراً من جلسة الخميس الموافق 2026/9/24 وسيتم اطلاق التداول إعتباراً من جلسة الخميس 2026/10/15 بعد ايداع 5% من رأس المال او بعد مرور (21) يوم من تاريخ بدء الايداع في منصة السوق النظامي.</t>
  </si>
  <si>
    <t>IITC</t>
  </si>
  <si>
    <t>السجاد والمفروشات</t>
  </si>
  <si>
    <t>مصرف اسيا العراق</t>
  </si>
  <si>
    <t>BAIB</t>
  </si>
  <si>
    <t>*</t>
  </si>
  <si>
    <t>الصادق للتأمين (NSDQ)</t>
  </si>
  <si>
    <t>البدء بعمليات ايداع شهادات اسهم المساهمين لشركة الصادق للتأمين إعتباراً من جلسة الاثنين الموافق 2026/9/28 وسيتم اطلاق التداول إعتباراً من جلسة الاثنين 2026/10/19 بعد ايداع 5% من رأس المال او بعد مرور (21) يوم من تاريخ بدء الايداع في منصة الشركات غير المدرجة ISX-OTC.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</si>
  <si>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</si>
  <si>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استنادا الى قرار هيأة الاوراق المالية المرقم (47/13) في 2026/9/22 مدة بقاء الشركة في منصة الشركات الغير مفصحة  سنة واحدة فقط اعتبارا من تاريخ قرار احالتها الى المنصة وفي حال عدم التزامها بتقديم الافصاحات المطلوبة يتم ايقافها عن التداول</t>
  </si>
  <si>
    <t>NUNI</t>
  </si>
  <si>
    <t xml:space="preserve">الاتحاد الدولية للتأمين </t>
  </si>
  <si>
    <t>سوق العراق للأوراق المالية</t>
  </si>
  <si>
    <t>نشرة تداول الاسهم المشتراة لغير العراقيين في السوق النظامي</t>
  </si>
  <si>
    <t xml:space="preserve">قطاع الاتصالات </t>
  </si>
  <si>
    <t>اسيا سيل للاتصالات</t>
  </si>
  <si>
    <t xml:space="preserve">مجموع قطاع الاتصالات </t>
  </si>
  <si>
    <t>المجموع الكلي</t>
  </si>
  <si>
    <t>نشرة  تداول الاسهم المباعة من غير العراقيين في السوق النظامي</t>
  </si>
  <si>
    <t>سندات اعمار الاصدارية الاولى</t>
  </si>
  <si>
    <t>البدء بعمليات ايداع شهادات اسهم المساهمين لشركة امواج الدولية العقارية القابضة  إعتباراً من جلسة الاثنين الموافق 2026/10/5 وسيتم اطلاق التداول إعتباراً من جلسة الاثنين 2026/10/26 بعد ايداع 5% من رأس المال او بعد مرور (21) يوم من تاريخ بدء الايداع في منصة السوق النظامي.</t>
  </si>
  <si>
    <t>امواج الدولية العقارية القابضة (OMWJ)</t>
  </si>
  <si>
    <t>ايقاف التداول على سندات اعمار الاصدارية الاولى فئة (1,000,000)  دينار إعتباراً من جلسة الثلاثاء 2026/10/6 لقرب استحقاق الفائدة النصف سنوية.</t>
  </si>
  <si>
    <t>العالمية للتأمين (Nglo)</t>
  </si>
  <si>
    <t xml:space="preserve">قطاع الصناعة </t>
  </si>
  <si>
    <t xml:space="preserve">مجموع قطاع الصناعة </t>
  </si>
  <si>
    <t>الجلسة (175)</t>
  </si>
  <si>
    <t>جلسة الثلاثاء  2026/10/6</t>
  </si>
  <si>
    <t xml:space="preserve">الجلسة (175) نشرة التداول لمنصة الشركات غير المدرجة OTC    </t>
  </si>
  <si>
    <t>الشركات غير المتداولة لمنصة التداول النظامي لجلسة الثلاثاء 2026/10/6</t>
  </si>
  <si>
    <t>الشركات غير المتداولة للمنصة الثانية لجلسة الثلاثاء 2026/10/6</t>
  </si>
  <si>
    <t>الشركات غير المتداولة للمنصة الثالثة لجلسة  الثلاثاء 2026/10/6</t>
  </si>
  <si>
    <t>بغداد مواد تغليف</t>
  </si>
  <si>
    <t>IBPM</t>
  </si>
  <si>
    <t>نشرة تداول أسهم غير العراقيين لجلسة الثلاثاء 2026/10/6</t>
  </si>
  <si>
    <t xml:space="preserve">مصرف المنصور للاستثمار </t>
  </si>
  <si>
    <t xml:space="preserve">مصرف الاقتصاد للاستثمار </t>
  </si>
  <si>
    <t>رحاب كربلاء الاستثمارات و المقاولات</t>
  </si>
  <si>
    <t>الاحداث الجوهرية</t>
  </si>
  <si>
    <t>أرسل السوق كتاب للافصاح عن الاحداث الجوهرية التي أدت إلى إنخفاض سعر سهم الشركة مصرف ايلاف الاسلامي لجلستي 10/5 و 2026/10/6 بكامل حدود نسبة التغير.</t>
  </si>
  <si>
    <t xml:space="preserve">الجلسة (175) نشرة تداول منصة الشركات غير المفصحة لجلسة الثلاثاء 2026/10/6 Non Disclosing Trading Platform </t>
  </si>
  <si>
    <t xml:space="preserve">الجلسة (175) نشرة تداول المنصة الثانية لجلسة الثلاثاء 2026/10/6 Second Trading Platform </t>
  </si>
  <si>
    <t>الجلسة (175) نشرة تداول الأسهم للمنصة النظامية لجلسة الثلاثاء  2026/10/6 Regular Market Trading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</si>
</sst>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2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5"/>
      <color rgb="FFFF000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Arial"/>
      <family val="2"/>
    </font>
    <font>
      <b/>
      <sz val="14"/>
      <color theme="3"/>
      <name val="Calibri"/>
      <family val="2"/>
      <charset val="178"/>
      <scheme val="minor"/>
    </font>
    <font>
      <b/>
      <sz val="14"/>
      <color theme="3"/>
      <name val="Arial"/>
      <family val="2"/>
      <charset val="178"/>
    </font>
    <font>
      <sz val="14"/>
      <color theme="3"/>
      <name val="Calibri"/>
      <family val="2"/>
      <charset val="178"/>
      <scheme val="minor"/>
    </font>
    <font>
      <b/>
      <sz val="14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36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24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164" fontId="19" fillId="2" borderId="24" xfId="0" applyNumberFormat="1" applyFont="1" applyFill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0" fontId="14" fillId="0" borderId="25" xfId="0" applyFont="1" applyBorder="1" applyAlignment="1">
      <alignment horizontal="right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164" fontId="27" fillId="2" borderId="46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34" fillId="0" borderId="43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27" fillId="2" borderId="47" xfId="0" applyFont="1" applyFill="1" applyBorder="1" applyAlignment="1">
      <alignment vertical="center"/>
    </xf>
    <xf numFmtId="0" fontId="34" fillId="0" borderId="50" xfId="0" applyFont="1" applyBorder="1" applyAlignment="1">
      <alignment horizontal="right" vertical="center" wrapText="1"/>
    </xf>
    <xf numFmtId="164" fontId="27" fillId="2" borderId="50" xfId="0" applyNumberFormat="1" applyFont="1" applyFill="1" applyBorder="1" applyAlignment="1">
      <alignment horizontal="center" vertical="center"/>
    </xf>
    <xf numFmtId="4" fontId="27" fillId="2" borderId="50" xfId="0" applyNumberFormat="1" applyFont="1" applyFill="1" applyBorder="1" applyAlignment="1">
      <alignment horizontal="center" vertical="center"/>
    </xf>
    <xf numFmtId="3" fontId="27" fillId="2" borderId="50" xfId="0" applyNumberFormat="1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horizontal="right" vertical="center"/>
    </xf>
    <xf numFmtId="0" fontId="34" fillId="0" borderId="47" xfId="0" applyFont="1" applyBorder="1" applyAlignment="1">
      <alignment horizontal="right" vertical="center" wrapText="1"/>
    </xf>
    <xf numFmtId="164" fontId="14" fillId="0" borderId="48" xfId="0" applyNumberFormat="1" applyFont="1" applyBorder="1" applyAlignment="1">
      <alignment horizontal="center" vertical="center"/>
    </xf>
    <xf numFmtId="0" fontId="27" fillId="2" borderId="0" xfId="0" applyFont="1" applyFill="1" applyAlignment="1">
      <alignment vertical="center"/>
    </xf>
    <xf numFmtId="164" fontId="27" fillId="2" borderId="0" xfId="0" applyNumberFormat="1" applyFont="1" applyFill="1" applyAlignment="1">
      <alignment horizontal="center" vertical="center"/>
    </xf>
    <xf numFmtId="4" fontId="35" fillId="0" borderId="10" xfId="0" applyNumberFormat="1" applyFont="1" applyBorder="1" applyAlignment="1">
      <alignment horizontal="center" vertical="center"/>
    </xf>
    <xf numFmtId="0" fontId="36" fillId="0" borderId="0" xfId="0" applyFont="1"/>
    <xf numFmtId="0" fontId="38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2" xfId="0" applyNumberFormat="1" applyFont="1" applyFill="1" applyBorder="1" applyAlignment="1">
      <alignment vertical="center"/>
    </xf>
    <xf numFmtId="3" fontId="27" fillId="2" borderId="52" xfId="0" applyNumberFormat="1" applyFont="1" applyFill="1" applyBorder="1" applyAlignment="1">
      <alignment horizontal="right" vertical="center"/>
    </xf>
    <xf numFmtId="164" fontId="27" fillId="2" borderId="52" xfId="0" applyNumberFormat="1" applyFont="1" applyFill="1" applyBorder="1" applyAlignment="1">
      <alignment horizontal="center" vertical="center"/>
    </xf>
    <xf numFmtId="4" fontId="27" fillId="2" borderId="52" xfId="0" applyNumberFormat="1" applyFont="1" applyFill="1" applyBorder="1" applyAlignment="1">
      <alignment horizontal="center" vertical="center"/>
    </xf>
    <xf numFmtId="3" fontId="37" fillId="0" borderId="53" xfId="3" applyNumberFormat="1" applyFont="1" applyBorder="1" applyAlignment="1">
      <alignment horizontal="center" vertical="center"/>
    </xf>
    <xf numFmtId="0" fontId="37" fillId="2" borderId="52" xfId="2" applyFont="1" applyFill="1" applyBorder="1" applyAlignment="1">
      <alignment horizontal="right" vertical="center"/>
    </xf>
    <xf numFmtId="0" fontId="37" fillId="2" borderId="52" xfId="2" applyFont="1" applyFill="1" applyBorder="1" applyAlignment="1">
      <alignment horizontal="left" vertical="center"/>
    </xf>
    <xf numFmtId="3" fontId="39" fillId="0" borderId="53" xfId="3" applyNumberFormat="1" applyFont="1" applyBorder="1" applyAlignment="1">
      <alignment horizontal="center" vertical="center"/>
    </xf>
    <xf numFmtId="0" fontId="40" fillId="0" borderId="0" xfId="0" applyFont="1"/>
    <xf numFmtId="0" fontId="27" fillId="2" borderId="52" xfId="0" applyFont="1" applyFill="1" applyBorder="1" applyAlignment="1">
      <alignment vertical="center"/>
    </xf>
    <xf numFmtId="164" fontId="30" fillId="2" borderId="0" xfId="0" applyNumberFormat="1" applyFont="1" applyFill="1" applyAlignment="1">
      <alignment horizontal="center" vertical="center"/>
    </xf>
    <xf numFmtId="4" fontId="31" fillId="2" borderId="0" xfId="0" applyNumberFormat="1" applyFont="1" applyFill="1" applyAlignment="1">
      <alignment horizontal="center" vertical="center"/>
    </xf>
    <xf numFmtId="3" fontId="30" fillId="2" borderId="0" xfId="0" applyNumberFormat="1" applyFont="1" applyFill="1" applyAlignment="1">
      <alignment horizontal="center" vertical="center"/>
    </xf>
    <xf numFmtId="164" fontId="30" fillId="2" borderId="52" xfId="0" applyNumberFormat="1" applyFont="1" applyFill="1" applyBorder="1" applyAlignment="1">
      <alignment horizontal="center" vertical="center"/>
    </xf>
    <xf numFmtId="4" fontId="31" fillId="2" borderId="52" xfId="0" applyNumberFormat="1" applyFont="1" applyFill="1" applyBorder="1" applyAlignment="1">
      <alignment horizontal="center" vertical="center"/>
    </xf>
    <xf numFmtId="3" fontId="30" fillId="2" borderId="52" xfId="0" applyNumberFormat="1" applyFont="1" applyFill="1" applyBorder="1" applyAlignment="1">
      <alignment horizontal="center" vertical="center"/>
    </xf>
    <xf numFmtId="0" fontId="37" fillId="4" borderId="54" xfId="0" applyFont="1" applyFill="1" applyBorder="1" applyAlignment="1">
      <alignment horizontal="center" vertical="center"/>
    </xf>
    <xf numFmtId="0" fontId="37" fillId="4" borderId="54" xfId="0" applyFont="1" applyFill="1" applyBorder="1" applyAlignment="1">
      <alignment horizontal="center" vertical="center" wrapText="1"/>
    </xf>
    <xf numFmtId="0" fontId="37" fillId="0" borderId="54" xfId="3" applyFont="1" applyBorder="1" applyAlignment="1">
      <alignment horizontal="right" vertical="center"/>
    </xf>
    <xf numFmtId="0" fontId="37" fillId="0" borderId="54" xfId="3" applyFont="1" applyBorder="1" applyAlignment="1">
      <alignment horizontal="left" vertical="center"/>
    </xf>
    <xf numFmtId="0" fontId="41" fillId="0" borderId="0" xfId="0" applyFont="1"/>
    <xf numFmtId="0" fontId="39" fillId="0" borderId="54" xfId="3" applyFont="1" applyBorder="1" applyAlignment="1">
      <alignment horizontal="right" vertical="center"/>
    </xf>
    <xf numFmtId="0" fontId="39" fillId="0" borderId="54" xfId="3" applyFont="1" applyBorder="1" applyAlignment="1">
      <alignment horizontal="left" vertical="center"/>
    </xf>
    <xf numFmtId="0" fontId="34" fillId="0" borderId="25" xfId="0" applyFont="1" applyBorder="1" applyAlignment="1">
      <alignment vertical="center" wrapText="1"/>
    </xf>
    <xf numFmtId="164" fontId="34" fillId="2" borderId="47" xfId="0" applyNumberFormat="1" applyFont="1" applyFill="1" applyBorder="1" applyAlignment="1">
      <alignment horizontal="right" vertical="center" wrapText="1"/>
    </xf>
    <xf numFmtId="164" fontId="34" fillId="2" borderId="48" xfId="0" applyNumberFormat="1" applyFont="1" applyFill="1" applyBorder="1" applyAlignment="1">
      <alignment horizontal="right" vertical="center" wrapText="1"/>
    </xf>
    <xf numFmtId="164" fontId="34" fillId="2" borderId="49" xfId="0" applyNumberFormat="1" applyFont="1" applyFill="1" applyBorder="1" applyAlignment="1">
      <alignment horizontal="right" vertical="center" wrapText="1"/>
    </xf>
    <xf numFmtId="2" fontId="35" fillId="0" borderId="7" xfId="0" applyNumberFormat="1" applyFont="1" applyBorder="1" applyAlignment="1">
      <alignment horizontal="center" vertical="center"/>
    </xf>
    <xf numFmtId="2" fontId="35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12" fillId="3" borderId="14" xfId="0" applyFont="1" applyFill="1" applyBorder="1" applyAlignment="1">
      <alignment horizontal="center" vertical="center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9" fillId="2" borderId="47" xfId="0" applyNumberFormat="1" applyFont="1" applyFill="1" applyBorder="1" applyAlignment="1">
      <alignment horizontal="right" vertical="center" wrapText="1"/>
    </xf>
    <xf numFmtId="164" fontId="9" fillId="2" borderId="48" xfId="0" applyNumberFormat="1" applyFont="1" applyFill="1" applyBorder="1" applyAlignment="1">
      <alignment horizontal="right" vertical="center" wrapText="1"/>
    </xf>
    <xf numFmtId="164" fontId="9" fillId="2" borderId="49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7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37" fillId="0" borderId="51" xfId="0" applyFont="1" applyBorder="1" applyAlignment="1">
      <alignment horizontal="right" vertical="center"/>
    </xf>
    <xf numFmtId="0" fontId="37" fillId="0" borderId="55" xfId="0" applyFont="1" applyBorder="1" applyAlignment="1">
      <alignment horizontal="center" vertical="center"/>
    </xf>
    <xf numFmtId="0" fontId="37" fillId="0" borderId="56" xfId="0" applyFont="1" applyBorder="1" applyAlignment="1">
      <alignment horizontal="center" vertical="center"/>
    </xf>
    <xf numFmtId="0" fontId="37" fillId="0" borderId="57" xfId="0" applyFont="1" applyBorder="1" applyAlignment="1">
      <alignment horizontal="center" vertical="center"/>
    </xf>
    <xf numFmtId="0" fontId="37" fillId="0" borderId="58" xfId="3" applyFont="1" applyBorder="1" applyAlignment="1">
      <alignment horizontal="center" vertical="center"/>
    </xf>
    <xf numFmtId="0" fontId="37" fillId="0" borderId="59" xfId="3" applyFont="1" applyBorder="1" applyAlignment="1">
      <alignment horizontal="center" vertical="center"/>
    </xf>
    <xf numFmtId="0" fontId="37" fillId="0" borderId="58" xfId="0" applyFont="1" applyBorder="1" applyAlignment="1">
      <alignment horizontal="center" vertical="center"/>
    </xf>
    <xf numFmtId="0" fontId="37" fillId="0" borderId="5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" fontId="14" fillId="0" borderId="44" xfId="0" applyNumberFormat="1" applyFont="1" applyBorder="1" applyAlignment="1">
      <alignment horizontal="center" vertical="center"/>
    </xf>
    <xf numFmtId="2" fontId="14" fillId="0" borderId="46" xfId="0" applyNumberFormat="1" applyFont="1" applyBorder="1" applyAlignment="1">
      <alignment horizontal="center" vertical="center"/>
    </xf>
    <xf numFmtId="2" fontId="14" fillId="0" borderId="45" xfId="0" applyNumberFormat="1" applyFont="1" applyBorder="1" applyAlignment="1">
      <alignment horizontal="center" vertic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</xdr:row>
      <xdr:rowOff>74082</xdr:rowOff>
    </xdr:from>
    <xdr:to>
      <xdr:col>6</xdr:col>
      <xdr:colOff>1397001</xdr:colOff>
      <xdr:row>15</xdr:row>
      <xdr:rowOff>1926166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4567F8-82EE-468C-905B-D5E0E1FE6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5415499" y="4000499"/>
          <a:ext cx="7090833" cy="2455334"/>
        </a:xfrm>
        <a:prstGeom prst="rect">
          <a:avLst/>
        </a:prstGeom>
      </xdr:spPr>
    </xdr:pic>
    <xdr:clientData/>
  </xdr:twoCellAnchor>
  <xdr:twoCellAnchor editAs="oneCell">
    <xdr:from>
      <xdr:col>6</xdr:col>
      <xdr:colOff>1492251</xdr:colOff>
      <xdr:row>14</xdr:row>
      <xdr:rowOff>52917</xdr:rowOff>
    </xdr:from>
    <xdr:to>
      <xdr:col>14</xdr:col>
      <xdr:colOff>1354666</xdr:colOff>
      <xdr:row>15</xdr:row>
      <xdr:rowOff>1936750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B59219-6EC3-4ABB-ADEA-CFF45F06A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11917" y="3979334"/>
          <a:ext cx="7408332" cy="2487083"/>
        </a:xfrm>
        <a:prstGeom prst="rect">
          <a:avLst/>
        </a:prstGeom>
      </xdr:spPr>
    </xdr:pic>
    <xdr:clientData/>
  </xdr:twoCellAnchor>
  <xdr:twoCellAnchor editAs="oneCell">
    <xdr:from>
      <xdr:col>11</xdr:col>
      <xdr:colOff>10585</xdr:colOff>
      <xdr:row>4</xdr:row>
      <xdr:rowOff>31751</xdr:rowOff>
    </xdr:from>
    <xdr:to>
      <xdr:col>14</xdr:col>
      <xdr:colOff>1354667</xdr:colOff>
      <xdr:row>14</xdr:row>
      <xdr:rowOff>10583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70F8AF4-D3F8-42A9-8030-2B73FC743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11916" y="1153584"/>
          <a:ext cx="3841749" cy="27834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85725</xdr:rowOff>
    </xdr:from>
    <xdr:to>
      <xdr:col>4</xdr:col>
      <xdr:colOff>9525</xdr:colOff>
      <xdr:row>30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B392CC-A525-459B-AD3C-C243797A6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495900" y="5191125"/>
          <a:ext cx="4772025" cy="2009775"/>
        </a:xfrm>
        <a:prstGeom prst="rect">
          <a:avLst/>
        </a:prstGeom>
      </xdr:spPr>
    </xdr:pic>
    <xdr:clientData/>
  </xdr:twoCellAnchor>
  <xdr:twoCellAnchor editAs="oneCell">
    <xdr:from>
      <xdr:col>4</xdr:col>
      <xdr:colOff>333376</xdr:colOff>
      <xdr:row>20</xdr:row>
      <xdr:rowOff>95250</xdr:rowOff>
    </xdr:from>
    <xdr:to>
      <xdr:col>8</xdr:col>
      <xdr:colOff>1752601</xdr:colOff>
      <xdr:row>30</xdr:row>
      <xdr:rowOff>104775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D72C174-DA37-4566-A4D7-58CF6D23E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85724" y="5200650"/>
          <a:ext cx="4886325" cy="2009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3" name="Picture 9" descr="173900_logo_final">
          <a:extLst>
            <a:ext uri="{FF2B5EF4-FFF2-40B4-BE49-F238E27FC236}">
              <a16:creationId xmlns:a16="http://schemas.microsoft.com/office/drawing/2014/main" id="{7DDCB5CC-F5C8-4523-9A59-F7D53120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080915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4" name="Picture 9" descr="173900_logo_final">
          <a:extLst>
            <a:ext uri="{FF2B5EF4-FFF2-40B4-BE49-F238E27FC236}">
              <a16:creationId xmlns:a16="http://schemas.microsoft.com/office/drawing/2014/main" id="{48662D9F-84C6-4156-AEF9-54D5B657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080915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5" name="Picture 9" descr="173900_logo_final">
          <a:extLst>
            <a:ext uri="{FF2B5EF4-FFF2-40B4-BE49-F238E27FC236}">
              <a16:creationId xmlns:a16="http://schemas.microsoft.com/office/drawing/2014/main" id="{C0C891C4-343B-48FD-858C-50A788A9C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6" name="Picture 9" descr="173900_logo_final">
          <a:extLst>
            <a:ext uri="{FF2B5EF4-FFF2-40B4-BE49-F238E27FC236}">
              <a16:creationId xmlns:a16="http://schemas.microsoft.com/office/drawing/2014/main" id="{31C19675-BCA6-4C96-A585-63E3ABB4F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7" name="Picture 9" descr="173900_logo_final">
          <a:extLst>
            <a:ext uri="{FF2B5EF4-FFF2-40B4-BE49-F238E27FC236}">
              <a16:creationId xmlns:a16="http://schemas.microsoft.com/office/drawing/2014/main" id="{0F8960F1-316C-4982-BE75-3BF1A4A6B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rightToLeft="1" tabSelected="1" zoomScale="90" zoomScaleNormal="90" workbookViewId="0">
      <selection activeCell="A2" sqref="A2:D2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24" t="s">
        <v>0</v>
      </c>
      <c r="B1" s="225"/>
      <c r="C1" s="225"/>
      <c r="D1" s="225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26" t="s">
        <v>344</v>
      </c>
      <c r="B2" s="226"/>
      <c r="C2" s="226"/>
      <c r="D2" s="226"/>
      <c r="E2" s="227" t="s">
        <v>141</v>
      </c>
      <c r="F2" s="228"/>
      <c r="G2" s="228"/>
      <c r="H2" s="228"/>
      <c r="I2" s="228"/>
      <c r="J2" s="228"/>
      <c r="K2" s="228"/>
      <c r="L2" s="229"/>
      <c r="M2" s="3"/>
      <c r="N2" s="3"/>
      <c r="O2" s="3"/>
    </row>
    <row r="3" spans="1:15" s="2" customFormat="1" ht="23.1" customHeight="1" x14ac:dyDescent="0.35">
      <c r="A3" s="230" t="s">
        <v>343</v>
      </c>
      <c r="B3" s="231"/>
      <c r="C3" s="231"/>
      <c r="D3" s="231"/>
      <c r="E3" s="227"/>
      <c r="F3" s="228"/>
      <c r="G3" s="228"/>
      <c r="H3" s="228"/>
      <c r="I3" s="228"/>
      <c r="J3" s="228"/>
      <c r="K3" s="228"/>
      <c r="L3" s="229"/>
      <c r="M3" s="1"/>
      <c r="N3" s="1"/>
      <c r="O3" s="3"/>
    </row>
    <row r="4" spans="1:15" ht="21" customHeight="1" x14ac:dyDescent="0.35">
      <c r="A4" s="217" t="s">
        <v>1</v>
      </c>
      <c r="B4" s="218"/>
      <c r="C4" s="219"/>
      <c r="D4" s="220">
        <f>'نشرة التداول'!M80+'نشرة OTC'!H12</f>
        <v>284091433</v>
      </c>
      <c r="E4" s="221"/>
      <c r="F4" s="4"/>
      <c r="G4" s="203" t="s">
        <v>2</v>
      </c>
      <c r="H4" s="204"/>
      <c r="I4" s="222">
        <f>'نشرة التداول'!N80+'نشرة OTC'!I12</f>
        <v>695783573.8599999</v>
      </c>
      <c r="J4" s="222"/>
      <c r="K4" s="222"/>
      <c r="L4" s="5"/>
      <c r="M4" s="223" t="s">
        <v>3</v>
      </c>
      <c r="N4" s="203"/>
      <c r="O4" s="6">
        <f>'نشرة التداول'!L80+'نشرة OTC'!G12</f>
        <v>944</v>
      </c>
    </row>
    <row r="5" spans="1:15" ht="15.7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208"/>
      <c r="M5" s="209"/>
      <c r="N5" s="209"/>
      <c r="O5" s="11" t="s">
        <v>143</v>
      </c>
    </row>
    <row r="6" spans="1:15" ht="23.1" customHeight="1" x14ac:dyDescent="0.35">
      <c r="A6" s="12" t="s">
        <v>4</v>
      </c>
      <c r="B6" s="203">
        <v>946.1</v>
      </c>
      <c r="C6" s="204"/>
      <c r="D6" s="203" t="s">
        <v>5</v>
      </c>
      <c r="E6" s="204"/>
      <c r="F6" s="1"/>
      <c r="G6" s="12" t="s">
        <v>6</v>
      </c>
      <c r="H6" s="13">
        <v>1189.3</v>
      </c>
      <c r="I6" s="205" t="s">
        <v>5</v>
      </c>
      <c r="J6" s="206"/>
      <c r="K6" s="207"/>
      <c r="L6" s="208"/>
      <c r="M6" s="209"/>
      <c r="N6" s="209"/>
      <c r="O6" s="14"/>
    </row>
    <row r="7" spans="1:15" ht="23.1" customHeight="1" x14ac:dyDescent="0.35">
      <c r="A7" s="12" t="s">
        <v>7</v>
      </c>
      <c r="B7" s="203">
        <v>958.71</v>
      </c>
      <c r="C7" s="204"/>
      <c r="D7" s="203" t="s">
        <v>5</v>
      </c>
      <c r="E7" s="204"/>
      <c r="F7" s="15"/>
      <c r="G7" s="12" t="s">
        <v>8</v>
      </c>
      <c r="H7" s="13">
        <v>1200.01</v>
      </c>
      <c r="I7" s="205" t="s">
        <v>5</v>
      </c>
      <c r="J7" s="206"/>
      <c r="K7" s="207"/>
      <c r="L7" s="208"/>
      <c r="M7" s="209"/>
      <c r="N7" s="209"/>
      <c r="O7" s="14"/>
    </row>
    <row r="8" spans="1:15" ht="23.1" customHeight="1" x14ac:dyDescent="0.35">
      <c r="A8" s="12" t="s">
        <v>9</v>
      </c>
      <c r="B8" s="201">
        <f>((B6/B7)-1)*100</f>
        <v>-1.3153091132876438</v>
      </c>
      <c r="C8" s="202"/>
      <c r="D8" s="203" t="s">
        <v>10</v>
      </c>
      <c r="E8" s="204"/>
      <c r="F8" s="15"/>
      <c r="G8" s="12" t="s">
        <v>9</v>
      </c>
      <c r="H8" s="170">
        <f>((H6/H7)-1)*100</f>
        <v>-0.89249256256198617</v>
      </c>
      <c r="I8" s="205" t="s">
        <v>10</v>
      </c>
      <c r="J8" s="206"/>
      <c r="K8" s="207"/>
      <c r="L8" s="208"/>
      <c r="M8" s="209"/>
      <c r="N8" s="209"/>
      <c r="O8" s="14"/>
    </row>
    <row r="9" spans="1:15" ht="23.1" customHeight="1" x14ac:dyDescent="0.35">
      <c r="A9" s="12" t="s">
        <v>11</v>
      </c>
      <c r="B9" s="201">
        <f>B6-B7</f>
        <v>-12.610000000000014</v>
      </c>
      <c r="C9" s="202">
        <f>B6-B7</f>
        <v>-12.610000000000014</v>
      </c>
      <c r="D9" s="203" t="s">
        <v>5</v>
      </c>
      <c r="E9" s="204"/>
      <c r="F9" s="15"/>
      <c r="G9" s="12" t="s">
        <v>11</v>
      </c>
      <c r="H9" s="170">
        <f>H6-H7</f>
        <v>-10.710000000000036</v>
      </c>
      <c r="I9" s="205" t="s">
        <v>5</v>
      </c>
      <c r="J9" s="206"/>
      <c r="K9" s="207"/>
      <c r="L9" s="208"/>
      <c r="M9" s="209"/>
      <c r="N9" s="209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208"/>
      <c r="M10" s="209"/>
      <c r="N10" s="209"/>
      <c r="O10" s="14"/>
    </row>
    <row r="11" spans="1:15" ht="23.1" customHeight="1" x14ac:dyDescent="0.35">
      <c r="A11" s="12" t="s">
        <v>12</v>
      </c>
      <c r="B11" s="20">
        <v>103</v>
      </c>
      <c r="C11" s="13" t="s">
        <v>13</v>
      </c>
      <c r="D11" s="20">
        <v>25</v>
      </c>
      <c r="E11" s="20">
        <f>B11+D11</f>
        <v>128</v>
      </c>
      <c r="F11" s="21"/>
      <c r="G11" s="12" t="s">
        <v>14</v>
      </c>
      <c r="H11" s="20">
        <v>39</v>
      </c>
      <c r="I11" s="13" t="s">
        <v>15</v>
      </c>
      <c r="J11" s="20">
        <v>21</v>
      </c>
      <c r="K11" s="20">
        <f>J11+H11</f>
        <v>60</v>
      </c>
      <c r="L11" s="208"/>
      <c r="M11" s="209"/>
      <c r="N11" s="209"/>
      <c r="O11" s="14"/>
    </row>
    <row r="12" spans="1:15" ht="23.1" customHeight="1" x14ac:dyDescent="0.35">
      <c r="A12" s="12" t="s">
        <v>16</v>
      </c>
      <c r="B12" s="20">
        <v>42</v>
      </c>
      <c r="C12" s="13" t="s">
        <v>13</v>
      </c>
      <c r="D12" s="20">
        <v>3</v>
      </c>
      <c r="E12" s="20">
        <f>D12+B12</f>
        <v>45</v>
      </c>
      <c r="F12" s="22"/>
      <c r="G12" s="216" t="s">
        <v>17</v>
      </c>
      <c r="H12" s="216"/>
      <c r="I12" s="216"/>
      <c r="J12" s="214">
        <v>3</v>
      </c>
      <c r="K12" s="215"/>
      <c r="L12" s="208"/>
      <c r="M12" s="209"/>
      <c r="N12" s="209"/>
      <c r="O12" s="23"/>
    </row>
    <row r="13" spans="1:15" ht="23.1" customHeight="1" x14ac:dyDescent="0.35">
      <c r="A13" s="210" t="s">
        <v>18</v>
      </c>
      <c r="B13" s="211"/>
      <c r="C13" s="211"/>
      <c r="D13" s="211"/>
      <c r="E13" s="20">
        <v>11</v>
      </c>
      <c r="F13" s="22"/>
      <c r="G13" s="212" t="s">
        <v>19</v>
      </c>
      <c r="H13" s="212"/>
      <c r="I13" s="212"/>
      <c r="J13" s="213">
        <v>26</v>
      </c>
      <c r="K13" s="213"/>
      <c r="L13" s="208"/>
      <c r="M13" s="209"/>
      <c r="N13" s="209"/>
      <c r="O13" s="23"/>
    </row>
    <row r="14" spans="1:15" ht="23.1" customHeight="1" x14ac:dyDescent="0.35">
      <c r="A14" s="210" t="s">
        <v>20</v>
      </c>
      <c r="B14" s="211"/>
      <c r="C14" s="211"/>
      <c r="D14" s="211"/>
      <c r="E14" s="24">
        <v>11</v>
      </c>
      <c r="F14" s="25"/>
      <c r="G14" s="212" t="s">
        <v>18</v>
      </c>
      <c r="H14" s="212"/>
      <c r="I14" s="212"/>
      <c r="J14" s="213">
        <v>1</v>
      </c>
      <c r="K14" s="213"/>
      <c r="L14" s="208"/>
      <c r="M14" s="209"/>
      <c r="N14" s="209"/>
      <c r="O14" s="23"/>
    </row>
    <row r="15" spans="1:15" ht="47.25" customHeight="1" x14ac:dyDescent="0.35">
      <c r="A15" s="208"/>
      <c r="B15" s="209"/>
      <c r="C15" s="209"/>
      <c r="D15" s="209"/>
      <c r="E15" s="208"/>
      <c r="F15" s="209"/>
      <c r="G15" s="23"/>
      <c r="H15" s="23"/>
      <c r="I15" s="23"/>
      <c r="J15" s="208"/>
      <c r="K15" s="209"/>
      <c r="L15" s="208"/>
      <c r="M15" s="209"/>
      <c r="N15" s="209"/>
      <c r="O15" s="23"/>
    </row>
    <row r="16" spans="1:15" ht="155.25" customHeight="1" x14ac:dyDescent="0.35">
      <c r="A16" s="208"/>
      <c r="B16" s="209"/>
      <c r="C16" s="209"/>
      <c r="D16" s="209"/>
      <c r="E16" s="208"/>
      <c r="F16" s="209"/>
      <c r="G16" s="23"/>
      <c r="H16" s="23"/>
      <c r="I16" s="23"/>
      <c r="J16" s="208"/>
      <c r="K16" s="209"/>
      <c r="L16" s="208"/>
      <c r="M16" s="209"/>
      <c r="N16" s="209"/>
      <c r="O16" s="23"/>
    </row>
    <row r="17" spans="1:15" ht="37.5" customHeight="1" x14ac:dyDescent="0.25">
      <c r="A17" s="161" t="s">
        <v>322</v>
      </c>
      <c r="B17" s="236" t="s">
        <v>326</v>
      </c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/>
      <c r="N17" s="237"/>
      <c r="O17" s="238"/>
    </row>
    <row r="18" spans="1:15" ht="27.75" customHeight="1" x14ac:dyDescent="0.25">
      <c r="A18" s="197" t="s">
        <v>355</v>
      </c>
      <c r="B18" s="198" t="s">
        <v>356</v>
      </c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199"/>
      <c r="N18" s="199"/>
      <c r="O18" s="200"/>
    </row>
    <row r="19" spans="1:15" ht="31.5" customHeight="1" x14ac:dyDescent="0.25">
      <c r="A19" s="159" t="s">
        <v>336</v>
      </c>
      <c r="B19" s="239" t="s">
        <v>339</v>
      </c>
      <c r="C19" s="240"/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1"/>
    </row>
    <row r="20" spans="1:15" ht="34.5" customHeight="1" x14ac:dyDescent="0.25">
      <c r="A20" s="159" t="s">
        <v>338</v>
      </c>
      <c r="B20" s="236" t="s">
        <v>337</v>
      </c>
      <c r="C20" s="237"/>
      <c r="D20" s="237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238"/>
    </row>
    <row r="21" spans="1:15" ht="34.5" customHeight="1" x14ac:dyDescent="0.25">
      <c r="A21" s="158" t="s">
        <v>316</v>
      </c>
      <c r="B21" s="236" t="s">
        <v>317</v>
      </c>
      <c r="C21" s="237"/>
      <c r="D21" s="237"/>
      <c r="E21" s="237"/>
      <c r="F21" s="237"/>
      <c r="G21" s="237"/>
      <c r="H21" s="237"/>
      <c r="I21" s="237"/>
      <c r="J21" s="237"/>
      <c r="K21" s="237"/>
      <c r="L21" s="237"/>
      <c r="M21" s="237"/>
      <c r="N21" s="237"/>
      <c r="O21" s="238"/>
    </row>
    <row r="22" spans="1:15" ht="33.75" customHeight="1" x14ac:dyDescent="0.25">
      <c r="A22" s="115" t="s">
        <v>323</v>
      </c>
      <c r="B22" s="236" t="s">
        <v>324</v>
      </c>
      <c r="C22" s="237"/>
      <c r="D22" s="237"/>
      <c r="E22" s="237"/>
      <c r="F22" s="237"/>
      <c r="G22" s="237"/>
      <c r="H22" s="237"/>
      <c r="I22" s="237"/>
      <c r="J22" s="237"/>
      <c r="K22" s="237"/>
      <c r="L22" s="237"/>
      <c r="M22" s="237"/>
      <c r="N22" s="237"/>
      <c r="O22" s="238"/>
    </row>
    <row r="23" spans="1:15" ht="36" customHeight="1" x14ac:dyDescent="0.25">
      <c r="A23" s="115" t="s">
        <v>305</v>
      </c>
      <c r="B23" s="236" t="s">
        <v>306</v>
      </c>
      <c r="C23" s="237"/>
      <c r="D23" s="237"/>
      <c r="E23" s="237"/>
      <c r="F23" s="237"/>
      <c r="G23" s="237"/>
      <c r="H23" s="237"/>
      <c r="I23" s="237"/>
      <c r="J23" s="237"/>
      <c r="K23" s="237"/>
      <c r="L23" s="237"/>
      <c r="M23" s="237"/>
      <c r="N23" s="237"/>
      <c r="O23" s="238"/>
    </row>
    <row r="24" spans="1:15" ht="36" customHeight="1" x14ac:dyDescent="0.25">
      <c r="A24" s="115" t="s">
        <v>340</v>
      </c>
      <c r="B24" s="236" t="s">
        <v>307</v>
      </c>
      <c r="C24" s="237"/>
      <c r="D24" s="237"/>
      <c r="E24" s="237"/>
      <c r="F24" s="237"/>
      <c r="G24" s="237"/>
      <c r="H24" s="237"/>
      <c r="I24" s="237"/>
      <c r="J24" s="237"/>
      <c r="K24" s="237"/>
      <c r="L24" s="237"/>
      <c r="M24" s="237"/>
      <c r="N24" s="237"/>
      <c r="O24" s="238"/>
    </row>
    <row r="25" spans="1:15" ht="33" customHeight="1" x14ac:dyDescent="0.25">
      <c r="A25" s="116" t="s">
        <v>21</v>
      </c>
      <c r="B25" s="233" t="s">
        <v>325</v>
      </c>
      <c r="C25" s="234"/>
      <c r="D25" s="234"/>
      <c r="E25" s="234"/>
      <c r="F25" s="234"/>
      <c r="G25" s="234"/>
      <c r="H25" s="234"/>
      <c r="I25" s="234"/>
      <c r="J25" s="234"/>
      <c r="K25" s="234"/>
      <c r="L25" s="234"/>
      <c r="M25" s="234"/>
      <c r="N25" s="234"/>
      <c r="O25" s="235"/>
    </row>
    <row r="26" spans="1:15" ht="14.25" customHeight="1" x14ac:dyDescent="0.25">
      <c r="A26" s="232" t="s">
        <v>22</v>
      </c>
      <c r="B26" s="232"/>
      <c r="C26" s="232"/>
      <c r="D26" s="232"/>
      <c r="E26" s="232"/>
      <c r="F26" s="232" t="s">
        <v>23</v>
      </c>
      <c r="G26" s="232"/>
      <c r="H26" s="232"/>
      <c r="I26" s="232"/>
      <c r="J26" s="232"/>
      <c r="K26" s="232"/>
      <c r="L26" s="232"/>
      <c r="M26" s="232" t="s">
        <v>24</v>
      </c>
      <c r="N26" s="232"/>
      <c r="O26" s="232"/>
    </row>
    <row r="28" spans="1:15" ht="53.25" customHeight="1" x14ac:dyDescent="0.25"/>
  </sheetData>
  <mergeCells count="60">
    <mergeCell ref="A26:E26"/>
    <mergeCell ref="F26:L26"/>
    <mergeCell ref="A14:D14"/>
    <mergeCell ref="L14:N14"/>
    <mergeCell ref="L16:N16"/>
    <mergeCell ref="M26:O26"/>
    <mergeCell ref="B25:O25"/>
    <mergeCell ref="B23:O23"/>
    <mergeCell ref="B24:O24"/>
    <mergeCell ref="B21:O21"/>
    <mergeCell ref="B19:O19"/>
    <mergeCell ref="B22:O22"/>
    <mergeCell ref="B17:O17"/>
    <mergeCell ref="B20:O20"/>
    <mergeCell ref="A1:D1"/>
    <mergeCell ref="A2:D2"/>
    <mergeCell ref="E2:L2"/>
    <mergeCell ref="A3:D3"/>
    <mergeCell ref="E3:L3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G14:I14"/>
    <mergeCell ref="I6:K6"/>
    <mergeCell ref="L6:N6"/>
    <mergeCell ref="J12:K12"/>
    <mergeCell ref="L11:N11"/>
    <mergeCell ref="L12:N12"/>
    <mergeCell ref="L10:N10"/>
    <mergeCell ref="G12:I12"/>
    <mergeCell ref="J14:K14"/>
    <mergeCell ref="B18:O18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workbookViewId="0">
      <selection activeCell="K17" sqref="K17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42" t="s">
        <v>25</v>
      </c>
      <c r="B2" s="243"/>
      <c r="C2" s="243"/>
      <c r="D2" s="243"/>
      <c r="E2" s="243"/>
      <c r="F2" s="243"/>
      <c r="G2" s="243"/>
      <c r="H2" s="243"/>
      <c r="I2" s="244"/>
    </row>
    <row r="3" spans="1:9" x14ac:dyDescent="0.25">
      <c r="A3" s="250"/>
      <c r="B3" s="251"/>
      <c r="C3" s="251"/>
      <c r="D3" s="251"/>
      <c r="E3" s="251"/>
      <c r="F3" s="251"/>
      <c r="G3" s="251"/>
      <c r="H3" s="251"/>
      <c r="I3" s="252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45" t="s">
        <v>26</v>
      </c>
      <c r="B5" s="246"/>
      <c r="C5" s="246"/>
      <c r="D5" s="247"/>
      <c r="E5" s="65"/>
      <c r="F5" s="245" t="s">
        <v>27</v>
      </c>
      <c r="G5" s="246"/>
      <c r="H5" s="246"/>
      <c r="I5" s="247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100</v>
      </c>
      <c r="B7" s="91">
        <v>1.45</v>
      </c>
      <c r="C7" s="94">
        <v>3.57</v>
      </c>
      <c r="D7" s="93">
        <v>4801000</v>
      </c>
      <c r="E7" s="34"/>
      <c r="F7" s="96" t="s">
        <v>241</v>
      </c>
      <c r="G7" s="97">
        <v>0.27</v>
      </c>
      <c r="H7" s="104">
        <v>-10</v>
      </c>
      <c r="I7" s="98">
        <v>300000</v>
      </c>
    </row>
    <row r="8" spans="1:9" ht="20.100000000000001" customHeight="1" x14ac:dyDescent="0.25">
      <c r="A8" s="68" t="s">
        <v>78</v>
      </c>
      <c r="B8" s="91">
        <v>1.85</v>
      </c>
      <c r="C8" s="94">
        <v>2.78</v>
      </c>
      <c r="D8" s="93">
        <v>1349038</v>
      </c>
      <c r="E8" s="34"/>
      <c r="F8" s="68" t="s">
        <v>284</v>
      </c>
      <c r="G8" s="91">
        <v>0.15</v>
      </c>
      <c r="H8" s="95">
        <v>-6.25</v>
      </c>
      <c r="I8" s="98">
        <v>305000</v>
      </c>
    </row>
    <row r="9" spans="1:9" ht="20.100000000000001" customHeight="1" x14ac:dyDescent="0.25">
      <c r="A9" s="183" t="s">
        <v>286</v>
      </c>
      <c r="B9" s="187">
        <v>9.15</v>
      </c>
      <c r="C9" s="188">
        <v>0.44</v>
      </c>
      <c r="D9" s="189">
        <v>273858</v>
      </c>
      <c r="E9" s="34"/>
      <c r="F9" s="96" t="s">
        <v>319</v>
      </c>
      <c r="G9" s="97">
        <v>19</v>
      </c>
      <c r="H9" s="104">
        <v>-5</v>
      </c>
      <c r="I9" s="98">
        <v>2936</v>
      </c>
    </row>
    <row r="10" spans="1:9" ht="20.100000000000001" customHeight="1" x14ac:dyDescent="0.25">
      <c r="A10" s="168"/>
      <c r="B10" s="184"/>
      <c r="C10" s="185"/>
      <c r="D10" s="186"/>
      <c r="E10" s="34"/>
      <c r="F10" s="96" t="s">
        <v>158</v>
      </c>
      <c r="G10" s="97">
        <v>1.33</v>
      </c>
      <c r="H10" s="104">
        <v>-5</v>
      </c>
      <c r="I10" s="98">
        <v>623838</v>
      </c>
    </row>
    <row r="11" spans="1:9" ht="20.100000000000001" customHeight="1" x14ac:dyDescent="0.25">
      <c r="A11" s="168"/>
      <c r="B11" s="184"/>
      <c r="C11" s="185"/>
      <c r="D11" s="186"/>
      <c r="E11" s="34"/>
      <c r="F11" s="112" t="s">
        <v>151</v>
      </c>
      <c r="G11" s="97">
        <v>0.8</v>
      </c>
      <c r="H11" s="104">
        <v>-4.76</v>
      </c>
      <c r="I11" s="98">
        <v>1000819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48" t="s">
        <v>34</v>
      </c>
      <c r="B14" s="248"/>
      <c r="C14" s="248"/>
      <c r="D14" s="248"/>
      <c r="E14" s="66"/>
      <c r="F14" s="249" t="s">
        <v>35</v>
      </c>
      <c r="G14" s="249"/>
      <c r="H14" s="249"/>
      <c r="I14" s="249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148</v>
      </c>
      <c r="B16" s="91">
        <v>1.98</v>
      </c>
      <c r="C16" s="92">
        <v>-1</v>
      </c>
      <c r="D16" s="93">
        <v>82285806</v>
      </c>
      <c r="E16" s="48"/>
      <c r="F16" s="68" t="s">
        <v>205</v>
      </c>
      <c r="G16" s="91">
        <v>58</v>
      </c>
      <c r="H16" s="92">
        <v>-3.33</v>
      </c>
      <c r="I16" s="93">
        <v>172304843</v>
      </c>
    </row>
    <row r="17" spans="1:9" ht="20.100000000000001" customHeight="1" x14ac:dyDescent="0.25">
      <c r="A17" s="68" t="s">
        <v>245</v>
      </c>
      <c r="B17" s="91">
        <v>0.3</v>
      </c>
      <c r="C17" s="92">
        <v>-3.23</v>
      </c>
      <c r="D17" s="93">
        <v>34801678</v>
      </c>
      <c r="E17" s="48"/>
      <c r="F17" s="68" t="s">
        <v>148</v>
      </c>
      <c r="G17" s="91">
        <v>1.98</v>
      </c>
      <c r="H17" s="92">
        <v>-1</v>
      </c>
      <c r="I17" s="93">
        <v>162713207.59999999</v>
      </c>
    </row>
    <row r="18" spans="1:9" ht="20.100000000000001" customHeight="1" x14ac:dyDescent="0.25">
      <c r="A18" s="68" t="s">
        <v>51</v>
      </c>
      <c r="B18" s="91">
        <v>0.4</v>
      </c>
      <c r="C18" s="92">
        <v>0</v>
      </c>
      <c r="D18" s="93">
        <v>33837568</v>
      </c>
      <c r="E18" s="48"/>
      <c r="F18" s="68" t="s">
        <v>207</v>
      </c>
      <c r="G18" s="91">
        <v>6</v>
      </c>
      <c r="H18" s="92">
        <v>-1.64</v>
      </c>
      <c r="I18" s="93">
        <v>86194844.810000002</v>
      </c>
    </row>
    <row r="19" spans="1:9" ht="20.100000000000001" customHeight="1" x14ac:dyDescent="0.25">
      <c r="A19" s="96" t="s">
        <v>181</v>
      </c>
      <c r="B19" s="91">
        <v>0.22</v>
      </c>
      <c r="C19" s="92">
        <v>0</v>
      </c>
      <c r="D19" s="93">
        <v>32229999</v>
      </c>
      <c r="E19" s="48"/>
      <c r="F19" s="96" t="s">
        <v>171</v>
      </c>
      <c r="G19" s="91">
        <v>14.85</v>
      </c>
      <c r="H19" s="92">
        <v>-0.67</v>
      </c>
      <c r="I19" s="93">
        <v>85147757.790000007</v>
      </c>
    </row>
    <row r="20" spans="1:9" ht="20.100000000000001" customHeight="1" x14ac:dyDescent="0.25">
      <c r="A20" s="68" t="s">
        <v>168</v>
      </c>
      <c r="B20" s="91">
        <v>2.8</v>
      </c>
      <c r="C20" s="92">
        <v>-0.71</v>
      </c>
      <c r="D20" s="93">
        <v>20253576</v>
      </c>
      <c r="E20" s="48"/>
      <c r="F20" s="68" t="s">
        <v>168</v>
      </c>
      <c r="G20" s="91">
        <v>2.8</v>
      </c>
      <c r="H20" s="92">
        <v>-0.71</v>
      </c>
      <c r="I20" s="93">
        <v>56866174.240000002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2"/>
  <sheetViews>
    <sheetView rightToLeft="1" zoomScaleNormal="100" workbookViewId="0">
      <selection activeCell="B2" sqref="B2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17.25" customHeight="1" x14ac:dyDescent="0.25">
      <c r="A1" s="67"/>
      <c r="B1" s="273" t="s">
        <v>359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</row>
    <row r="2" spans="1:15" ht="21.75" customHeight="1" x14ac:dyDescent="0.25">
      <c r="A2" s="67"/>
      <c r="B2" s="105" t="s">
        <v>38</v>
      </c>
      <c r="C2" s="106" t="s">
        <v>39</v>
      </c>
      <c r="D2" s="106" t="s">
        <v>40</v>
      </c>
      <c r="E2" s="106" t="s">
        <v>41</v>
      </c>
      <c r="F2" s="106" t="s">
        <v>42</v>
      </c>
      <c r="G2" s="106" t="s">
        <v>43</v>
      </c>
      <c r="H2" s="106" t="s">
        <v>44</v>
      </c>
      <c r="I2" s="106" t="s">
        <v>45</v>
      </c>
      <c r="J2" s="107" t="s">
        <v>46</v>
      </c>
      <c r="K2" s="108" t="s">
        <v>32</v>
      </c>
      <c r="L2" s="109" t="s">
        <v>47</v>
      </c>
      <c r="M2" s="109" t="s">
        <v>48</v>
      </c>
      <c r="N2" s="106" t="s">
        <v>49</v>
      </c>
    </row>
    <row r="3" spans="1:15" ht="15" customHeight="1" x14ac:dyDescent="0.25">
      <c r="A3" s="67"/>
      <c r="B3" s="253" t="s">
        <v>50</v>
      </c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5"/>
    </row>
    <row r="4" spans="1:15" ht="15" customHeight="1" x14ac:dyDescent="0.25">
      <c r="A4" s="67"/>
      <c r="B4" s="112" t="s">
        <v>216</v>
      </c>
      <c r="C4" s="68" t="s">
        <v>217</v>
      </c>
      <c r="D4" s="81">
        <v>0.31</v>
      </c>
      <c r="E4" s="176">
        <v>0.31</v>
      </c>
      <c r="F4" s="176">
        <v>0.31</v>
      </c>
      <c r="G4" s="176">
        <v>0.31</v>
      </c>
      <c r="H4" s="176">
        <v>0.31</v>
      </c>
      <c r="I4" s="176">
        <v>0.31</v>
      </c>
      <c r="J4" s="176">
        <v>0.31</v>
      </c>
      <c r="K4" s="177">
        <v>0</v>
      </c>
      <c r="L4" s="173">
        <v>6</v>
      </c>
      <c r="M4" s="174">
        <v>4354100</v>
      </c>
      <c r="N4" s="175">
        <v>1349771</v>
      </c>
      <c r="O4"/>
    </row>
    <row r="5" spans="1:15" ht="15" customHeight="1" x14ac:dyDescent="0.25">
      <c r="A5" s="67"/>
      <c r="B5" s="68" t="s">
        <v>168</v>
      </c>
      <c r="C5" s="68" t="s">
        <v>167</v>
      </c>
      <c r="D5" s="69">
        <v>2.82</v>
      </c>
      <c r="E5" s="81">
        <v>2.82</v>
      </c>
      <c r="F5" s="81">
        <v>2.8</v>
      </c>
      <c r="G5" s="81">
        <v>2.81</v>
      </c>
      <c r="H5" s="81">
        <v>2.84</v>
      </c>
      <c r="I5" s="81">
        <v>2.8</v>
      </c>
      <c r="J5" s="81">
        <v>2.82</v>
      </c>
      <c r="K5" s="82">
        <v>-0.71</v>
      </c>
      <c r="L5" s="90">
        <v>99</v>
      </c>
      <c r="M5" s="83">
        <v>20253576</v>
      </c>
      <c r="N5" s="84">
        <v>56866174.240000002</v>
      </c>
      <c r="O5"/>
    </row>
    <row r="6" spans="1:15" ht="15" customHeight="1" x14ac:dyDescent="0.25">
      <c r="A6" s="67"/>
      <c r="B6" s="68" t="s">
        <v>230</v>
      </c>
      <c r="C6" s="68" t="s">
        <v>233</v>
      </c>
      <c r="D6" s="69">
        <v>0.54</v>
      </c>
      <c r="E6" s="81">
        <v>0.54</v>
      </c>
      <c r="F6" s="81">
        <v>0.53</v>
      </c>
      <c r="G6" s="81">
        <v>0.53</v>
      </c>
      <c r="H6" s="81">
        <v>0.54</v>
      </c>
      <c r="I6" s="81">
        <v>0.53</v>
      </c>
      <c r="J6" s="81">
        <v>0.54</v>
      </c>
      <c r="K6" s="82">
        <v>-1.85</v>
      </c>
      <c r="L6" s="90">
        <v>11</v>
      </c>
      <c r="M6" s="83">
        <v>3910995</v>
      </c>
      <c r="N6" s="84">
        <v>2072937.3</v>
      </c>
      <c r="O6"/>
    </row>
    <row r="7" spans="1:15" ht="15" customHeight="1" x14ac:dyDescent="0.25">
      <c r="A7" s="67"/>
      <c r="B7" s="112" t="s">
        <v>181</v>
      </c>
      <c r="C7" s="68" t="s">
        <v>182</v>
      </c>
      <c r="D7" s="81">
        <v>0.21</v>
      </c>
      <c r="E7" s="176">
        <v>0.23</v>
      </c>
      <c r="F7" s="176">
        <v>0.21</v>
      </c>
      <c r="G7" s="176">
        <v>0.21</v>
      </c>
      <c r="H7" s="176">
        <v>0.22</v>
      </c>
      <c r="I7" s="176">
        <v>0.22</v>
      </c>
      <c r="J7" s="176">
        <v>0.22</v>
      </c>
      <c r="K7" s="177">
        <v>0</v>
      </c>
      <c r="L7" s="173">
        <v>9</v>
      </c>
      <c r="M7" s="174">
        <v>32229999</v>
      </c>
      <c r="N7" s="175">
        <v>6879251.7800000003</v>
      </c>
      <c r="O7"/>
    </row>
    <row r="8" spans="1:15" ht="15" customHeight="1" x14ac:dyDescent="0.25">
      <c r="A8" s="67"/>
      <c r="B8" s="96" t="s">
        <v>241</v>
      </c>
      <c r="C8" s="96" t="s">
        <v>243</v>
      </c>
      <c r="D8" s="81">
        <v>0.27</v>
      </c>
      <c r="E8" s="138">
        <v>0.27</v>
      </c>
      <c r="F8" s="138">
        <v>0.27</v>
      </c>
      <c r="G8" s="138">
        <v>0.27</v>
      </c>
      <c r="H8" s="138">
        <v>0.3</v>
      </c>
      <c r="I8" s="138">
        <v>0.27</v>
      </c>
      <c r="J8" s="138">
        <v>0.3</v>
      </c>
      <c r="K8" s="139">
        <v>-10</v>
      </c>
      <c r="L8" s="143">
        <v>3</v>
      </c>
      <c r="M8" s="140">
        <v>300000</v>
      </c>
      <c r="N8" s="141">
        <v>81000</v>
      </c>
      <c r="O8"/>
    </row>
    <row r="9" spans="1:15" ht="15" customHeight="1" x14ac:dyDescent="0.25">
      <c r="A9" s="67"/>
      <c r="B9" s="96" t="s">
        <v>245</v>
      </c>
      <c r="C9" s="68" t="s">
        <v>246</v>
      </c>
      <c r="D9" s="81">
        <v>0.31</v>
      </c>
      <c r="E9" s="176">
        <v>0.31</v>
      </c>
      <c r="F9" s="176">
        <v>0.3</v>
      </c>
      <c r="G9" s="176">
        <v>0.3</v>
      </c>
      <c r="H9" s="176">
        <v>0.31</v>
      </c>
      <c r="I9" s="176">
        <v>0.3</v>
      </c>
      <c r="J9" s="176">
        <v>0.31</v>
      </c>
      <c r="K9" s="177">
        <v>-3.23</v>
      </c>
      <c r="L9" s="173">
        <v>15</v>
      </c>
      <c r="M9" s="174">
        <v>34801678</v>
      </c>
      <c r="N9" s="175">
        <v>10486298.51</v>
      </c>
      <c r="O9"/>
    </row>
    <row r="10" spans="1:15" ht="15" customHeight="1" x14ac:dyDescent="0.25">
      <c r="A10" s="67"/>
      <c r="B10" s="68" t="s">
        <v>51</v>
      </c>
      <c r="C10" s="68" t="s">
        <v>52</v>
      </c>
      <c r="D10" s="81">
        <v>0.4</v>
      </c>
      <c r="E10" s="130">
        <v>0.41</v>
      </c>
      <c r="F10" s="130">
        <v>0.4</v>
      </c>
      <c r="G10" s="130">
        <v>0.4</v>
      </c>
      <c r="H10" s="130">
        <v>0.4</v>
      </c>
      <c r="I10" s="130">
        <v>0.4</v>
      </c>
      <c r="J10" s="130">
        <v>0.4</v>
      </c>
      <c r="K10" s="131">
        <v>0</v>
      </c>
      <c r="L10" s="143">
        <v>15</v>
      </c>
      <c r="M10" s="132">
        <v>33837568</v>
      </c>
      <c r="N10" s="133">
        <v>13537527.199999999</v>
      </c>
      <c r="O10"/>
    </row>
    <row r="11" spans="1:15" ht="15" customHeight="1" x14ac:dyDescent="0.25">
      <c r="A11" s="67"/>
      <c r="B11" s="119" t="s">
        <v>262</v>
      </c>
      <c r="C11" s="119" t="s">
        <v>263</v>
      </c>
      <c r="D11" s="69">
        <v>0.95</v>
      </c>
      <c r="E11" s="81">
        <v>0.95</v>
      </c>
      <c r="F11" s="81">
        <v>0.94</v>
      </c>
      <c r="G11" s="81">
        <v>0.94</v>
      </c>
      <c r="H11" s="81">
        <v>0.95</v>
      </c>
      <c r="I11" s="81">
        <v>0.94</v>
      </c>
      <c r="J11" s="81">
        <v>0.95</v>
      </c>
      <c r="K11" s="82">
        <v>-1.05</v>
      </c>
      <c r="L11" s="90">
        <v>24</v>
      </c>
      <c r="M11" s="83">
        <v>6042422</v>
      </c>
      <c r="N11" s="84">
        <v>5680732.3399999999</v>
      </c>
      <c r="O11"/>
    </row>
    <row r="12" spans="1:15" ht="15" customHeight="1" x14ac:dyDescent="0.25">
      <c r="A12" s="67"/>
      <c r="B12" s="68" t="s">
        <v>86</v>
      </c>
      <c r="C12" s="68" t="s">
        <v>87</v>
      </c>
      <c r="D12" s="81">
        <v>0.06</v>
      </c>
      <c r="E12" s="138">
        <v>0.06</v>
      </c>
      <c r="F12" s="138">
        <v>0.06</v>
      </c>
      <c r="G12" s="138">
        <v>0.06</v>
      </c>
      <c r="H12" s="138">
        <v>0.06</v>
      </c>
      <c r="I12" s="138">
        <v>0.06</v>
      </c>
      <c r="J12" s="138">
        <v>0.06</v>
      </c>
      <c r="K12" s="139">
        <v>0</v>
      </c>
      <c r="L12" s="143">
        <v>3</v>
      </c>
      <c r="M12" s="140">
        <v>616177</v>
      </c>
      <c r="N12" s="141">
        <v>36970.620000000003</v>
      </c>
      <c r="O12"/>
    </row>
    <row r="13" spans="1:15" ht="15" customHeight="1" x14ac:dyDescent="0.25">
      <c r="A13" s="67"/>
      <c r="B13" s="68" t="s">
        <v>148</v>
      </c>
      <c r="C13" s="68" t="s">
        <v>149</v>
      </c>
      <c r="D13" s="81">
        <v>2</v>
      </c>
      <c r="E13" s="138">
        <v>2</v>
      </c>
      <c r="F13" s="138">
        <v>1.96</v>
      </c>
      <c r="G13" s="138">
        <v>1.98</v>
      </c>
      <c r="H13" s="138">
        <v>2</v>
      </c>
      <c r="I13" s="138">
        <v>1.98</v>
      </c>
      <c r="J13" s="138">
        <v>2</v>
      </c>
      <c r="K13" s="139">
        <v>-1</v>
      </c>
      <c r="L13" s="143">
        <v>125</v>
      </c>
      <c r="M13" s="140">
        <v>82285806</v>
      </c>
      <c r="N13" s="141">
        <v>162713207.59999999</v>
      </c>
      <c r="O13"/>
    </row>
    <row r="14" spans="1:15" ht="15" customHeight="1" x14ac:dyDescent="0.25">
      <c r="A14" s="67"/>
      <c r="B14" s="68" t="s">
        <v>165</v>
      </c>
      <c r="C14" s="68" t="s">
        <v>166</v>
      </c>
      <c r="D14" s="81">
        <v>3.68</v>
      </c>
      <c r="E14" s="138">
        <v>3.69</v>
      </c>
      <c r="F14" s="138">
        <v>3.65</v>
      </c>
      <c r="G14" s="138">
        <v>3.67</v>
      </c>
      <c r="H14" s="138">
        <v>3.69</v>
      </c>
      <c r="I14" s="138">
        <v>3.65</v>
      </c>
      <c r="J14" s="138">
        <v>3.68</v>
      </c>
      <c r="K14" s="139">
        <v>-0.82</v>
      </c>
      <c r="L14" s="143">
        <v>54</v>
      </c>
      <c r="M14" s="140">
        <v>2326678</v>
      </c>
      <c r="N14" s="141">
        <v>8528428.0800000001</v>
      </c>
      <c r="O14"/>
    </row>
    <row r="15" spans="1:15" ht="15" customHeight="1" x14ac:dyDescent="0.25">
      <c r="A15" s="67"/>
      <c r="B15" s="68" t="s">
        <v>284</v>
      </c>
      <c r="C15" s="68" t="s">
        <v>283</v>
      </c>
      <c r="D15" s="81">
        <v>0.15</v>
      </c>
      <c r="E15" s="138">
        <v>0.15</v>
      </c>
      <c r="F15" s="138">
        <v>0.15</v>
      </c>
      <c r="G15" s="138">
        <v>0.15</v>
      </c>
      <c r="H15" s="138">
        <v>0.16</v>
      </c>
      <c r="I15" s="138">
        <v>0.15</v>
      </c>
      <c r="J15" s="138">
        <v>0.16</v>
      </c>
      <c r="K15" s="139">
        <v>-6.25</v>
      </c>
      <c r="L15" s="143">
        <v>2</v>
      </c>
      <c r="M15" s="140">
        <v>305000</v>
      </c>
      <c r="N15" s="141">
        <v>45750</v>
      </c>
      <c r="O15"/>
    </row>
    <row r="16" spans="1:15" ht="15" customHeight="1" x14ac:dyDescent="0.25">
      <c r="A16" s="67"/>
      <c r="B16" s="268" t="s">
        <v>53</v>
      </c>
      <c r="C16" s="269"/>
      <c r="D16" s="86"/>
      <c r="E16" s="86"/>
      <c r="F16" s="86"/>
      <c r="G16" s="86"/>
      <c r="H16" s="86"/>
      <c r="I16" s="86"/>
      <c r="J16" s="86"/>
      <c r="K16" s="86"/>
      <c r="L16" s="70">
        <f>SUM(L4:L15)</f>
        <v>366</v>
      </c>
      <c r="M16" s="70">
        <f>SUM(M4:M15)</f>
        <v>221263999</v>
      </c>
      <c r="N16" s="70">
        <f>SUM(N4:N15)</f>
        <v>268278048.67000002</v>
      </c>
      <c r="O16"/>
    </row>
    <row r="17" spans="1:15" ht="15" customHeight="1" x14ac:dyDescent="0.25">
      <c r="A17" s="67"/>
      <c r="B17" s="253" t="s">
        <v>54</v>
      </c>
      <c r="C17" s="254"/>
      <c r="D17" s="254"/>
      <c r="E17" s="254"/>
      <c r="F17" s="254"/>
      <c r="G17" s="254"/>
      <c r="H17" s="254"/>
      <c r="I17" s="254"/>
      <c r="J17" s="254"/>
      <c r="K17" s="254"/>
      <c r="L17" s="254"/>
      <c r="M17" s="254"/>
      <c r="N17" s="255"/>
    </row>
    <row r="18" spans="1:15" ht="15" customHeight="1" x14ac:dyDescent="0.25">
      <c r="A18" s="67"/>
      <c r="B18" s="68" t="s">
        <v>171</v>
      </c>
      <c r="C18" s="68" t="s">
        <v>172</v>
      </c>
      <c r="D18" s="81">
        <v>14.95</v>
      </c>
      <c r="E18" s="138">
        <v>15.07</v>
      </c>
      <c r="F18" s="138">
        <v>14.8</v>
      </c>
      <c r="G18" s="138">
        <v>14.86</v>
      </c>
      <c r="H18" s="138">
        <v>14.96</v>
      </c>
      <c r="I18" s="138">
        <v>14.85</v>
      </c>
      <c r="J18" s="138">
        <v>14.95</v>
      </c>
      <c r="K18" s="139">
        <v>-0.67</v>
      </c>
      <c r="L18" s="143">
        <v>129</v>
      </c>
      <c r="M18" s="140">
        <v>5728317</v>
      </c>
      <c r="N18" s="141">
        <v>85147757.790000007</v>
      </c>
    </row>
    <row r="19" spans="1:15" ht="15" customHeight="1" x14ac:dyDescent="0.25">
      <c r="A19" s="67"/>
      <c r="B19" s="68" t="s">
        <v>291</v>
      </c>
      <c r="C19" s="68" t="s">
        <v>290</v>
      </c>
      <c r="D19" s="81">
        <v>3.7</v>
      </c>
      <c r="E19" s="138">
        <v>3.7</v>
      </c>
      <c r="F19" s="138">
        <v>3.65</v>
      </c>
      <c r="G19" s="138">
        <v>3.67</v>
      </c>
      <c r="H19" s="138">
        <v>3.69</v>
      </c>
      <c r="I19" s="138">
        <v>3.65</v>
      </c>
      <c r="J19" s="138">
        <v>3.65</v>
      </c>
      <c r="K19" s="139">
        <v>0</v>
      </c>
      <c r="L19" s="143">
        <v>14</v>
      </c>
      <c r="M19" s="140">
        <v>44240</v>
      </c>
      <c r="N19" s="141">
        <v>162155.54999999999</v>
      </c>
    </row>
    <row r="20" spans="1:15" ht="15" customHeight="1" x14ac:dyDescent="0.25">
      <c r="A20" s="67"/>
      <c r="B20" s="258" t="s">
        <v>55</v>
      </c>
      <c r="C20" s="259"/>
      <c r="D20" s="86"/>
      <c r="E20" s="86"/>
      <c r="F20" s="86"/>
      <c r="G20" s="86"/>
      <c r="H20" s="86"/>
      <c r="I20" s="86"/>
      <c r="J20" s="86"/>
      <c r="K20" s="86"/>
      <c r="L20" s="70">
        <f>SUM(L18:L19)</f>
        <v>143</v>
      </c>
      <c r="M20" s="70">
        <f>SUM(M18:M19)</f>
        <v>5772557</v>
      </c>
      <c r="N20" s="70">
        <f>SUM(N18:N19)</f>
        <v>85309913.340000004</v>
      </c>
    </row>
    <row r="21" spans="1:15" ht="15" customHeight="1" x14ac:dyDescent="0.25">
      <c r="A21" s="67"/>
      <c r="B21" s="253" t="s">
        <v>56</v>
      </c>
      <c r="C21" s="254"/>
      <c r="D21" s="254"/>
      <c r="E21" s="254"/>
      <c r="F21" s="254"/>
      <c r="G21" s="254"/>
      <c r="H21" s="254"/>
      <c r="I21" s="254"/>
      <c r="J21" s="254"/>
      <c r="K21" s="254"/>
      <c r="L21" s="254"/>
      <c r="M21" s="254"/>
      <c r="N21" s="255"/>
    </row>
    <row r="22" spans="1:15" ht="15" customHeight="1" x14ac:dyDescent="0.25">
      <c r="A22" s="67"/>
      <c r="B22" s="96" t="s">
        <v>151</v>
      </c>
      <c r="C22" s="96" t="s">
        <v>150</v>
      </c>
      <c r="D22" s="130">
        <v>0.84</v>
      </c>
      <c r="E22" s="81">
        <v>0.84</v>
      </c>
      <c r="F22" s="81">
        <v>0.8</v>
      </c>
      <c r="G22" s="81">
        <v>0.8</v>
      </c>
      <c r="H22" s="81">
        <v>0.81</v>
      </c>
      <c r="I22" s="130">
        <v>0.8</v>
      </c>
      <c r="J22" s="130">
        <v>0.84</v>
      </c>
      <c r="K22" s="82">
        <v>-4.76</v>
      </c>
      <c r="L22" s="120">
        <v>7</v>
      </c>
      <c r="M22" s="132">
        <v>1000819</v>
      </c>
      <c r="N22" s="133">
        <v>800897.52</v>
      </c>
    </row>
    <row r="23" spans="1:15" ht="15" customHeight="1" x14ac:dyDescent="0.25">
      <c r="A23" s="67"/>
      <c r="B23" s="258" t="s">
        <v>258</v>
      </c>
      <c r="C23" s="259"/>
      <c r="D23" s="86"/>
      <c r="E23" s="86"/>
      <c r="F23" s="86"/>
      <c r="G23" s="86"/>
      <c r="H23" s="86"/>
      <c r="I23" s="86"/>
      <c r="J23" s="86"/>
      <c r="K23" s="86"/>
      <c r="L23" s="70">
        <f>SUM(L22)</f>
        <v>7</v>
      </c>
      <c r="M23" s="70">
        <f>SUM(M22)</f>
        <v>1000819</v>
      </c>
      <c r="N23" s="70">
        <f>SUM(N22)</f>
        <v>800897.52</v>
      </c>
    </row>
    <row r="24" spans="1:15" ht="15" customHeight="1" x14ac:dyDescent="0.25">
      <c r="A24" s="67"/>
      <c r="B24" s="253" t="s">
        <v>57</v>
      </c>
      <c r="C24" s="254"/>
      <c r="D24" s="254"/>
      <c r="E24" s="254"/>
      <c r="F24" s="254"/>
      <c r="G24" s="254"/>
      <c r="H24" s="254"/>
      <c r="I24" s="254"/>
      <c r="J24" s="254"/>
      <c r="K24" s="254"/>
      <c r="L24" s="254"/>
      <c r="M24" s="254"/>
      <c r="N24" s="255"/>
    </row>
    <row r="25" spans="1:15" ht="15" customHeight="1" x14ac:dyDescent="0.25">
      <c r="A25" s="67"/>
      <c r="B25" s="129" t="s">
        <v>58</v>
      </c>
      <c r="C25" s="129" t="s">
        <v>59</v>
      </c>
      <c r="D25" s="69">
        <v>19.100000000000001</v>
      </c>
      <c r="E25" s="81">
        <v>19.149999999999999</v>
      </c>
      <c r="F25" s="81">
        <v>18.899999999999999</v>
      </c>
      <c r="G25" s="81">
        <v>19.03</v>
      </c>
      <c r="H25" s="81">
        <v>19.149999999999999</v>
      </c>
      <c r="I25" s="130">
        <v>18.899999999999999</v>
      </c>
      <c r="J25" s="130">
        <v>19.149999999999999</v>
      </c>
      <c r="K25" s="82">
        <v>-1.31</v>
      </c>
      <c r="L25" s="120">
        <v>14</v>
      </c>
      <c r="M25" s="132">
        <v>613200</v>
      </c>
      <c r="N25" s="133">
        <v>11670700</v>
      </c>
    </row>
    <row r="26" spans="1:15" ht="15" customHeight="1" x14ac:dyDescent="0.25">
      <c r="A26" s="67"/>
      <c r="B26" s="129" t="s">
        <v>264</v>
      </c>
      <c r="C26" s="129" t="s">
        <v>265</v>
      </c>
      <c r="D26" s="69">
        <v>2.25</v>
      </c>
      <c r="E26" s="81">
        <v>2.25</v>
      </c>
      <c r="F26" s="81">
        <v>2.15</v>
      </c>
      <c r="G26" s="81">
        <v>2.16</v>
      </c>
      <c r="H26" s="81">
        <v>2.27</v>
      </c>
      <c r="I26" s="130">
        <v>2.16</v>
      </c>
      <c r="J26" s="130">
        <v>2.25</v>
      </c>
      <c r="K26" s="131">
        <v>-4</v>
      </c>
      <c r="L26" s="120">
        <v>83</v>
      </c>
      <c r="M26" s="132">
        <v>6263108</v>
      </c>
      <c r="N26" s="133">
        <v>13499379.25</v>
      </c>
    </row>
    <row r="27" spans="1:15" ht="15" customHeight="1" x14ac:dyDescent="0.25">
      <c r="A27" s="67"/>
      <c r="B27" s="129" t="s">
        <v>209</v>
      </c>
      <c r="C27" s="129" t="s">
        <v>210</v>
      </c>
      <c r="D27" s="69">
        <v>0.57999999999999996</v>
      </c>
      <c r="E27" s="81">
        <v>0.57999999999999996</v>
      </c>
      <c r="F27" s="81">
        <v>0.56999999999999995</v>
      </c>
      <c r="G27" s="81">
        <v>0.56999999999999995</v>
      </c>
      <c r="H27" s="81">
        <v>0.57999999999999996</v>
      </c>
      <c r="I27" s="130">
        <v>0.56999999999999995</v>
      </c>
      <c r="J27" s="130">
        <v>0.57999999999999996</v>
      </c>
      <c r="K27" s="131">
        <v>-1.72</v>
      </c>
      <c r="L27" s="120">
        <v>2</v>
      </c>
      <c r="M27" s="132">
        <v>4104</v>
      </c>
      <c r="N27" s="133">
        <v>2340.3200000000002</v>
      </c>
    </row>
    <row r="28" spans="1:15" ht="15" customHeight="1" x14ac:dyDescent="0.25">
      <c r="A28" s="67"/>
      <c r="B28" s="129" t="s">
        <v>293</v>
      </c>
      <c r="C28" s="129" t="s">
        <v>294</v>
      </c>
      <c r="D28" s="69">
        <v>0.4</v>
      </c>
      <c r="E28" s="81">
        <v>0.4</v>
      </c>
      <c r="F28" s="81">
        <v>0.4</v>
      </c>
      <c r="G28" s="81">
        <v>0.4</v>
      </c>
      <c r="H28" s="81">
        <v>0.43</v>
      </c>
      <c r="I28" s="130">
        <v>0.4</v>
      </c>
      <c r="J28" s="130">
        <v>0.42</v>
      </c>
      <c r="K28" s="131">
        <v>-4.76</v>
      </c>
      <c r="L28" s="120">
        <v>3</v>
      </c>
      <c r="M28" s="132">
        <v>175000</v>
      </c>
      <c r="N28" s="133">
        <v>70000</v>
      </c>
    </row>
    <row r="29" spans="1:15" ht="15" customHeight="1" x14ac:dyDescent="0.25">
      <c r="A29" s="67"/>
      <c r="B29" s="256" t="s">
        <v>62</v>
      </c>
      <c r="C29" s="257"/>
      <c r="D29" s="86"/>
      <c r="E29" s="86"/>
      <c r="F29" s="86"/>
      <c r="G29" s="86"/>
      <c r="H29" s="86"/>
      <c r="I29" s="86"/>
      <c r="J29" s="86"/>
      <c r="K29" s="86"/>
      <c r="L29" s="70">
        <f>SUM(L25:L28)</f>
        <v>102</v>
      </c>
      <c r="M29" s="70">
        <f>SUM(M25:M28)</f>
        <v>7055412</v>
      </c>
      <c r="N29" s="70">
        <f>SUM(N25:N28)</f>
        <v>25242419.57</v>
      </c>
    </row>
    <row r="30" spans="1:15" ht="15" customHeight="1" x14ac:dyDescent="0.25">
      <c r="B30" s="253" t="s">
        <v>63</v>
      </c>
      <c r="C30" s="254"/>
      <c r="D30" s="254"/>
      <c r="E30" s="254"/>
      <c r="F30" s="254"/>
      <c r="G30" s="254"/>
      <c r="H30" s="254"/>
      <c r="I30" s="254"/>
      <c r="J30" s="254"/>
      <c r="K30" s="254"/>
      <c r="L30" s="254"/>
      <c r="M30" s="254"/>
      <c r="N30" s="255"/>
    </row>
    <row r="31" spans="1:15" ht="15" customHeight="1" x14ac:dyDescent="0.25">
      <c r="B31" s="68" t="s">
        <v>207</v>
      </c>
      <c r="C31" s="68" t="s">
        <v>208</v>
      </c>
      <c r="D31" s="69">
        <v>6.1</v>
      </c>
      <c r="E31" s="81">
        <v>6.1</v>
      </c>
      <c r="F31" s="81">
        <v>5.97</v>
      </c>
      <c r="G31" s="81">
        <v>6</v>
      </c>
      <c r="H31" s="81">
        <v>6.11</v>
      </c>
      <c r="I31" s="130">
        <v>6</v>
      </c>
      <c r="J31" s="130">
        <v>6.1</v>
      </c>
      <c r="K31" s="131">
        <v>-1.64</v>
      </c>
      <c r="L31" s="120">
        <v>141</v>
      </c>
      <c r="M31" s="132">
        <v>14354292</v>
      </c>
      <c r="N31" s="133">
        <v>86194844.810000002</v>
      </c>
      <c r="O31"/>
    </row>
    <row r="32" spans="1:15" ht="15" customHeight="1" x14ac:dyDescent="0.25">
      <c r="B32" s="49" t="s">
        <v>100</v>
      </c>
      <c r="C32" s="49" t="s">
        <v>101</v>
      </c>
      <c r="D32" s="69">
        <v>1.4</v>
      </c>
      <c r="E32" s="81">
        <v>1.45</v>
      </c>
      <c r="F32" s="81">
        <v>1.4</v>
      </c>
      <c r="G32" s="81">
        <v>1.45</v>
      </c>
      <c r="H32" s="81">
        <v>1.4</v>
      </c>
      <c r="I32" s="130">
        <v>1.45</v>
      </c>
      <c r="J32" s="130">
        <v>1.4</v>
      </c>
      <c r="K32" s="131">
        <v>3.57</v>
      </c>
      <c r="L32" s="120">
        <v>4</v>
      </c>
      <c r="M32" s="132">
        <v>4801000</v>
      </c>
      <c r="N32" s="133">
        <v>6952128.0999999996</v>
      </c>
      <c r="O32"/>
    </row>
    <row r="33" spans="1:15" ht="15" customHeight="1" x14ac:dyDescent="0.25">
      <c r="B33" s="129" t="s">
        <v>319</v>
      </c>
      <c r="C33" s="129" t="s">
        <v>318</v>
      </c>
      <c r="D33" s="69">
        <v>19</v>
      </c>
      <c r="E33" s="81">
        <v>19</v>
      </c>
      <c r="F33" s="81">
        <v>19</v>
      </c>
      <c r="G33" s="81">
        <v>19</v>
      </c>
      <c r="H33" s="81">
        <v>20</v>
      </c>
      <c r="I33" s="130">
        <v>19</v>
      </c>
      <c r="J33" s="130">
        <v>20</v>
      </c>
      <c r="K33" s="131">
        <v>-5</v>
      </c>
      <c r="L33" s="120">
        <v>1</v>
      </c>
      <c r="M33" s="132">
        <v>2936</v>
      </c>
      <c r="N33" s="133">
        <v>55784</v>
      </c>
      <c r="O33"/>
    </row>
    <row r="34" spans="1:15" ht="15" customHeight="1" x14ac:dyDescent="0.25">
      <c r="B34" s="68" t="s">
        <v>255</v>
      </c>
      <c r="C34" s="68" t="s">
        <v>257</v>
      </c>
      <c r="D34" s="69">
        <v>1.07</v>
      </c>
      <c r="E34" s="81">
        <v>1.1000000000000001</v>
      </c>
      <c r="F34" s="81">
        <v>1.07</v>
      </c>
      <c r="G34" s="81">
        <v>1.0900000000000001</v>
      </c>
      <c r="H34" s="81">
        <v>1.1499999999999999</v>
      </c>
      <c r="I34" s="130">
        <v>1.1000000000000001</v>
      </c>
      <c r="J34" s="130">
        <v>1.1499999999999999</v>
      </c>
      <c r="K34" s="131">
        <v>-4.3499999999999996</v>
      </c>
      <c r="L34" s="120">
        <v>2</v>
      </c>
      <c r="M34" s="132">
        <v>12000</v>
      </c>
      <c r="N34" s="133">
        <v>13020</v>
      </c>
      <c r="O34"/>
    </row>
    <row r="35" spans="1:15" ht="15" customHeight="1" x14ac:dyDescent="0.25">
      <c r="B35" s="96" t="s">
        <v>64</v>
      </c>
      <c r="C35" s="96" t="s">
        <v>65</v>
      </c>
      <c r="D35" s="69">
        <v>2.9</v>
      </c>
      <c r="E35" s="81">
        <v>2.9</v>
      </c>
      <c r="F35" s="81">
        <v>2.9</v>
      </c>
      <c r="G35" s="81">
        <v>2.9</v>
      </c>
      <c r="H35" s="81">
        <v>2.9</v>
      </c>
      <c r="I35" s="130">
        <v>2.9</v>
      </c>
      <c r="J35" s="130">
        <v>2.9</v>
      </c>
      <c r="K35" s="131">
        <v>0</v>
      </c>
      <c r="L35" s="120">
        <v>3</v>
      </c>
      <c r="M35" s="132">
        <v>442</v>
      </c>
      <c r="N35" s="133">
        <v>1281.8</v>
      </c>
      <c r="O35"/>
    </row>
    <row r="36" spans="1:15" ht="15" customHeight="1" x14ac:dyDescent="0.25">
      <c r="B36" s="157" t="s">
        <v>314</v>
      </c>
      <c r="C36" s="157" t="s">
        <v>315</v>
      </c>
      <c r="D36" s="69">
        <v>6.5</v>
      </c>
      <c r="E36" s="81">
        <v>6.5</v>
      </c>
      <c r="F36" s="81">
        <v>6.25</v>
      </c>
      <c r="G36" s="81">
        <v>6.27</v>
      </c>
      <c r="H36" s="81">
        <v>6.5</v>
      </c>
      <c r="I36" s="130">
        <v>6.25</v>
      </c>
      <c r="J36" s="130">
        <v>6.5</v>
      </c>
      <c r="K36" s="131">
        <v>-3.85</v>
      </c>
      <c r="L36" s="120">
        <v>3</v>
      </c>
      <c r="M36" s="132">
        <v>6458</v>
      </c>
      <c r="N36" s="133">
        <v>40477</v>
      </c>
      <c r="O36"/>
    </row>
    <row r="37" spans="1:15" ht="15" customHeight="1" x14ac:dyDescent="0.25">
      <c r="B37" s="68" t="s">
        <v>266</v>
      </c>
      <c r="C37" s="68" t="s">
        <v>267</v>
      </c>
      <c r="D37" s="69">
        <v>2.2000000000000002</v>
      </c>
      <c r="E37" s="81">
        <v>2.2000000000000002</v>
      </c>
      <c r="F37" s="81">
        <v>2.2000000000000002</v>
      </c>
      <c r="G37" s="81">
        <v>2.2000000000000002</v>
      </c>
      <c r="H37" s="81">
        <v>2.25</v>
      </c>
      <c r="I37" s="130">
        <v>2.2000000000000002</v>
      </c>
      <c r="J37" s="130">
        <v>2.25</v>
      </c>
      <c r="K37" s="131">
        <v>-2.2200000000000002</v>
      </c>
      <c r="L37" s="120">
        <v>4</v>
      </c>
      <c r="M37" s="132">
        <v>100000</v>
      </c>
      <c r="N37" s="133">
        <v>220000</v>
      </c>
      <c r="O37"/>
    </row>
    <row r="38" spans="1:15" ht="15" customHeight="1" x14ac:dyDescent="0.25">
      <c r="A38" s="67"/>
      <c r="B38" s="258" t="s">
        <v>66</v>
      </c>
      <c r="C38" s="259"/>
      <c r="D38" s="86"/>
      <c r="E38" s="86"/>
      <c r="F38" s="86"/>
      <c r="G38" s="86"/>
      <c r="H38" s="86"/>
      <c r="I38" s="86"/>
      <c r="J38" s="86"/>
      <c r="K38" s="86"/>
      <c r="L38" s="70">
        <f>SUM(L31:L37)</f>
        <v>158</v>
      </c>
      <c r="M38" s="70">
        <f>SUM(M31:M37)</f>
        <v>19277128</v>
      </c>
      <c r="N38" s="70">
        <f>SUM(N31:N37)</f>
        <v>93477535.709999993</v>
      </c>
      <c r="O38"/>
    </row>
    <row r="39" spans="1:15" ht="15" customHeight="1" x14ac:dyDescent="0.25">
      <c r="B39" s="265" t="s">
        <v>67</v>
      </c>
      <c r="C39" s="266"/>
      <c r="D39" s="266"/>
      <c r="E39" s="266"/>
      <c r="F39" s="266"/>
      <c r="G39" s="266"/>
      <c r="H39" s="266"/>
      <c r="I39" s="266"/>
      <c r="J39" s="266"/>
      <c r="K39" s="266"/>
      <c r="L39" s="266"/>
      <c r="M39" s="266"/>
      <c r="N39" s="267"/>
      <c r="O39"/>
    </row>
    <row r="40" spans="1:15" ht="15" customHeight="1" x14ac:dyDescent="0.25">
      <c r="B40" s="157" t="s">
        <v>247</v>
      </c>
      <c r="C40" s="157" t="s">
        <v>248</v>
      </c>
      <c r="D40" s="156">
        <v>12.3</v>
      </c>
      <c r="E40" s="138">
        <v>12.3</v>
      </c>
      <c r="F40" s="138">
        <v>12.1</v>
      </c>
      <c r="G40" s="138">
        <v>12.19</v>
      </c>
      <c r="H40" s="138">
        <v>12.33</v>
      </c>
      <c r="I40" s="138">
        <v>12.1</v>
      </c>
      <c r="J40" s="138">
        <v>12.3</v>
      </c>
      <c r="K40" s="139">
        <v>-1.63</v>
      </c>
      <c r="L40" s="143">
        <v>2</v>
      </c>
      <c r="M40" s="140">
        <v>904</v>
      </c>
      <c r="N40" s="141">
        <v>11019.2</v>
      </c>
    </row>
    <row r="41" spans="1:15" ht="15" customHeight="1" x14ac:dyDescent="0.25">
      <c r="B41" s="157" t="s">
        <v>205</v>
      </c>
      <c r="C41" s="157" t="s">
        <v>206</v>
      </c>
      <c r="D41" s="156">
        <v>60</v>
      </c>
      <c r="E41" s="138">
        <v>60</v>
      </c>
      <c r="F41" s="138">
        <v>58</v>
      </c>
      <c r="G41" s="138">
        <v>59.99</v>
      </c>
      <c r="H41" s="138">
        <v>60</v>
      </c>
      <c r="I41" s="138">
        <v>58</v>
      </c>
      <c r="J41" s="138">
        <v>60</v>
      </c>
      <c r="K41" s="139">
        <v>-3.33</v>
      </c>
      <c r="L41" s="143">
        <v>8</v>
      </c>
      <c r="M41" s="140">
        <v>2872460</v>
      </c>
      <c r="N41" s="141">
        <v>172304843</v>
      </c>
    </row>
    <row r="42" spans="1:15" ht="15" customHeight="1" x14ac:dyDescent="0.25">
      <c r="A42" s="67"/>
      <c r="B42" s="258" t="s">
        <v>69</v>
      </c>
      <c r="C42" s="259"/>
      <c r="D42" s="86"/>
      <c r="E42" s="86"/>
      <c r="F42" s="86"/>
      <c r="G42" s="86"/>
      <c r="H42" s="86"/>
      <c r="I42" s="86"/>
      <c r="J42" s="86"/>
      <c r="K42" s="86"/>
      <c r="L42" s="70">
        <f>SUM(L40:L41)</f>
        <v>10</v>
      </c>
      <c r="M42" s="70">
        <f>SUM(M40:M41)</f>
        <v>2873364</v>
      </c>
      <c r="N42" s="70">
        <f>SUM(N40:N41)</f>
        <v>172315862.19999999</v>
      </c>
    </row>
    <row r="43" spans="1:15" ht="15" customHeight="1" x14ac:dyDescent="0.25">
      <c r="A43" s="67"/>
      <c r="B43" s="274" t="s">
        <v>71</v>
      </c>
      <c r="C43" s="275"/>
      <c r="D43" s="71"/>
      <c r="E43" s="71"/>
      <c r="F43" s="71"/>
      <c r="G43" s="71"/>
      <c r="H43" s="71"/>
      <c r="I43" s="71"/>
      <c r="J43" s="71"/>
      <c r="K43" s="71"/>
      <c r="L43" s="72">
        <f>L42+L38+L29+L23+L20+L16</f>
        <v>786</v>
      </c>
      <c r="M43" s="72">
        <f t="shared" ref="M43:N43" si="0">M42+M38+M29+M23+M20+M16</f>
        <v>257243279</v>
      </c>
      <c r="N43" s="72">
        <f t="shared" si="0"/>
        <v>645424677.00999999</v>
      </c>
    </row>
    <row r="44" spans="1:15" ht="23.25" customHeight="1" x14ac:dyDescent="0.25">
      <c r="A44" s="67"/>
      <c r="B44" s="254" t="s">
        <v>358</v>
      </c>
      <c r="C44" s="254"/>
      <c r="D44" s="254"/>
      <c r="E44" s="254"/>
      <c r="F44" s="254"/>
      <c r="G44" s="254"/>
      <c r="H44" s="254"/>
      <c r="I44" s="254"/>
      <c r="J44" s="254"/>
      <c r="K44" s="254"/>
      <c r="L44" s="254"/>
      <c r="M44" s="254"/>
      <c r="N44" s="254"/>
    </row>
    <row r="45" spans="1:15" ht="24" customHeight="1" x14ac:dyDescent="0.25">
      <c r="A45" s="67"/>
      <c r="B45" s="105" t="s">
        <v>38</v>
      </c>
      <c r="C45" s="106" t="s">
        <v>39</v>
      </c>
      <c r="D45" s="106" t="s">
        <v>40</v>
      </c>
      <c r="E45" s="106" t="s">
        <v>41</v>
      </c>
      <c r="F45" s="106" t="s">
        <v>42</v>
      </c>
      <c r="G45" s="106" t="s">
        <v>43</v>
      </c>
      <c r="H45" s="106" t="s">
        <v>44</v>
      </c>
      <c r="I45" s="106" t="s">
        <v>45</v>
      </c>
      <c r="J45" s="107" t="s">
        <v>46</v>
      </c>
      <c r="K45" s="108" t="s">
        <v>32</v>
      </c>
      <c r="L45" s="109" t="s">
        <v>47</v>
      </c>
      <c r="M45" s="109" t="s">
        <v>48</v>
      </c>
      <c r="N45" s="106" t="s">
        <v>49</v>
      </c>
    </row>
    <row r="46" spans="1:15" ht="15" customHeight="1" x14ac:dyDescent="0.25">
      <c r="A46" s="67"/>
      <c r="B46" s="253" t="s">
        <v>50</v>
      </c>
      <c r="C46" s="254"/>
      <c r="D46" s="254"/>
      <c r="E46" s="254"/>
      <c r="F46" s="254"/>
      <c r="G46" s="254"/>
      <c r="H46" s="254"/>
      <c r="I46" s="254"/>
      <c r="J46" s="254"/>
      <c r="K46" s="254"/>
      <c r="L46" s="254"/>
      <c r="M46" s="254"/>
      <c r="N46" s="255"/>
    </row>
    <row r="47" spans="1:15" ht="15" customHeight="1" x14ac:dyDescent="0.25">
      <c r="A47" s="67"/>
      <c r="B47" s="119" t="s">
        <v>249</v>
      </c>
      <c r="C47" s="119" t="s">
        <v>251</v>
      </c>
      <c r="D47" s="81">
        <v>0.48</v>
      </c>
      <c r="E47" s="81">
        <v>0.48</v>
      </c>
      <c r="F47" s="81">
        <v>0.48</v>
      </c>
      <c r="G47" s="81">
        <v>0.48</v>
      </c>
      <c r="H47" s="81">
        <v>0.49</v>
      </c>
      <c r="I47" s="123">
        <v>0.48</v>
      </c>
      <c r="J47" s="123">
        <v>0.48</v>
      </c>
      <c r="K47" s="124">
        <v>0</v>
      </c>
      <c r="L47" s="134">
        <v>3</v>
      </c>
      <c r="M47" s="121">
        <v>225709</v>
      </c>
      <c r="N47" s="122">
        <v>108340.32</v>
      </c>
    </row>
    <row r="48" spans="1:15" ht="15" customHeight="1" x14ac:dyDescent="0.25">
      <c r="A48" s="67"/>
      <c r="B48" s="268" t="s">
        <v>53</v>
      </c>
      <c r="C48" s="269"/>
      <c r="D48" s="270"/>
      <c r="E48" s="271"/>
      <c r="F48" s="271"/>
      <c r="G48" s="271"/>
      <c r="H48" s="271"/>
      <c r="I48" s="271"/>
      <c r="J48" s="271"/>
      <c r="K48" s="272"/>
      <c r="L48" s="70">
        <f>SUM(L47:L47)</f>
        <v>3</v>
      </c>
      <c r="M48" s="70">
        <f>SUM(M47:M47)</f>
        <v>225709</v>
      </c>
      <c r="N48" s="70">
        <f>SUM(N47:N47)</f>
        <v>108340.32</v>
      </c>
    </row>
    <row r="49" spans="1:14" ht="15" customHeight="1" x14ac:dyDescent="0.25">
      <c r="A49" s="67"/>
      <c r="B49" s="253" t="s">
        <v>56</v>
      </c>
      <c r="C49" s="254"/>
      <c r="D49" s="254"/>
      <c r="E49" s="254"/>
      <c r="F49" s="254"/>
      <c r="G49" s="254"/>
      <c r="H49" s="254"/>
      <c r="I49" s="254"/>
      <c r="J49" s="254"/>
      <c r="K49" s="254"/>
      <c r="L49" s="254"/>
      <c r="M49" s="254"/>
      <c r="N49" s="255"/>
    </row>
    <row r="50" spans="1:14" ht="15" customHeight="1" x14ac:dyDescent="0.25">
      <c r="A50" s="67"/>
      <c r="B50" s="49" t="s">
        <v>268</v>
      </c>
      <c r="C50" s="49" t="s">
        <v>270</v>
      </c>
      <c r="D50" s="126">
        <v>3.75</v>
      </c>
      <c r="E50" s="81">
        <v>3.75</v>
      </c>
      <c r="F50" s="81">
        <v>3.75</v>
      </c>
      <c r="G50" s="81">
        <v>3.75</v>
      </c>
      <c r="H50" s="81">
        <v>3.83</v>
      </c>
      <c r="I50" s="123">
        <v>3.75</v>
      </c>
      <c r="J50" s="123">
        <v>3.8</v>
      </c>
      <c r="K50" s="124">
        <v>-1.32</v>
      </c>
      <c r="L50" s="134">
        <v>1</v>
      </c>
      <c r="M50" s="121">
        <v>86959</v>
      </c>
      <c r="N50" s="122">
        <v>326096.25</v>
      </c>
    </row>
    <row r="51" spans="1:14" ht="15" customHeight="1" x14ac:dyDescent="0.25">
      <c r="A51" s="67"/>
      <c r="B51" s="258" t="s">
        <v>258</v>
      </c>
      <c r="C51" s="259"/>
      <c r="D51" s="73"/>
      <c r="E51" s="73"/>
      <c r="F51" s="73"/>
      <c r="G51" s="73"/>
      <c r="H51" s="73"/>
      <c r="I51" s="73"/>
      <c r="J51" s="73"/>
      <c r="K51" s="73"/>
      <c r="L51" s="70">
        <f>SUM(L50:L50)</f>
        <v>1</v>
      </c>
      <c r="M51" s="70">
        <f>SUM(M50:M50)</f>
        <v>86959</v>
      </c>
      <c r="N51" s="70">
        <f>SUM(N50:N50)</f>
        <v>326096.25</v>
      </c>
    </row>
    <row r="52" spans="1:14" ht="15" customHeight="1" x14ac:dyDescent="0.25">
      <c r="A52" s="67"/>
      <c r="B52" s="262" t="s">
        <v>63</v>
      </c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63"/>
      <c r="N52" s="264"/>
    </row>
    <row r="53" spans="1:14" ht="15" customHeight="1" x14ac:dyDescent="0.25">
      <c r="A53" s="67"/>
      <c r="B53" s="49" t="s">
        <v>72</v>
      </c>
      <c r="C53" s="49" t="s">
        <v>73</v>
      </c>
      <c r="D53" s="126">
        <v>2.78</v>
      </c>
      <c r="E53" s="81">
        <v>2.78</v>
      </c>
      <c r="F53" s="81">
        <v>2.76</v>
      </c>
      <c r="G53" s="81">
        <v>2.76</v>
      </c>
      <c r="H53" s="81">
        <v>2.82</v>
      </c>
      <c r="I53" s="123">
        <v>2.76</v>
      </c>
      <c r="J53" s="123">
        <v>2.81</v>
      </c>
      <c r="K53" s="124">
        <v>-1.78</v>
      </c>
      <c r="L53" s="134">
        <v>6</v>
      </c>
      <c r="M53" s="121">
        <v>457000</v>
      </c>
      <c r="N53" s="122">
        <v>1261460</v>
      </c>
    </row>
    <row r="54" spans="1:14" ht="15" customHeight="1" x14ac:dyDescent="0.25">
      <c r="A54" s="67"/>
      <c r="B54" s="49" t="s">
        <v>33</v>
      </c>
      <c r="C54" s="49" t="s">
        <v>74</v>
      </c>
      <c r="D54" s="126">
        <v>1.21</v>
      </c>
      <c r="E54" s="81">
        <v>1.21</v>
      </c>
      <c r="F54" s="81">
        <v>1.21</v>
      </c>
      <c r="G54" s="81">
        <v>1.21</v>
      </c>
      <c r="H54" s="81">
        <v>1.21</v>
      </c>
      <c r="I54" s="123">
        <v>1.21</v>
      </c>
      <c r="J54" s="123">
        <v>1.21</v>
      </c>
      <c r="K54" s="124">
        <v>0</v>
      </c>
      <c r="L54" s="134">
        <v>1</v>
      </c>
      <c r="M54" s="121">
        <v>100</v>
      </c>
      <c r="N54" s="122">
        <v>121</v>
      </c>
    </row>
    <row r="55" spans="1:14" ht="15" customHeight="1" x14ac:dyDescent="0.25">
      <c r="A55" s="67"/>
      <c r="B55" s="258" t="s">
        <v>66</v>
      </c>
      <c r="C55" s="259"/>
      <c r="D55" s="73"/>
      <c r="E55" s="73"/>
      <c r="F55" s="73"/>
      <c r="G55" s="73"/>
      <c r="H55" s="73"/>
      <c r="I55" s="73"/>
      <c r="J55" s="73"/>
      <c r="K55" s="73"/>
      <c r="L55" s="70">
        <f>SUM(L53:L54)</f>
        <v>7</v>
      </c>
      <c r="M55" s="70">
        <f>SUM(M53:M54)</f>
        <v>457100</v>
      </c>
      <c r="N55" s="70">
        <f>SUM(N53:N54)</f>
        <v>1261581</v>
      </c>
    </row>
    <row r="56" spans="1:14" ht="15" customHeight="1" x14ac:dyDescent="0.25">
      <c r="A56" s="67"/>
      <c r="B56" s="260" t="s">
        <v>75</v>
      </c>
      <c r="C56" s="261"/>
      <c r="D56" s="71"/>
      <c r="E56" s="71"/>
      <c r="F56" s="71"/>
      <c r="G56" s="71"/>
      <c r="H56" s="71"/>
      <c r="I56" s="71"/>
      <c r="J56" s="71"/>
      <c r="K56" s="71"/>
      <c r="L56" s="72">
        <f>L55+L51+L48</f>
        <v>11</v>
      </c>
      <c r="M56" s="72">
        <f>M55+M51+M48</f>
        <v>769768</v>
      </c>
      <c r="N56" s="72">
        <f>N55+N51+N48</f>
        <v>1696017.57</v>
      </c>
    </row>
    <row r="57" spans="1:14" ht="21.75" customHeight="1" x14ac:dyDescent="0.25">
      <c r="A57" s="67"/>
      <c r="B57" s="254" t="s">
        <v>357</v>
      </c>
      <c r="C57" s="254"/>
      <c r="D57" s="254"/>
      <c r="E57" s="254"/>
      <c r="F57" s="254"/>
      <c r="G57" s="254"/>
      <c r="H57" s="254"/>
      <c r="I57" s="254"/>
      <c r="J57" s="254"/>
      <c r="K57" s="254"/>
      <c r="L57" s="254"/>
      <c r="M57" s="254"/>
      <c r="N57" s="254"/>
    </row>
    <row r="58" spans="1:14" ht="25.5" customHeight="1" x14ac:dyDescent="0.25">
      <c r="A58" s="67"/>
      <c r="B58" s="105" t="s">
        <v>38</v>
      </c>
      <c r="C58" s="106" t="s">
        <v>39</v>
      </c>
      <c r="D58" s="106" t="s">
        <v>40</v>
      </c>
      <c r="E58" s="106" t="s">
        <v>41</v>
      </c>
      <c r="F58" s="106" t="s">
        <v>42</v>
      </c>
      <c r="G58" s="106" t="s">
        <v>43</v>
      </c>
      <c r="H58" s="106" t="s">
        <v>44</v>
      </c>
      <c r="I58" s="106" t="s">
        <v>45</v>
      </c>
      <c r="J58" s="107" t="s">
        <v>46</v>
      </c>
      <c r="K58" s="108" t="s">
        <v>32</v>
      </c>
      <c r="L58" s="109" t="s">
        <v>47</v>
      </c>
      <c r="M58" s="109" t="s">
        <v>48</v>
      </c>
      <c r="N58" s="106" t="s">
        <v>49</v>
      </c>
    </row>
    <row r="59" spans="1:14" ht="14.1" customHeight="1" x14ac:dyDescent="0.25">
      <c r="A59" s="67"/>
      <c r="B59" s="253" t="s">
        <v>50</v>
      </c>
      <c r="C59" s="254"/>
      <c r="D59" s="254"/>
      <c r="E59" s="254"/>
      <c r="F59" s="254"/>
      <c r="G59" s="254"/>
      <c r="H59" s="254"/>
      <c r="I59" s="254"/>
      <c r="J59" s="254"/>
      <c r="K59" s="254"/>
      <c r="L59" s="254"/>
      <c r="M59" s="254"/>
      <c r="N59" s="255"/>
    </row>
    <row r="60" spans="1:14" ht="14.1" customHeight="1" x14ac:dyDescent="0.25">
      <c r="A60" s="67"/>
      <c r="B60" s="96" t="s">
        <v>274</v>
      </c>
      <c r="C60" s="96" t="s">
        <v>282</v>
      </c>
      <c r="D60" s="81">
        <v>0.13</v>
      </c>
      <c r="E60" s="81">
        <v>0.13</v>
      </c>
      <c r="F60" s="81">
        <v>0.12</v>
      </c>
      <c r="G60" s="81">
        <v>0.12</v>
      </c>
      <c r="H60" s="81">
        <v>0.13</v>
      </c>
      <c r="I60" s="81">
        <v>0.13</v>
      </c>
      <c r="J60" s="81">
        <v>0.13</v>
      </c>
      <c r="K60" s="82">
        <v>0</v>
      </c>
      <c r="L60" s="120">
        <v>7</v>
      </c>
      <c r="M60" s="83">
        <v>13305000</v>
      </c>
      <c r="N60" s="84">
        <v>1598561.6</v>
      </c>
    </row>
    <row r="61" spans="1:14" ht="14.1" customHeight="1" x14ac:dyDescent="0.25">
      <c r="A61" s="67"/>
      <c r="B61" s="268" t="s">
        <v>53</v>
      </c>
      <c r="C61" s="269"/>
      <c r="D61" s="270"/>
      <c r="E61" s="271"/>
      <c r="F61" s="271"/>
      <c r="G61" s="271"/>
      <c r="H61" s="271"/>
      <c r="I61" s="271"/>
      <c r="J61" s="271"/>
      <c r="K61" s="272"/>
      <c r="L61" s="70">
        <f>SUM(L60:L60)</f>
        <v>7</v>
      </c>
      <c r="M61" s="70">
        <f>SUM(M60:M60)</f>
        <v>13305000</v>
      </c>
      <c r="N61" s="70">
        <f>SUM(N60:N60)</f>
        <v>1598561.6</v>
      </c>
    </row>
    <row r="62" spans="1:14" ht="14.1" customHeight="1" x14ac:dyDescent="0.25">
      <c r="A62" s="67"/>
      <c r="B62" s="253" t="s">
        <v>57</v>
      </c>
      <c r="C62" s="254"/>
      <c r="D62" s="254"/>
      <c r="E62" s="254"/>
      <c r="F62" s="254"/>
      <c r="G62" s="254"/>
      <c r="H62" s="254"/>
      <c r="I62" s="254"/>
      <c r="J62" s="254"/>
      <c r="K62" s="254"/>
      <c r="L62" s="254"/>
      <c r="M62" s="254"/>
      <c r="N62" s="255"/>
    </row>
    <row r="63" spans="1:14" ht="14.1" customHeight="1" x14ac:dyDescent="0.25">
      <c r="A63" s="67"/>
      <c r="B63" s="96" t="s">
        <v>98</v>
      </c>
      <c r="C63" s="96" t="s">
        <v>99</v>
      </c>
      <c r="D63" s="81">
        <v>1.35</v>
      </c>
      <c r="E63" s="81">
        <v>1.35</v>
      </c>
      <c r="F63" s="81">
        <v>1.35</v>
      </c>
      <c r="G63" s="81">
        <v>1.35</v>
      </c>
      <c r="H63" s="81">
        <v>1.35</v>
      </c>
      <c r="I63" s="81">
        <v>1.35</v>
      </c>
      <c r="J63" s="81">
        <v>1.35</v>
      </c>
      <c r="K63" s="82">
        <v>0</v>
      </c>
      <c r="L63" s="120">
        <v>1</v>
      </c>
      <c r="M63" s="83">
        <v>100</v>
      </c>
      <c r="N63" s="84">
        <v>135</v>
      </c>
    </row>
    <row r="64" spans="1:14" ht="14.1" customHeight="1" x14ac:dyDescent="0.25">
      <c r="A64" s="67"/>
      <c r="B64" s="268" t="s">
        <v>62</v>
      </c>
      <c r="C64" s="269"/>
      <c r="D64" s="270"/>
      <c r="E64" s="271"/>
      <c r="F64" s="271"/>
      <c r="G64" s="271"/>
      <c r="H64" s="271"/>
      <c r="I64" s="271"/>
      <c r="J64" s="271"/>
      <c r="K64" s="272"/>
      <c r="L64" s="70">
        <f>SUM(L63:L63)</f>
        <v>1</v>
      </c>
      <c r="M64" s="70">
        <f>SUM(M63:M63)</f>
        <v>100</v>
      </c>
      <c r="N64" s="70">
        <f>SUM(N63:N63)</f>
        <v>135</v>
      </c>
    </row>
    <row r="65" spans="1:14" ht="14.1" customHeight="1" x14ac:dyDescent="0.25">
      <c r="A65" s="67"/>
      <c r="B65" s="262" t="s">
        <v>63</v>
      </c>
      <c r="C65" s="263"/>
      <c r="D65" s="263"/>
      <c r="E65" s="263"/>
      <c r="F65" s="263"/>
      <c r="G65" s="263"/>
      <c r="H65" s="263"/>
      <c r="I65" s="263"/>
      <c r="J65" s="263"/>
      <c r="K65" s="263"/>
      <c r="L65" s="263"/>
      <c r="M65" s="263"/>
      <c r="N65" s="264"/>
    </row>
    <row r="66" spans="1:14" ht="14.1" customHeight="1" x14ac:dyDescent="0.25">
      <c r="A66" s="67"/>
      <c r="B66" s="96" t="s">
        <v>158</v>
      </c>
      <c r="C66" s="96" t="s">
        <v>159</v>
      </c>
      <c r="D66" s="126">
        <v>1.4</v>
      </c>
      <c r="E66" s="162">
        <v>1.4</v>
      </c>
      <c r="F66" s="162">
        <v>1.33</v>
      </c>
      <c r="G66" s="162">
        <v>1.33</v>
      </c>
      <c r="H66" s="162">
        <v>1.32</v>
      </c>
      <c r="I66" s="162">
        <v>1.33</v>
      </c>
      <c r="J66" s="162">
        <v>1.4</v>
      </c>
      <c r="K66" s="163">
        <v>-5</v>
      </c>
      <c r="L66" s="160">
        <v>3</v>
      </c>
      <c r="M66" s="164">
        <v>623838</v>
      </c>
      <c r="N66" s="165">
        <v>831046.44</v>
      </c>
    </row>
    <row r="67" spans="1:14" ht="14.1" customHeight="1" x14ac:dyDescent="0.25">
      <c r="A67" s="67"/>
      <c r="B67" s="96" t="s">
        <v>193</v>
      </c>
      <c r="C67" s="96" t="s">
        <v>194</v>
      </c>
      <c r="D67" s="126">
        <v>1.6</v>
      </c>
      <c r="E67" s="176">
        <v>1.6</v>
      </c>
      <c r="F67" s="176">
        <v>1.6</v>
      </c>
      <c r="G67" s="176">
        <v>1.6</v>
      </c>
      <c r="H67" s="176">
        <v>1.63</v>
      </c>
      <c r="I67" s="176">
        <v>1.6</v>
      </c>
      <c r="J67" s="176">
        <v>1.6</v>
      </c>
      <c r="K67" s="177">
        <v>0</v>
      </c>
      <c r="L67" s="173">
        <v>3</v>
      </c>
      <c r="M67" s="174">
        <v>251000</v>
      </c>
      <c r="N67" s="175">
        <v>401600</v>
      </c>
    </row>
    <row r="68" spans="1:14" ht="14.1" customHeight="1" x14ac:dyDescent="0.25">
      <c r="A68" s="67"/>
      <c r="B68" s="96" t="s">
        <v>78</v>
      </c>
      <c r="C68" s="96" t="s">
        <v>79</v>
      </c>
      <c r="D68" s="81">
        <v>1.88</v>
      </c>
      <c r="E68" s="81">
        <v>1.89</v>
      </c>
      <c r="F68" s="81">
        <v>1.85</v>
      </c>
      <c r="G68" s="81">
        <v>1.88</v>
      </c>
      <c r="H68" s="81">
        <v>1.8</v>
      </c>
      <c r="I68" s="81">
        <v>1.85</v>
      </c>
      <c r="J68" s="81">
        <v>1.8</v>
      </c>
      <c r="K68" s="82">
        <v>2.78</v>
      </c>
      <c r="L68" s="120">
        <v>7</v>
      </c>
      <c r="M68" s="83">
        <v>1349038</v>
      </c>
      <c r="N68" s="84">
        <v>2540612.46</v>
      </c>
    </row>
    <row r="69" spans="1:14" ht="14.1" customHeight="1" x14ac:dyDescent="0.25">
      <c r="A69" s="67"/>
      <c r="B69" s="96" t="s">
        <v>80</v>
      </c>
      <c r="C69" s="96" t="s">
        <v>81</v>
      </c>
      <c r="D69" s="81">
        <v>1.27</v>
      </c>
      <c r="E69" s="81">
        <v>1.27</v>
      </c>
      <c r="F69" s="81">
        <v>1.26</v>
      </c>
      <c r="G69" s="81">
        <v>1.27</v>
      </c>
      <c r="H69" s="81">
        <v>1.28</v>
      </c>
      <c r="I69" s="81">
        <v>1.26</v>
      </c>
      <c r="J69" s="81">
        <v>1.28</v>
      </c>
      <c r="K69" s="82">
        <v>-1.56</v>
      </c>
      <c r="L69" s="120">
        <v>7</v>
      </c>
      <c r="M69" s="83">
        <v>1512800</v>
      </c>
      <c r="N69" s="84">
        <v>1916128</v>
      </c>
    </row>
    <row r="70" spans="1:14" ht="14.1" customHeight="1" x14ac:dyDescent="0.25">
      <c r="A70" s="67"/>
      <c r="B70" s="258" t="s">
        <v>66</v>
      </c>
      <c r="C70" s="259"/>
      <c r="D70" s="270"/>
      <c r="E70" s="271"/>
      <c r="F70" s="271"/>
      <c r="G70" s="271"/>
      <c r="H70" s="271"/>
      <c r="I70" s="271"/>
      <c r="J70" s="271"/>
      <c r="K70" s="272"/>
      <c r="L70" s="70">
        <f>SUM(L66:L69)</f>
        <v>20</v>
      </c>
      <c r="M70" s="70">
        <f>SUM(M66:M69)</f>
        <v>3736676</v>
      </c>
      <c r="N70" s="70">
        <f>SUM(N66:N69)</f>
        <v>5689386.9000000004</v>
      </c>
    </row>
    <row r="71" spans="1:14" ht="14.1" customHeight="1" x14ac:dyDescent="0.25">
      <c r="A71" s="67"/>
      <c r="B71" s="265" t="s">
        <v>67</v>
      </c>
      <c r="C71" s="266"/>
      <c r="D71" s="266"/>
      <c r="E71" s="266"/>
      <c r="F71" s="266"/>
      <c r="G71" s="266"/>
      <c r="H71" s="266"/>
      <c r="I71" s="266"/>
      <c r="J71" s="266"/>
      <c r="K71" s="266"/>
      <c r="L71" s="266"/>
      <c r="M71" s="266"/>
      <c r="N71" s="267"/>
    </row>
    <row r="72" spans="1:14" ht="14.1" customHeight="1" x14ac:dyDescent="0.25">
      <c r="A72" s="67"/>
      <c r="B72" s="119" t="s">
        <v>286</v>
      </c>
      <c r="C72" s="119" t="s">
        <v>288</v>
      </c>
      <c r="D72" s="126">
        <v>9.1</v>
      </c>
      <c r="E72" s="162">
        <v>9.15</v>
      </c>
      <c r="F72" s="162">
        <v>9.0500000000000007</v>
      </c>
      <c r="G72" s="162">
        <v>9.0500000000000007</v>
      </c>
      <c r="H72" s="162">
        <v>9.08</v>
      </c>
      <c r="I72" s="162">
        <v>9.15</v>
      </c>
      <c r="J72" s="162">
        <v>9.11</v>
      </c>
      <c r="K72" s="163">
        <v>0.44</v>
      </c>
      <c r="L72" s="160">
        <v>7</v>
      </c>
      <c r="M72" s="164">
        <v>273858</v>
      </c>
      <c r="N72" s="165">
        <v>2479073.75</v>
      </c>
    </row>
    <row r="73" spans="1:14" ht="14.1" customHeight="1" x14ac:dyDescent="0.25">
      <c r="A73" s="67"/>
      <c r="B73" s="68" t="s">
        <v>145</v>
      </c>
      <c r="C73" s="68" t="s">
        <v>142</v>
      </c>
      <c r="D73" s="81">
        <v>20.65</v>
      </c>
      <c r="E73" s="81">
        <v>20.65</v>
      </c>
      <c r="F73" s="81">
        <v>20.65</v>
      </c>
      <c r="G73" s="81">
        <v>20.65</v>
      </c>
      <c r="H73" s="81">
        <v>20.66</v>
      </c>
      <c r="I73" s="81">
        <v>20.65</v>
      </c>
      <c r="J73" s="81">
        <v>20.65</v>
      </c>
      <c r="K73" s="103">
        <v>0</v>
      </c>
      <c r="L73" s="90">
        <v>7</v>
      </c>
      <c r="M73" s="83">
        <v>65000</v>
      </c>
      <c r="N73" s="84">
        <v>1342250</v>
      </c>
    </row>
    <row r="74" spans="1:14" ht="14.1" customHeight="1" x14ac:dyDescent="0.25">
      <c r="A74" s="67"/>
      <c r="B74" s="258" t="s">
        <v>69</v>
      </c>
      <c r="C74" s="259"/>
      <c r="D74" s="270"/>
      <c r="E74" s="271"/>
      <c r="F74" s="271"/>
      <c r="G74" s="271"/>
      <c r="H74" s="271"/>
      <c r="I74" s="271"/>
      <c r="J74" s="271"/>
      <c r="K74" s="272"/>
      <c r="L74" s="70">
        <f>SUM(L72:L73)</f>
        <v>14</v>
      </c>
      <c r="M74" s="83">
        <f>SUM(M72:M73)</f>
        <v>338858</v>
      </c>
      <c r="N74" s="84">
        <f>SUM(N72:N73)</f>
        <v>3821323.75</v>
      </c>
    </row>
    <row r="75" spans="1:14" ht="14.1" customHeight="1" x14ac:dyDescent="0.25">
      <c r="A75" s="67"/>
      <c r="B75" s="265" t="s">
        <v>70</v>
      </c>
      <c r="C75" s="266"/>
      <c r="D75" s="266"/>
      <c r="E75" s="266"/>
      <c r="F75" s="266"/>
      <c r="G75" s="266"/>
      <c r="H75" s="266"/>
      <c r="I75" s="266"/>
      <c r="J75" s="266"/>
      <c r="K75" s="266"/>
      <c r="L75" s="266"/>
      <c r="M75" s="266"/>
      <c r="N75" s="267"/>
    </row>
    <row r="76" spans="1:14" ht="14.1" customHeight="1" x14ac:dyDescent="0.25">
      <c r="A76" s="67"/>
      <c r="B76" s="68" t="s">
        <v>277</v>
      </c>
      <c r="C76" s="68" t="s">
        <v>279</v>
      </c>
      <c r="D76" s="81">
        <v>7.6</v>
      </c>
      <c r="E76" s="81">
        <v>7.6</v>
      </c>
      <c r="F76" s="81">
        <v>7.6</v>
      </c>
      <c r="G76" s="81">
        <v>7.6</v>
      </c>
      <c r="H76" s="81">
        <v>7.6</v>
      </c>
      <c r="I76" s="81">
        <v>7.6</v>
      </c>
      <c r="J76" s="81">
        <v>7.6</v>
      </c>
      <c r="K76" s="103">
        <v>0</v>
      </c>
      <c r="L76" s="90">
        <v>3</v>
      </c>
      <c r="M76" s="83">
        <v>6049</v>
      </c>
      <c r="N76" s="84">
        <v>45972.4</v>
      </c>
    </row>
    <row r="77" spans="1:14" ht="14.1" customHeight="1" x14ac:dyDescent="0.25">
      <c r="A77" s="67"/>
      <c r="B77" s="68" t="s">
        <v>220</v>
      </c>
      <c r="C77" s="68" t="s">
        <v>221</v>
      </c>
      <c r="D77" s="81">
        <v>5.0999999999999996</v>
      </c>
      <c r="E77" s="81">
        <v>5.35</v>
      </c>
      <c r="F77" s="81">
        <v>5.01</v>
      </c>
      <c r="G77" s="81">
        <v>5.0199999999999996</v>
      </c>
      <c r="H77" s="81">
        <v>5.09</v>
      </c>
      <c r="I77" s="81">
        <v>5.01</v>
      </c>
      <c r="J77" s="81">
        <v>5.0999999999999996</v>
      </c>
      <c r="K77" s="103">
        <v>-1.76</v>
      </c>
      <c r="L77" s="90">
        <v>86</v>
      </c>
      <c r="M77" s="83">
        <v>7227324</v>
      </c>
      <c r="N77" s="84">
        <v>36269097.960000001</v>
      </c>
    </row>
    <row r="78" spans="1:14" ht="14.1" customHeight="1" x14ac:dyDescent="0.25">
      <c r="A78" s="67"/>
      <c r="B78" s="258" t="s">
        <v>213</v>
      </c>
      <c r="C78" s="259"/>
      <c r="D78" s="270"/>
      <c r="E78" s="271"/>
      <c r="F78" s="271"/>
      <c r="G78" s="271"/>
      <c r="H78" s="271"/>
      <c r="I78" s="271"/>
      <c r="J78" s="271"/>
      <c r="K78" s="272"/>
      <c r="L78" s="70">
        <f>SUM(L76:L77)</f>
        <v>89</v>
      </c>
      <c r="M78" s="83">
        <f>SUM(M76:M77)</f>
        <v>7233373</v>
      </c>
      <c r="N78" s="84">
        <f>SUM(N76:N77)</f>
        <v>36315070.359999999</v>
      </c>
    </row>
    <row r="79" spans="1:14" ht="19.5" customHeight="1" x14ac:dyDescent="0.25">
      <c r="A79" s="67"/>
      <c r="B79" s="274" t="s">
        <v>82</v>
      </c>
      <c r="C79" s="275"/>
      <c r="D79" s="71"/>
      <c r="E79" s="71"/>
      <c r="F79" s="71"/>
      <c r="G79" s="71"/>
      <c r="H79" s="71"/>
      <c r="I79" s="71"/>
      <c r="J79" s="71"/>
      <c r="K79" s="71"/>
      <c r="L79" s="72">
        <f>L78+L74+L70+L64+L61</f>
        <v>131</v>
      </c>
      <c r="M79" s="72">
        <f>M78+M74+M70+M64+M61</f>
        <v>24614007</v>
      </c>
      <c r="N79" s="72">
        <f>N78+N74+N70+N64+N61</f>
        <v>47424477.609999999</v>
      </c>
    </row>
    <row r="80" spans="1:14" ht="14.1" customHeight="1" x14ac:dyDescent="0.25">
      <c r="A80" s="67"/>
      <c r="B80" s="274" t="s">
        <v>83</v>
      </c>
      <c r="C80" s="275"/>
      <c r="D80" s="276"/>
      <c r="E80" s="277"/>
      <c r="F80" s="277"/>
      <c r="G80" s="277"/>
      <c r="H80" s="277"/>
      <c r="I80" s="277"/>
      <c r="J80" s="277"/>
      <c r="K80" s="278"/>
      <c r="L80" s="72">
        <f>L79+L56+L43</f>
        <v>928</v>
      </c>
      <c r="M80" s="72">
        <f>M79+M56+M43</f>
        <v>282627054</v>
      </c>
      <c r="N80" s="72">
        <f>N79+N56+N43</f>
        <v>694545172.18999994</v>
      </c>
    </row>
    <row r="82" spans="14:14" ht="18.75" customHeight="1" x14ac:dyDescent="0.25">
      <c r="N82" s="77"/>
    </row>
  </sheetData>
  <mergeCells count="42">
    <mergeCell ref="B21:N21"/>
    <mergeCell ref="B23:C23"/>
    <mergeCell ref="B80:C80"/>
    <mergeCell ref="D80:K80"/>
    <mergeCell ref="B79:C79"/>
    <mergeCell ref="B71:N71"/>
    <mergeCell ref="B74:C74"/>
    <mergeCell ref="D74:K74"/>
    <mergeCell ref="B75:N75"/>
    <mergeCell ref="B78:C78"/>
    <mergeCell ref="D78:K78"/>
    <mergeCell ref="B70:C70"/>
    <mergeCell ref="D70:K70"/>
    <mergeCell ref="B62:N62"/>
    <mergeCell ref="B43:C43"/>
    <mergeCell ref="B44:N44"/>
    <mergeCell ref="B1:N1"/>
    <mergeCell ref="B3:N3"/>
    <mergeCell ref="B16:C16"/>
    <mergeCell ref="B17:N17"/>
    <mergeCell ref="B20:C20"/>
    <mergeCell ref="B65:N65"/>
    <mergeCell ref="B64:C64"/>
    <mergeCell ref="D64:K64"/>
    <mergeCell ref="B61:C61"/>
    <mergeCell ref="B57:N57"/>
    <mergeCell ref="D61:K61"/>
    <mergeCell ref="B59:N59"/>
    <mergeCell ref="B24:N24"/>
    <mergeCell ref="B29:C29"/>
    <mergeCell ref="B30:N30"/>
    <mergeCell ref="B38:C38"/>
    <mergeCell ref="B56:C56"/>
    <mergeCell ref="B52:N52"/>
    <mergeCell ref="B55:C55"/>
    <mergeCell ref="B39:N39"/>
    <mergeCell ref="B42:C42"/>
    <mergeCell ref="B46:N46"/>
    <mergeCell ref="B49:N49"/>
    <mergeCell ref="B51:C51"/>
    <mergeCell ref="B48:C48"/>
    <mergeCell ref="D48:K48"/>
  </mergeCells>
  <pageMargins left="0.25" right="0.25" top="0" bottom="0" header="0" footer="0.25"/>
  <pageSetup paperSize="9" scale="9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61"/>
  <sheetViews>
    <sheetView rightToLeft="1" zoomScale="110" zoomScaleNormal="110" workbookViewId="0">
      <selection activeCell="B10" sqref="B10:E10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8" ht="17.25" customHeight="1" x14ac:dyDescent="0.25">
      <c r="B1" s="282" t="s">
        <v>346</v>
      </c>
      <c r="C1" s="282"/>
      <c r="D1" s="282"/>
      <c r="E1" s="282"/>
    </row>
    <row r="2" spans="2:8" ht="21" customHeight="1" x14ac:dyDescent="0.25">
      <c r="B2" s="117" t="s">
        <v>38</v>
      </c>
      <c r="C2" s="117" t="s">
        <v>39</v>
      </c>
      <c r="D2" s="117" t="s">
        <v>84</v>
      </c>
      <c r="E2" s="117" t="s">
        <v>85</v>
      </c>
    </row>
    <row r="3" spans="2:8" ht="12.95" customHeight="1" x14ac:dyDescent="0.25">
      <c r="B3" s="283" t="s">
        <v>50</v>
      </c>
      <c r="C3" s="284"/>
      <c r="D3" s="284"/>
      <c r="E3" s="285"/>
    </row>
    <row r="4" spans="2:8" ht="12.95" customHeight="1" x14ac:dyDescent="0.25">
      <c r="B4" s="96" t="s">
        <v>224</v>
      </c>
      <c r="C4" s="96" t="s">
        <v>228</v>
      </c>
      <c r="D4" s="81">
        <v>1.65</v>
      </c>
      <c r="E4" s="81">
        <v>1.65</v>
      </c>
    </row>
    <row r="5" spans="2:8" ht="12.95" customHeight="1" x14ac:dyDescent="0.25">
      <c r="B5" s="68" t="s">
        <v>320</v>
      </c>
      <c r="C5" s="87" t="s">
        <v>321</v>
      </c>
      <c r="D5" s="81">
        <v>0.96</v>
      </c>
      <c r="E5" s="81">
        <v>0.96</v>
      </c>
    </row>
    <row r="6" spans="2:8" ht="12.95" customHeight="1" x14ac:dyDescent="0.25">
      <c r="B6" s="68" t="s">
        <v>272</v>
      </c>
      <c r="C6" s="68" t="s">
        <v>280</v>
      </c>
      <c r="D6" s="81">
        <v>0.05</v>
      </c>
      <c r="E6" s="81">
        <v>0.05</v>
      </c>
    </row>
    <row r="7" spans="2:8" ht="12.95" customHeight="1" x14ac:dyDescent="0.25">
      <c r="B7" s="279" t="s">
        <v>56</v>
      </c>
      <c r="C7" s="280"/>
      <c r="D7" s="280"/>
      <c r="E7" s="281"/>
    </row>
    <row r="8" spans="2:8" ht="12.95" customHeight="1" x14ac:dyDescent="0.25">
      <c r="B8" s="96" t="s">
        <v>175</v>
      </c>
      <c r="C8" s="96" t="s">
        <v>176</v>
      </c>
      <c r="D8" s="130">
        <v>0.7</v>
      </c>
      <c r="E8" s="135">
        <v>0.7</v>
      </c>
    </row>
    <row r="9" spans="2:8" ht="12.95" customHeight="1" x14ac:dyDescent="0.25">
      <c r="B9" s="68" t="s">
        <v>312</v>
      </c>
      <c r="C9" s="68" t="s">
        <v>313</v>
      </c>
      <c r="D9" s="81">
        <v>0.66</v>
      </c>
      <c r="E9" s="81">
        <v>0.66</v>
      </c>
    </row>
    <row r="10" spans="2:8" ht="12.95" customHeight="1" x14ac:dyDescent="0.25">
      <c r="B10" s="279" t="s">
        <v>57</v>
      </c>
      <c r="C10" s="280"/>
      <c r="D10" s="280"/>
      <c r="E10" s="281"/>
    </row>
    <row r="11" spans="2:8" ht="12.95" customHeight="1" x14ac:dyDescent="0.25">
      <c r="B11" s="96" t="s">
        <v>60</v>
      </c>
      <c r="C11" s="96" t="s">
        <v>61</v>
      </c>
      <c r="D11" s="81">
        <v>9.26</v>
      </c>
      <c r="E11" s="81">
        <v>9.35</v>
      </c>
    </row>
    <row r="12" spans="2:8" ht="12.95" customHeight="1" x14ac:dyDescent="0.25">
      <c r="B12" s="279" t="s">
        <v>63</v>
      </c>
      <c r="C12" s="280"/>
      <c r="D12" s="280"/>
      <c r="E12" s="281"/>
    </row>
    <row r="13" spans="2:8" ht="12.95" customHeight="1" x14ac:dyDescent="0.25">
      <c r="B13" s="96" t="s">
        <v>88</v>
      </c>
      <c r="C13" s="96" t="s">
        <v>89</v>
      </c>
      <c r="D13" s="81">
        <v>5.04</v>
      </c>
      <c r="E13" s="81">
        <v>5.04</v>
      </c>
    </row>
    <row r="14" spans="2:8" ht="12.95" customHeight="1" x14ac:dyDescent="0.25">
      <c r="B14" s="96" t="s">
        <v>90</v>
      </c>
      <c r="C14" s="96" t="s">
        <v>91</v>
      </c>
      <c r="D14" s="123">
        <v>1.94</v>
      </c>
      <c r="E14" s="135">
        <v>1.94</v>
      </c>
    </row>
    <row r="15" spans="2:8" ht="12.95" customHeight="1" x14ac:dyDescent="0.25">
      <c r="B15" s="279" t="s">
        <v>240</v>
      </c>
      <c r="C15" s="280"/>
      <c r="D15" s="280"/>
      <c r="E15" s="281"/>
      <c r="F15" s="168"/>
      <c r="G15" s="168"/>
      <c r="H15" s="169"/>
    </row>
    <row r="16" spans="2:8" ht="12.95" customHeight="1" x14ac:dyDescent="0.25">
      <c r="B16" s="68" t="s">
        <v>37</v>
      </c>
      <c r="C16" s="68" t="s">
        <v>68</v>
      </c>
      <c r="D16" s="81">
        <v>108</v>
      </c>
      <c r="E16" s="81">
        <v>108</v>
      </c>
      <c r="F16" s="168"/>
      <c r="G16" s="168"/>
      <c r="H16" s="169"/>
    </row>
    <row r="17" spans="2:7" ht="12.95" customHeight="1" x14ac:dyDescent="0.25">
      <c r="B17" s="157" t="s">
        <v>189</v>
      </c>
      <c r="C17" s="157" t="s">
        <v>190</v>
      </c>
      <c r="D17" s="81">
        <v>12</v>
      </c>
      <c r="E17" s="81">
        <v>12</v>
      </c>
    </row>
    <row r="18" spans="2:7" ht="12.95" customHeight="1" x14ac:dyDescent="0.25">
      <c r="B18" s="279" t="s">
        <v>70</v>
      </c>
      <c r="C18" s="280"/>
      <c r="D18" s="280"/>
      <c r="E18" s="281"/>
    </row>
    <row r="19" spans="2:7" ht="12.95" customHeight="1" x14ac:dyDescent="0.25">
      <c r="B19" s="96" t="s">
        <v>238</v>
      </c>
      <c r="C19" s="96" t="s">
        <v>239</v>
      </c>
      <c r="D19" s="81">
        <v>11</v>
      </c>
      <c r="E19" s="135">
        <v>11</v>
      </c>
    </row>
    <row r="20" spans="2:7" ht="12.95" customHeight="1" x14ac:dyDescent="0.25">
      <c r="B20" s="68" t="s">
        <v>177</v>
      </c>
      <c r="C20" s="68" t="s">
        <v>178</v>
      </c>
      <c r="D20" s="81">
        <v>5.6</v>
      </c>
      <c r="E20" s="81">
        <v>5.6</v>
      </c>
    </row>
    <row r="21" spans="2:7" ht="12.95" customHeight="1" x14ac:dyDescent="0.25">
      <c r="B21" s="157" t="s">
        <v>92</v>
      </c>
      <c r="C21" s="157" t="s">
        <v>93</v>
      </c>
      <c r="D21" s="81">
        <v>2.08</v>
      </c>
      <c r="E21" s="81">
        <v>2.08</v>
      </c>
      <c r="F21" s="168"/>
      <c r="G21" s="168"/>
    </row>
    <row r="22" spans="2:7" ht="17.25" customHeight="1" x14ac:dyDescent="0.25">
      <c r="B22" s="286" t="s">
        <v>347</v>
      </c>
      <c r="C22" s="287"/>
      <c r="D22" s="287"/>
      <c r="E22" s="287"/>
    </row>
    <row r="23" spans="2:7" ht="21" customHeight="1" x14ac:dyDescent="0.25">
      <c r="B23" s="117" t="s">
        <v>38</v>
      </c>
      <c r="C23" s="117" t="s">
        <v>39</v>
      </c>
      <c r="D23" s="117" t="s">
        <v>84</v>
      </c>
      <c r="E23" s="117" t="s">
        <v>85</v>
      </c>
    </row>
    <row r="24" spans="2:7" ht="12" customHeight="1" x14ac:dyDescent="0.25">
      <c r="B24" s="283" t="s">
        <v>50</v>
      </c>
      <c r="C24" s="284"/>
      <c r="D24" s="284"/>
      <c r="E24" s="285"/>
    </row>
    <row r="25" spans="2:7" ht="12" customHeight="1" x14ac:dyDescent="0.25">
      <c r="B25" s="113" t="s">
        <v>94</v>
      </c>
      <c r="C25" s="113" t="s">
        <v>95</v>
      </c>
      <c r="D25" s="126">
        <v>0.75</v>
      </c>
      <c r="E25" s="126">
        <v>0.75</v>
      </c>
    </row>
    <row r="26" spans="2:7" ht="12" customHeight="1" x14ac:dyDescent="0.25">
      <c r="B26" s="113" t="s">
        <v>96</v>
      </c>
      <c r="C26" s="113" t="s">
        <v>97</v>
      </c>
      <c r="D26" s="127">
        <v>1</v>
      </c>
      <c r="E26" s="127">
        <v>1</v>
      </c>
    </row>
    <row r="27" spans="2:7" ht="12" customHeight="1" x14ac:dyDescent="0.25">
      <c r="B27" s="113" t="s">
        <v>173</v>
      </c>
      <c r="C27" s="113" t="s">
        <v>174</v>
      </c>
      <c r="D27" s="81">
        <v>1.05</v>
      </c>
      <c r="E27" s="81">
        <v>1.05</v>
      </c>
    </row>
    <row r="28" spans="2:7" ht="12" customHeight="1" x14ac:dyDescent="0.25">
      <c r="B28" s="113" t="s">
        <v>214</v>
      </c>
      <c r="C28" s="113" t="s">
        <v>215</v>
      </c>
      <c r="D28" s="81">
        <v>1.01</v>
      </c>
      <c r="E28" s="81">
        <v>1.01</v>
      </c>
    </row>
    <row r="29" spans="2:7" ht="12" customHeight="1" x14ac:dyDescent="0.25">
      <c r="B29" s="113" t="s">
        <v>222</v>
      </c>
      <c r="C29" s="113" t="s">
        <v>223</v>
      </c>
      <c r="D29" s="81">
        <v>0.11</v>
      </c>
      <c r="E29" s="81">
        <v>0.11</v>
      </c>
    </row>
    <row r="30" spans="2:7" ht="12" customHeight="1" x14ac:dyDescent="0.25">
      <c r="B30" s="119" t="s">
        <v>211</v>
      </c>
      <c r="C30" s="119" t="s">
        <v>212</v>
      </c>
      <c r="D30" s="81">
        <v>1</v>
      </c>
      <c r="E30" s="81">
        <v>1</v>
      </c>
    </row>
    <row r="31" spans="2:7" ht="12" customHeight="1" x14ac:dyDescent="0.25">
      <c r="B31" s="119" t="s">
        <v>183</v>
      </c>
      <c r="C31" s="119" t="s">
        <v>184</v>
      </c>
      <c r="D31" s="81">
        <v>0.25</v>
      </c>
      <c r="E31" s="81">
        <v>0.25</v>
      </c>
    </row>
    <row r="32" spans="2:7" ht="12" customHeight="1" x14ac:dyDescent="0.25">
      <c r="B32" s="96" t="s">
        <v>252</v>
      </c>
      <c r="C32" s="96" t="s">
        <v>250</v>
      </c>
      <c r="D32" s="81">
        <v>1</v>
      </c>
      <c r="E32" s="81">
        <v>1</v>
      </c>
    </row>
    <row r="33" spans="2:5" ht="12" customHeight="1" x14ac:dyDescent="0.25">
      <c r="B33" s="96" t="s">
        <v>185</v>
      </c>
      <c r="C33" s="96" t="s">
        <v>186</v>
      </c>
      <c r="D33" s="81">
        <v>0.2</v>
      </c>
      <c r="E33" s="81">
        <v>0.2</v>
      </c>
    </row>
    <row r="34" spans="2:5" ht="12" customHeight="1" x14ac:dyDescent="0.25">
      <c r="B34" s="96" t="s">
        <v>236</v>
      </c>
      <c r="C34" s="96" t="s">
        <v>237</v>
      </c>
      <c r="D34" s="81">
        <v>0.85</v>
      </c>
      <c r="E34" s="81">
        <v>0.85</v>
      </c>
    </row>
    <row r="35" spans="2:5" ht="12" customHeight="1" x14ac:dyDescent="0.25">
      <c r="B35" s="113" t="s">
        <v>285</v>
      </c>
      <c r="C35" s="113" t="s">
        <v>287</v>
      </c>
      <c r="D35" s="126">
        <v>1</v>
      </c>
      <c r="E35" s="126">
        <v>1</v>
      </c>
    </row>
    <row r="36" spans="2:5" ht="12" customHeight="1" x14ac:dyDescent="0.25">
      <c r="B36" s="119" t="s">
        <v>198</v>
      </c>
      <c r="C36" s="119" t="s">
        <v>199</v>
      </c>
      <c r="D36" s="126">
        <v>0.05</v>
      </c>
      <c r="E36" s="126">
        <v>0.05</v>
      </c>
    </row>
    <row r="37" spans="2:5" ht="12" customHeight="1" x14ac:dyDescent="0.25">
      <c r="B37" s="119" t="s">
        <v>169</v>
      </c>
      <c r="C37" s="119" t="s">
        <v>170</v>
      </c>
      <c r="D37" s="81">
        <v>7.0000000000000007E-2</v>
      </c>
      <c r="E37" s="81">
        <v>7.0000000000000007E-2</v>
      </c>
    </row>
    <row r="38" spans="2:5" ht="12" customHeight="1" x14ac:dyDescent="0.25">
      <c r="B38" s="119" t="s">
        <v>253</v>
      </c>
      <c r="C38" s="119" t="s">
        <v>254</v>
      </c>
      <c r="D38" s="81">
        <v>7.0000000000000007E-2</v>
      </c>
      <c r="E38" s="81">
        <v>7.0000000000000007E-2</v>
      </c>
    </row>
    <row r="39" spans="2:5" ht="12" customHeight="1" x14ac:dyDescent="0.25">
      <c r="B39" s="113" t="s">
        <v>308</v>
      </c>
      <c r="C39" s="113" t="s">
        <v>309</v>
      </c>
      <c r="D39" s="81">
        <v>1.03</v>
      </c>
      <c r="E39" s="81">
        <v>1.03</v>
      </c>
    </row>
    <row r="40" spans="2:5" ht="12" customHeight="1" x14ac:dyDescent="0.25">
      <c r="B40" s="279" t="s">
        <v>56</v>
      </c>
      <c r="C40" s="280"/>
      <c r="D40" s="280"/>
      <c r="E40" s="281"/>
    </row>
    <row r="41" spans="2:5" ht="12" customHeight="1" x14ac:dyDescent="0.25">
      <c r="B41" s="119" t="s">
        <v>256</v>
      </c>
      <c r="C41" s="119" t="s">
        <v>259</v>
      </c>
      <c r="D41" s="81">
        <v>0.75</v>
      </c>
      <c r="E41" s="81">
        <v>0.75</v>
      </c>
    </row>
    <row r="42" spans="2:5" ht="12" customHeight="1" x14ac:dyDescent="0.25">
      <c r="B42" s="279" t="s">
        <v>240</v>
      </c>
      <c r="C42" s="280"/>
      <c r="D42" s="280"/>
      <c r="E42" s="281"/>
    </row>
    <row r="43" spans="2:5" ht="12" customHeight="1" x14ac:dyDescent="0.25">
      <c r="B43" s="49" t="s">
        <v>187</v>
      </c>
      <c r="C43" s="49" t="s">
        <v>188</v>
      </c>
      <c r="D43" s="81">
        <v>23.39</v>
      </c>
      <c r="E43" s="81">
        <v>23.39</v>
      </c>
    </row>
    <row r="44" spans="2:5" ht="12" customHeight="1" x14ac:dyDescent="0.25">
      <c r="B44" s="279" t="s">
        <v>269</v>
      </c>
      <c r="C44" s="280"/>
      <c r="D44" s="280"/>
      <c r="E44" s="281"/>
    </row>
    <row r="45" spans="2:5" ht="12" customHeight="1" x14ac:dyDescent="0.25">
      <c r="B45" s="128" t="s">
        <v>242</v>
      </c>
      <c r="C45" s="128" t="s">
        <v>244</v>
      </c>
      <c r="D45" s="81">
        <v>1.26</v>
      </c>
      <c r="E45" s="81">
        <v>1.26</v>
      </c>
    </row>
    <row r="46" spans="2:5" ht="12" customHeight="1" x14ac:dyDescent="0.25">
      <c r="B46" s="128" t="s">
        <v>153</v>
      </c>
      <c r="C46" s="128" t="s">
        <v>154</v>
      </c>
      <c r="D46" s="81">
        <v>0.68</v>
      </c>
      <c r="E46" s="81">
        <v>0.68</v>
      </c>
    </row>
    <row r="47" spans="2:5" ht="12" customHeight="1" x14ac:dyDescent="0.25">
      <c r="B47" s="279" t="s">
        <v>57</v>
      </c>
      <c r="C47" s="280"/>
      <c r="D47" s="280"/>
      <c r="E47" s="281"/>
    </row>
    <row r="48" spans="2:5" ht="12" customHeight="1" x14ac:dyDescent="0.25">
      <c r="B48" s="113" t="s">
        <v>203</v>
      </c>
      <c r="C48" s="113" t="s">
        <v>204</v>
      </c>
      <c r="D48" s="81">
        <v>1</v>
      </c>
      <c r="E48" s="81">
        <v>1</v>
      </c>
    </row>
    <row r="49" spans="2:5" ht="12" customHeight="1" x14ac:dyDescent="0.25">
      <c r="B49" s="279" t="s">
        <v>63</v>
      </c>
      <c r="C49" s="280"/>
      <c r="D49" s="280"/>
      <c r="E49" s="281"/>
    </row>
    <row r="50" spans="2:5" ht="12" customHeight="1" x14ac:dyDescent="0.25">
      <c r="B50" s="113" t="s">
        <v>191</v>
      </c>
      <c r="C50" s="113" t="s">
        <v>192</v>
      </c>
      <c r="D50" s="126">
        <v>100</v>
      </c>
      <c r="E50" s="126">
        <v>100</v>
      </c>
    </row>
    <row r="51" spans="2:5" ht="12" customHeight="1" x14ac:dyDescent="0.25">
      <c r="B51" s="113" t="s">
        <v>349</v>
      </c>
      <c r="C51" s="113" t="s">
        <v>350</v>
      </c>
      <c r="D51" s="126">
        <v>3</v>
      </c>
      <c r="E51" s="126">
        <v>3</v>
      </c>
    </row>
    <row r="52" spans="2:5" ht="18" customHeight="1" x14ac:dyDescent="0.25">
      <c r="B52" s="286" t="s">
        <v>348</v>
      </c>
      <c r="C52" s="287"/>
      <c r="D52" s="287"/>
      <c r="E52" s="287"/>
    </row>
    <row r="53" spans="2:5" ht="18" customHeight="1" x14ac:dyDescent="0.25">
      <c r="B53" s="117" t="s">
        <v>38</v>
      </c>
      <c r="C53" s="117" t="s">
        <v>39</v>
      </c>
      <c r="D53" s="117" t="s">
        <v>84</v>
      </c>
      <c r="E53" s="117" t="s">
        <v>85</v>
      </c>
    </row>
    <row r="54" spans="2:5" x14ac:dyDescent="0.25">
      <c r="B54" s="279" t="s">
        <v>63</v>
      </c>
      <c r="C54" s="280"/>
      <c r="D54" s="280"/>
      <c r="E54" s="281"/>
    </row>
    <row r="55" spans="2:5" x14ac:dyDescent="0.25">
      <c r="B55" s="96" t="s">
        <v>273</v>
      </c>
      <c r="C55" s="96" t="s">
        <v>281</v>
      </c>
      <c r="D55" s="126">
        <v>0.21</v>
      </c>
      <c r="E55" s="126">
        <v>0.21</v>
      </c>
    </row>
    <row r="56" spans="2:5" x14ac:dyDescent="0.25">
      <c r="B56" s="279" t="s">
        <v>240</v>
      </c>
      <c r="C56" s="280"/>
      <c r="D56" s="280"/>
      <c r="E56" s="281"/>
    </row>
    <row r="57" spans="2:5" x14ac:dyDescent="0.25">
      <c r="B57" s="96" t="s">
        <v>275</v>
      </c>
      <c r="C57" s="96" t="s">
        <v>289</v>
      </c>
      <c r="D57" s="126">
        <v>9.25</v>
      </c>
      <c r="E57" s="126">
        <v>9.25</v>
      </c>
    </row>
    <row r="58" spans="2:5" x14ac:dyDescent="0.25">
      <c r="B58" s="279" t="s">
        <v>70</v>
      </c>
      <c r="C58" s="280"/>
      <c r="D58" s="280"/>
      <c r="E58" s="281"/>
    </row>
    <row r="59" spans="2:5" x14ac:dyDescent="0.25">
      <c r="B59" s="68" t="s">
        <v>276</v>
      </c>
      <c r="C59" s="68" t="s">
        <v>278</v>
      </c>
      <c r="D59" s="126">
        <v>0.33</v>
      </c>
      <c r="E59" s="126">
        <v>0.33</v>
      </c>
    </row>
    <row r="61" spans="2:5" x14ac:dyDescent="0.25">
      <c r="B61" s="96" t="s">
        <v>76</v>
      </c>
      <c r="C61" s="96" t="s">
        <v>77</v>
      </c>
      <c r="D61" s="126">
        <v>1.27</v>
      </c>
      <c r="E61" s="126">
        <v>1.27</v>
      </c>
    </row>
  </sheetData>
  <mergeCells count="18">
    <mergeCell ref="B54:E54"/>
    <mergeCell ref="B56:E56"/>
    <mergeCell ref="B58:E58"/>
    <mergeCell ref="B1:E1"/>
    <mergeCell ref="B3:E3"/>
    <mergeCell ref="B18:E18"/>
    <mergeCell ref="B7:E7"/>
    <mergeCell ref="B52:E52"/>
    <mergeCell ref="B22:E22"/>
    <mergeCell ref="B24:E24"/>
    <mergeCell ref="B44:E44"/>
    <mergeCell ref="B49:E49"/>
    <mergeCell ref="B47:E47"/>
    <mergeCell ref="B40:E40"/>
    <mergeCell ref="B12:E12"/>
    <mergeCell ref="B42:E42"/>
    <mergeCell ref="B15:E15"/>
    <mergeCell ref="B10:E10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F31"/>
  <sheetViews>
    <sheetView rightToLeft="1" workbookViewId="0">
      <selection activeCell="M8" sqref="M8"/>
    </sheetView>
  </sheetViews>
  <sheetFormatPr defaultRowHeight="18.75" customHeight="1" x14ac:dyDescent="0.3"/>
  <cols>
    <col min="1" max="1" width="3.25" style="171" customWidth="1"/>
    <col min="2" max="2" width="22.125" style="172" bestFit="1" customWidth="1"/>
    <col min="3" max="3" width="10.875" style="172" customWidth="1"/>
    <col min="4" max="4" width="10.125" style="172" customWidth="1"/>
    <col min="5" max="5" width="14.25" style="172" customWidth="1"/>
    <col min="6" max="6" width="18.125" style="172" customWidth="1"/>
    <col min="7" max="256" width="9" style="171"/>
    <col min="257" max="257" width="3.25" style="171" customWidth="1"/>
    <col min="258" max="258" width="22.125" style="171" bestFit="1" customWidth="1"/>
    <col min="259" max="259" width="10.875" style="171" customWidth="1"/>
    <col min="260" max="260" width="10.125" style="171" customWidth="1"/>
    <col min="261" max="261" width="14.25" style="171" customWidth="1"/>
    <col min="262" max="262" width="18.125" style="171" customWidth="1"/>
    <col min="263" max="512" width="9" style="171"/>
    <col min="513" max="513" width="3.25" style="171" customWidth="1"/>
    <col min="514" max="514" width="22.125" style="171" bestFit="1" customWidth="1"/>
    <col min="515" max="515" width="10.875" style="171" customWidth="1"/>
    <col min="516" max="516" width="10.125" style="171" customWidth="1"/>
    <col min="517" max="517" width="14.25" style="171" customWidth="1"/>
    <col min="518" max="518" width="18.125" style="171" customWidth="1"/>
    <col min="519" max="768" width="9" style="171"/>
    <col min="769" max="769" width="3.25" style="171" customWidth="1"/>
    <col min="770" max="770" width="22.125" style="171" bestFit="1" customWidth="1"/>
    <col min="771" max="771" width="10.875" style="171" customWidth="1"/>
    <col min="772" max="772" width="10.125" style="171" customWidth="1"/>
    <col min="773" max="773" width="14.25" style="171" customWidth="1"/>
    <col min="774" max="774" width="18.125" style="171" customWidth="1"/>
    <col min="775" max="1024" width="9" style="171"/>
    <col min="1025" max="1025" width="3.25" style="171" customWidth="1"/>
    <col min="1026" max="1026" width="22.125" style="171" bestFit="1" customWidth="1"/>
    <col min="1027" max="1027" width="10.875" style="171" customWidth="1"/>
    <col min="1028" max="1028" width="10.125" style="171" customWidth="1"/>
    <col min="1029" max="1029" width="14.25" style="171" customWidth="1"/>
    <col min="1030" max="1030" width="18.125" style="171" customWidth="1"/>
    <col min="1031" max="1280" width="9" style="171"/>
    <col min="1281" max="1281" width="3.25" style="171" customWidth="1"/>
    <col min="1282" max="1282" width="22.125" style="171" bestFit="1" customWidth="1"/>
    <col min="1283" max="1283" width="10.875" style="171" customWidth="1"/>
    <col min="1284" max="1284" width="10.125" style="171" customWidth="1"/>
    <col min="1285" max="1285" width="14.25" style="171" customWidth="1"/>
    <col min="1286" max="1286" width="18.125" style="171" customWidth="1"/>
    <col min="1287" max="1536" width="9" style="171"/>
    <col min="1537" max="1537" width="3.25" style="171" customWidth="1"/>
    <col min="1538" max="1538" width="22.125" style="171" bestFit="1" customWidth="1"/>
    <col min="1539" max="1539" width="10.875" style="171" customWidth="1"/>
    <col min="1540" max="1540" width="10.125" style="171" customWidth="1"/>
    <col min="1541" max="1541" width="14.25" style="171" customWidth="1"/>
    <col min="1542" max="1542" width="18.125" style="171" customWidth="1"/>
    <col min="1543" max="1792" width="9" style="171"/>
    <col min="1793" max="1793" width="3.25" style="171" customWidth="1"/>
    <col min="1794" max="1794" width="22.125" style="171" bestFit="1" customWidth="1"/>
    <col min="1795" max="1795" width="10.875" style="171" customWidth="1"/>
    <col min="1796" max="1796" width="10.125" style="171" customWidth="1"/>
    <col min="1797" max="1797" width="14.25" style="171" customWidth="1"/>
    <col min="1798" max="1798" width="18.125" style="171" customWidth="1"/>
    <col min="1799" max="2048" width="9" style="171"/>
    <col min="2049" max="2049" width="3.25" style="171" customWidth="1"/>
    <col min="2050" max="2050" width="22.125" style="171" bestFit="1" customWidth="1"/>
    <col min="2051" max="2051" width="10.875" style="171" customWidth="1"/>
    <col min="2052" max="2052" width="10.125" style="171" customWidth="1"/>
    <col min="2053" max="2053" width="14.25" style="171" customWidth="1"/>
    <col min="2054" max="2054" width="18.125" style="171" customWidth="1"/>
    <col min="2055" max="2304" width="9" style="171"/>
    <col min="2305" max="2305" width="3.25" style="171" customWidth="1"/>
    <col min="2306" max="2306" width="22.125" style="171" bestFit="1" customWidth="1"/>
    <col min="2307" max="2307" width="10.875" style="171" customWidth="1"/>
    <col min="2308" max="2308" width="10.125" style="171" customWidth="1"/>
    <col min="2309" max="2309" width="14.25" style="171" customWidth="1"/>
    <col min="2310" max="2310" width="18.125" style="171" customWidth="1"/>
    <col min="2311" max="2560" width="9" style="171"/>
    <col min="2561" max="2561" width="3.25" style="171" customWidth="1"/>
    <col min="2562" max="2562" width="22.125" style="171" bestFit="1" customWidth="1"/>
    <col min="2563" max="2563" width="10.875" style="171" customWidth="1"/>
    <col min="2564" max="2564" width="10.125" style="171" customWidth="1"/>
    <col min="2565" max="2565" width="14.25" style="171" customWidth="1"/>
    <col min="2566" max="2566" width="18.125" style="171" customWidth="1"/>
    <col min="2567" max="2816" width="9" style="171"/>
    <col min="2817" max="2817" width="3.25" style="171" customWidth="1"/>
    <col min="2818" max="2818" width="22.125" style="171" bestFit="1" customWidth="1"/>
    <col min="2819" max="2819" width="10.875" style="171" customWidth="1"/>
    <col min="2820" max="2820" width="10.125" style="171" customWidth="1"/>
    <col min="2821" max="2821" width="14.25" style="171" customWidth="1"/>
    <col min="2822" max="2822" width="18.125" style="171" customWidth="1"/>
    <col min="2823" max="3072" width="9" style="171"/>
    <col min="3073" max="3073" width="3.25" style="171" customWidth="1"/>
    <col min="3074" max="3074" width="22.125" style="171" bestFit="1" customWidth="1"/>
    <col min="3075" max="3075" width="10.875" style="171" customWidth="1"/>
    <col min="3076" max="3076" width="10.125" style="171" customWidth="1"/>
    <col min="3077" max="3077" width="14.25" style="171" customWidth="1"/>
    <col min="3078" max="3078" width="18.125" style="171" customWidth="1"/>
    <col min="3079" max="3328" width="9" style="171"/>
    <col min="3329" max="3329" width="3.25" style="171" customWidth="1"/>
    <col min="3330" max="3330" width="22.125" style="171" bestFit="1" customWidth="1"/>
    <col min="3331" max="3331" width="10.875" style="171" customWidth="1"/>
    <col min="3332" max="3332" width="10.125" style="171" customWidth="1"/>
    <col min="3333" max="3333" width="14.25" style="171" customWidth="1"/>
    <col min="3334" max="3334" width="18.125" style="171" customWidth="1"/>
    <col min="3335" max="3584" width="9" style="171"/>
    <col min="3585" max="3585" width="3.25" style="171" customWidth="1"/>
    <col min="3586" max="3586" width="22.125" style="171" bestFit="1" customWidth="1"/>
    <col min="3587" max="3587" width="10.875" style="171" customWidth="1"/>
    <col min="3588" max="3588" width="10.125" style="171" customWidth="1"/>
    <col min="3589" max="3589" width="14.25" style="171" customWidth="1"/>
    <col min="3590" max="3590" width="18.125" style="171" customWidth="1"/>
    <col min="3591" max="3840" width="9" style="171"/>
    <col min="3841" max="3841" width="3.25" style="171" customWidth="1"/>
    <col min="3842" max="3842" width="22.125" style="171" bestFit="1" customWidth="1"/>
    <col min="3843" max="3843" width="10.875" style="171" customWidth="1"/>
    <col min="3844" max="3844" width="10.125" style="171" customWidth="1"/>
    <col min="3845" max="3845" width="14.25" style="171" customWidth="1"/>
    <col min="3846" max="3846" width="18.125" style="171" customWidth="1"/>
    <col min="3847" max="4096" width="9" style="171"/>
    <col min="4097" max="4097" width="3.25" style="171" customWidth="1"/>
    <col min="4098" max="4098" width="22.125" style="171" bestFit="1" customWidth="1"/>
    <col min="4099" max="4099" width="10.875" style="171" customWidth="1"/>
    <col min="4100" max="4100" width="10.125" style="171" customWidth="1"/>
    <col min="4101" max="4101" width="14.25" style="171" customWidth="1"/>
    <col min="4102" max="4102" width="18.125" style="171" customWidth="1"/>
    <col min="4103" max="4352" width="9" style="171"/>
    <col min="4353" max="4353" width="3.25" style="171" customWidth="1"/>
    <col min="4354" max="4354" width="22.125" style="171" bestFit="1" customWidth="1"/>
    <col min="4355" max="4355" width="10.875" style="171" customWidth="1"/>
    <col min="4356" max="4356" width="10.125" style="171" customWidth="1"/>
    <col min="4357" max="4357" width="14.25" style="171" customWidth="1"/>
    <col min="4358" max="4358" width="18.125" style="171" customWidth="1"/>
    <col min="4359" max="4608" width="9" style="171"/>
    <col min="4609" max="4609" width="3.25" style="171" customWidth="1"/>
    <col min="4610" max="4610" width="22.125" style="171" bestFit="1" customWidth="1"/>
    <col min="4611" max="4611" width="10.875" style="171" customWidth="1"/>
    <col min="4612" max="4612" width="10.125" style="171" customWidth="1"/>
    <col min="4613" max="4613" width="14.25" style="171" customWidth="1"/>
    <col min="4614" max="4614" width="18.125" style="171" customWidth="1"/>
    <col min="4615" max="4864" width="9" style="171"/>
    <col min="4865" max="4865" width="3.25" style="171" customWidth="1"/>
    <col min="4866" max="4866" width="22.125" style="171" bestFit="1" customWidth="1"/>
    <col min="4867" max="4867" width="10.875" style="171" customWidth="1"/>
    <col min="4868" max="4868" width="10.125" style="171" customWidth="1"/>
    <col min="4869" max="4869" width="14.25" style="171" customWidth="1"/>
    <col min="4870" max="4870" width="18.125" style="171" customWidth="1"/>
    <col min="4871" max="5120" width="9" style="171"/>
    <col min="5121" max="5121" width="3.25" style="171" customWidth="1"/>
    <col min="5122" max="5122" width="22.125" style="171" bestFit="1" customWidth="1"/>
    <col min="5123" max="5123" width="10.875" style="171" customWidth="1"/>
    <col min="5124" max="5124" width="10.125" style="171" customWidth="1"/>
    <col min="5125" max="5125" width="14.25" style="171" customWidth="1"/>
    <col min="5126" max="5126" width="18.125" style="171" customWidth="1"/>
    <col min="5127" max="5376" width="9" style="171"/>
    <col min="5377" max="5377" width="3.25" style="171" customWidth="1"/>
    <col min="5378" max="5378" width="22.125" style="171" bestFit="1" customWidth="1"/>
    <col min="5379" max="5379" width="10.875" style="171" customWidth="1"/>
    <col min="5380" max="5380" width="10.125" style="171" customWidth="1"/>
    <col min="5381" max="5381" width="14.25" style="171" customWidth="1"/>
    <col min="5382" max="5382" width="18.125" style="171" customWidth="1"/>
    <col min="5383" max="5632" width="9" style="171"/>
    <col min="5633" max="5633" width="3.25" style="171" customWidth="1"/>
    <col min="5634" max="5634" width="22.125" style="171" bestFit="1" customWidth="1"/>
    <col min="5635" max="5635" width="10.875" style="171" customWidth="1"/>
    <col min="5636" max="5636" width="10.125" style="171" customWidth="1"/>
    <col min="5637" max="5637" width="14.25" style="171" customWidth="1"/>
    <col min="5638" max="5638" width="18.125" style="171" customWidth="1"/>
    <col min="5639" max="5888" width="9" style="171"/>
    <col min="5889" max="5889" width="3.25" style="171" customWidth="1"/>
    <col min="5890" max="5890" width="22.125" style="171" bestFit="1" customWidth="1"/>
    <col min="5891" max="5891" width="10.875" style="171" customWidth="1"/>
    <col min="5892" max="5892" width="10.125" style="171" customWidth="1"/>
    <col min="5893" max="5893" width="14.25" style="171" customWidth="1"/>
    <col min="5894" max="5894" width="18.125" style="171" customWidth="1"/>
    <col min="5895" max="6144" width="9" style="171"/>
    <col min="6145" max="6145" width="3.25" style="171" customWidth="1"/>
    <col min="6146" max="6146" width="22.125" style="171" bestFit="1" customWidth="1"/>
    <col min="6147" max="6147" width="10.875" style="171" customWidth="1"/>
    <col min="6148" max="6148" width="10.125" style="171" customWidth="1"/>
    <col min="6149" max="6149" width="14.25" style="171" customWidth="1"/>
    <col min="6150" max="6150" width="18.125" style="171" customWidth="1"/>
    <col min="6151" max="6400" width="9" style="171"/>
    <col min="6401" max="6401" width="3.25" style="171" customWidth="1"/>
    <col min="6402" max="6402" width="22.125" style="171" bestFit="1" customWidth="1"/>
    <col min="6403" max="6403" width="10.875" style="171" customWidth="1"/>
    <col min="6404" max="6404" width="10.125" style="171" customWidth="1"/>
    <col min="6405" max="6405" width="14.25" style="171" customWidth="1"/>
    <col min="6406" max="6406" width="18.125" style="171" customWidth="1"/>
    <col min="6407" max="6656" width="9" style="171"/>
    <col min="6657" max="6657" width="3.25" style="171" customWidth="1"/>
    <col min="6658" max="6658" width="22.125" style="171" bestFit="1" customWidth="1"/>
    <col min="6659" max="6659" width="10.875" style="171" customWidth="1"/>
    <col min="6660" max="6660" width="10.125" style="171" customWidth="1"/>
    <col min="6661" max="6661" width="14.25" style="171" customWidth="1"/>
    <col min="6662" max="6662" width="18.125" style="171" customWidth="1"/>
    <col min="6663" max="6912" width="9" style="171"/>
    <col min="6913" max="6913" width="3.25" style="171" customWidth="1"/>
    <col min="6914" max="6914" width="22.125" style="171" bestFit="1" customWidth="1"/>
    <col min="6915" max="6915" width="10.875" style="171" customWidth="1"/>
    <col min="6916" max="6916" width="10.125" style="171" customWidth="1"/>
    <col min="6917" max="6917" width="14.25" style="171" customWidth="1"/>
    <col min="6918" max="6918" width="18.125" style="171" customWidth="1"/>
    <col min="6919" max="7168" width="9" style="171"/>
    <col min="7169" max="7169" width="3.25" style="171" customWidth="1"/>
    <col min="7170" max="7170" width="22.125" style="171" bestFit="1" customWidth="1"/>
    <col min="7171" max="7171" width="10.875" style="171" customWidth="1"/>
    <col min="7172" max="7172" width="10.125" style="171" customWidth="1"/>
    <col min="7173" max="7173" width="14.25" style="171" customWidth="1"/>
    <col min="7174" max="7174" width="18.125" style="171" customWidth="1"/>
    <col min="7175" max="7424" width="9" style="171"/>
    <col min="7425" max="7425" width="3.25" style="171" customWidth="1"/>
    <col min="7426" max="7426" width="22.125" style="171" bestFit="1" customWidth="1"/>
    <col min="7427" max="7427" width="10.875" style="171" customWidth="1"/>
    <col min="7428" max="7428" width="10.125" style="171" customWidth="1"/>
    <col min="7429" max="7429" width="14.25" style="171" customWidth="1"/>
    <col min="7430" max="7430" width="18.125" style="171" customWidth="1"/>
    <col min="7431" max="7680" width="9" style="171"/>
    <col min="7681" max="7681" width="3.25" style="171" customWidth="1"/>
    <col min="7682" max="7682" width="22.125" style="171" bestFit="1" customWidth="1"/>
    <col min="7683" max="7683" width="10.875" style="171" customWidth="1"/>
    <col min="7684" max="7684" width="10.125" style="171" customWidth="1"/>
    <col min="7685" max="7685" width="14.25" style="171" customWidth="1"/>
    <col min="7686" max="7686" width="18.125" style="171" customWidth="1"/>
    <col min="7687" max="7936" width="9" style="171"/>
    <col min="7937" max="7937" width="3.25" style="171" customWidth="1"/>
    <col min="7938" max="7938" width="22.125" style="171" bestFit="1" customWidth="1"/>
    <col min="7939" max="7939" width="10.875" style="171" customWidth="1"/>
    <col min="7940" max="7940" width="10.125" style="171" customWidth="1"/>
    <col min="7941" max="7941" width="14.25" style="171" customWidth="1"/>
    <col min="7942" max="7942" width="18.125" style="171" customWidth="1"/>
    <col min="7943" max="8192" width="9" style="171"/>
    <col min="8193" max="8193" width="3.25" style="171" customWidth="1"/>
    <col min="8194" max="8194" width="22.125" style="171" bestFit="1" customWidth="1"/>
    <col min="8195" max="8195" width="10.875" style="171" customWidth="1"/>
    <col min="8196" max="8196" width="10.125" style="171" customWidth="1"/>
    <col min="8197" max="8197" width="14.25" style="171" customWidth="1"/>
    <col min="8198" max="8198" width="18.125" style="171" customWidth="1"/>
    <col min="8199" max="8448" width="9" style="171"/>
    <col min="8449" max="8449" width="3.25" style="171" customWidth="1"/>
    <col min="8450" max="8450" width="22.125" style="171" bestFit="1" customWidth="1"/>
    <col min="8451" max="8451" width="10.875" style="171" customWidth="1"/>
    <col min="8452" max="8452" width="10.125" style="171" customWidth="1"/>
    <col min="8453" max="8453" width="14.25" style="171" customWidth="1"/>
    <col min="8454" max="8454" width="18.125" style="171" customWidth="1"/>
    <col min="8455" max="8704" width="9" style="171"/>
    <col min="8705" max="8705" width="3.25" style="171" customWidth="1"/>
    <col min="8706" max="8706" width="22.125" style="171" bestFit="1" customWidth="1"/>
    <col min="8707" max="8707" width="10.875" style="171" customWidth="1"/>
    <col min="8708" max="8708" width="10.125" style="171" customWidth="1"/>
    <col min="8709" max="8709" width="14.25" style="171" customWidth="1"/>
    <col min="8710" max="8710" width="18.125" style="171" customWidth="1"/>
    <col min="8711" max="8960" width="9" style="171"/>
    <col min="8961" max="8961" width="3.25" style="171" customWidth="1"/>
    <col min="8962" max="8962" width="22.125" style="171" bestFit="1" customWidth="1"/>
    <col min="8963" max="8963" width="10.875" style="171" customWidth="1"/>
    <col min="8964" max="8964" width="10.125" style="171" customWidth="1"/>
    <col min="8965" max="8965" width="14.25" style="171" customWidth="1"/>
    <col min="8966" max="8966" width="18.125" style="171" customWidth="1"/>
    <col min="8967" max="9216" width="9" style="171"/>
    <col min="9217" max="9217" width="3.25" style="171" customWidth="1"/>
    <col min="9218" max="9218" width="22.125" style="171" bestFit="1" customWidth="1"/>
    <col min="9219" max="9219" width="10.875" style="171" customWidth="1"/>
    <col min="9220" max="9220" width="10.125" style="171" customWidth="1"/>
    <col min="9221" max="9221" width="14.25" style="171" customWidth="1"/>
    <col min="9222" max="9222" width="18.125" style="171" customWidth="1"/>
    <col min="9223" max="9472" width="9" style="171"/>
    <col min="9473" max="9473" width="3.25" style="171" customWidth="1"/>
    <col min="9474" max="9474" width="22.125" style="171" bestFit="1" customWidth="1"/>
    <col min="9475" max="9475" width="10.875" style="171" customWidth="1"/>
    <col min="9476" max="9476" width="10.125" style="171" customWidth="1"/>
    <col min="9477" max="9477" width="14.25" style="171" customWidth="1"/>
    <col min="9478" max="9478" width="18.125" style="171" customWidth="1"/>
    <col min="9479" max="9728" width="9" style="171"/>
    <col min="9729" max="9729" width="3.25" style="171" customWidth="1"/>
    <col min="9730" max="9730" width="22.125" style="171" bestFit="1" customWidth="1"/>
    <col min="9731" max="9731" width="10.875" style="171" customWidth="1"/>
    <col min="9732" max="9732" width="10.125" style="171" customWidth="1"/>
    <col min="9733" max="9733" width="14.25" style="171" customWidth="1"/>
    <col min="9734" max="9734" width="18.125" style="171" customWidth="1"/>
    <col min="9735" max="9984" width="9" style="171"/>
    <col min="9985" max="9985" width="3.25" style="171" customWidth="1"/>
    <col min="9986" max="9986" width="22.125" style="171" bestFit="1" customWidth="1"/>
    <col min="9987" max="9987" width="10.875" style="171" customWidth="1"/>
    <col min="9988" max="9988" width="10.125" style="171" customWidth="1"/>
    <col min="9989" max="9989" width="14.25" style="171" customWidth="1"/>
    <col min="9990" max="9990" width="18.125" style="171" customWidth="1"/>
    <col min="9991" max="10240" width="9" style="171"/>
    <col min="10241" max="10241" width="3.25" style="171" customWidth="1"/>
    <col min="10242" max="10242" width="22.125" style="171" bestFit="1" customWidth="1"/>
    <col min="10243" max="10243" width="10.875" style="171" customWidth="1"/>
    <col min="10244" max="10244" width="10.125" style="171" customWidth="1"/>
    <col min="10245" max="10245" width="14.25" style="171" customWidth="1"/>
    <col min="10246" max="10246" width="18.125" style="171" customWidth="1"/>
    <col min="10247" max="10496" width="9" style="171"/>
    <col min="10497" max="10497" width="3.25" style="171" customWidth="1"/>
    <col min="10498" max="10498" width="22.125" style="171" bestFit="1" customWidth="1"/>
    <col min="10499" max="10499" width="10.875" style="171" customWidth="1"/>
    <col min="10500" max="10500" width="10.125" style="171" customWidth="1"/>
    <col min="10501" max="10501" width="14.25" style="171" customWidth="1"/>
    <col min="10502" max="10502" width="18.125" style="171" customWidth="1"/>
    <col min="10503" max="10752" width="9" style="171"/>
    <col min="10753" max="10753" width="3.25" style="171" customWidth="1"/>
    <col min="10754" max="10754" width="22.125" style="171" bestFit="1" customWidth="1"/>
    <col min="10755" max="10755" width="10.875" style="171" customWidth="1"/>
    <col min="10756" max="10756" width="10.125" style="171" customWidth="1"/>
    <col min="10757" max="10757" width="14.25" style="171" customWidth="1"/>
    <col min="10758" max="10758" width="18.125" style="171" customWidth="1"/>
    <col min="10759" max="11008" width="9" style="171"/>
    <col min="11009" max="11009" width="3.25" style="171" customWidth="1"/>
    <col min="11010" max="11010" width="22.125" style="171" bestFit="1" customWidth="1"/>
    <col min="11011" max="11011" width="10.875" style="171" customWidth="1"/>
    <col min="11012" max="11012" width="10.125" style="171" customWidth="1"/>
    <col min="11013" max="11013" width="14.25" style="171" customWidth="1"/>
    <col min="11014" max="11014" width="18.125" style="171" customWidth="1"/>
    <col min="11015" max="11264" width="9" style="171"/>
    <col min="11265" max="11265" width="3.25" style="171" customWidth="1"/>
    <col min="11266" max="11266" width="22.125" style="171" bestFit="1" customWidth="1"/>
    <col min="11267" max="11267" width="10.875" style="171" customWidth="1"/>
    <col min="11268" max="11268" width="10.125" style="171" customWidth="1"/>
    <col min="11269" max="11269" width="14.25" style="171" customWidth="1"/>
    <col min="11270" max="11270" width="18.125" style="171" customWidth="1"/>
    <col min="11271" max="11520" width="9" style="171"/>
    <col min="11521" max="11521" width="3.25" style="171" customWidth="1"/>
    <col min="11522" max="11522" width="22.125" style="171" bestFit="1" customWidth="1"/>
    <col min="11523" max="11523" width="10.875" style="171" customWidth="1"/>
    <col min="11524" max="11524" width="10.125" style="171" customWidth="1"/>
    <col min="11525" max="11525" width="14.25" style="171" customWidth="1"/>
    <col min="11526" max="11526" width="18.125" style="171" customWidth="1"/>
    <col min="11527" max="11776" width="9" style="171"/>
    <col min="11777" max="11777" width="3.25" style="171" customWidth="1"/>
    <col min="11778" max="11778" width="22.125" style="171" bestFit="1" customWidth="1"/>
    <col min="11779" max="11779" width="10.875" style="171" customWidth="1"/>
    <col min="11780" max="11780" width="10.125" style="171" customWidth="1"/>
    <col min="11781" max="11781" width="14.25" style="171" customWidth="1"/>
    <col min="11782" max="11782" width="18.125" style="171" customWidth="1"/>
    <col min="11783" max="12032" width="9" style="171"/>
    <col min="12033" max="12033" width="3.25" style="171" customWidth="1"/>
    <col min="12034" max="12034" width="22.125" style="171" bestFit="1" customWidth="1"/>
    <col min="12035" max="12035" width="10.875" style="171" customWidth="1"/>
    <col min="12036" max="12036" width="10.125" style="171" customWidth="1"/>
    <col min="12037" max="12037" width="14.25" style="171" customWidth="1"/>
    <col min="12038" max="12038" width="18.125" style="171" customWidth="1"/>
    <col min="12039" max="12288" width="9" style="171"/>
    <col min="12289" max="12289" width="3.25" style="171" customWidth="1"/>
    <col min="12290" max="12290" width="22.125" style="171" bestFit="1" customWidth="1"/>
    <col min="12291" max="12291" width="10.875" style="171" customWidth="1"/>
    <col min="12292" max="12292" width="10.125" style="171" customWidth="1"/>
    <col min="12293" max="12293" width="14.25" style="171" customWidth="1"/>
    <col min="12294" max="12294" width="18.125" style="171" customWidth="1"/>
    <col min="12295" max="12544" width="9" style="171"/>
    <col min="12545" max="12545" width="3.25" style="171" customWidth="1"/>
    <col min="12546" max="12546" width="22.125" style="171" bestFit="1" customWidth="1"/>
    <col min="12547" max="12547" width="10.875" style="171" customWidth="1"/>
    <col min="12548" max="12548" width="10.125" style="171" customWidth="1"/>
    <col min="12549" max="12549" width="14.25" style="171" customWidth="1"/>
    <col min="12550" max="12550" width="18.125" style="171" customWidth="1"/>
    <col min="12551" max="12800" width="9" style="171"/>
    <col min="12801" max="12801" width="3.25" style="171" customWidth="1"/>
    <col min="12802" max="12802" width="22.125" style="171" bestFit="1" customWidth="1"/>
    <col min="12803" max="12803" width="10.875" style="171" customWidth="1"/>
    <col min="12804" max="12804" width="10.125" style="171" customWidth="1"/>
    <col min="12805" max="12805" width="14.25" style="171" customWidth="1"/>
    <col min="12806" max="12806" width="18.125" style="171" customWidth="1"/>
    <col min="12807" max="13056" width="9" style="171"/>
    <col min="13057" max="13057" width="3.25" style="171" customWidth="1"/>
    <col min="13058" max="13058" width="22.125" style="171" bestFit="1" customWidth="1"/>
    <col min="13059" max="13059" width="10.875" style="171" customWidth="1"/>
    <col min="13060" max="13060" width="10.125" style="171" customWidth="1"/>
    <col min="13061" max="13061" width="14.25" style="171" customWidth="1"/>
    <col min="13062" max="13062" width="18.125" style="171" customWidth="1"/>
    <col min="13063" max="13312" width="9" style="171"/>
    <col min="13313" max="13313" width="3.25" style="171" customWidth="1"/>
    <col min="13314" max="13314" width="22.125" style="171" bestFit="1" customWidth="1"/>
    <col min="13315" max="13315" width="10.875" style="171" customWidth="1"/>
    <col min="13316" max="13316" width="10.125" style="171" customWidth="1"/>
    <col min="13317" max="13317" width="14.25" style="171" customWidth="1"/>
    <col min="13318" max="13318" width="18.125" style="171" customWidth="1"/>
    <col min="13319" max="13568" width="9" style="171"/>
    <col min="13569" max="13569" width="3.25" style="171" customWidth="1"/>
    <col min="13570" max="13570" width="22.125" style="171" bestFit="1" customWidth="1"/>
    <col min="13571" max="13571" width="10.875" style="171" customWidth="1"/>
    <col min="13572" max="13572" width="10.125" style="171" customWidth="1"/>
    <col min="13573" max="13573" width="14.25" style="171" customWidth="1"/>
    <col min="13574" max="13574" width="18.125" style="171" customWidth="1"/>
    <col min="13575" max="13824" width="9" style="171"/>
    <col min="13825" max="13825" width="3.25" style="171" customWidth="1"/>
    <col min="13826" max="13826" width="22.125" style="171" bestFit="1" customWidth="1"/>
    <col min="13827" max="13827" width="10.875" style="171" customWidth="1"/>
    <col min="13828" max="13828" width="10.125" style="171" customWidth="1"/>
    <col min="13829" max="13829" width="14.25" style="171" customWidth="1"/>
    <col min="13830" max="13830" width="18.125" style="171" customWidth="1"/>
    <col min="13831" max="14080" width="9" style="171"/>
    <col min="14081" max="14081" width="3.25" style="171" customWidth="1"/>
    <col min="14082" max="14082" width="22.125" style="171" bestFit="1" customWidth="1"/>
    <col min="14083" max="14083" width="10.875" style="171" customWidth="1"/>
    <col min="14084" max="14084" width="10.125" style="171" customWidth="1"/>
    <col min="14085" max="14085" width="14.25" style="171" customWidth="1"/>
    <col min="14086" max="14086" width="18.125" style="171" customWidth="1"/>
    <col min="14087" max="14336" width="9" style="171"/>
    <col min="14337" max="14337" width="3.25" style="171" customWidth="1"/>
    <col min="14338" max="14338" width="22.125" style="171" bestFit="1" customWidth="1"/>
    <col min="14339" max="14339" width="10.875" style="171" customWidth="1"/>
    <col min="14340" max="14340" width="10.125" style="171" customWidth="1"/>
    <col min="14341" max="14341" width="14.25" style="171" customWidth="1"/>
    <col min="14342" max="14342" width="18.125" style="171" customWidth="1"/>
    <col min="14343" max="14592" width="9" style="171"/>
    <col min="14593" max="14593" width="3.25" style="171" customWidth="1"/>
    <col min="14594" max="14594" width="22.125" style="171" bestFit="1" customWidth="1"/>
    <col min="14595" max="14595" width="10.875" style="171" customWidth="1"/>
    <col min="14596" max="14596" width="10.125" style="171" customWidth="1"/>
    <col min="14597" max="14597" width="14.25" style="171" customWidth="1"/>
    <col min="14598" max="14598" width="18.125" style="171" customWidth="1"/>
    <col min="14599" max="14848" width="9" style="171"/>
    <col min="14849" max="14849" width="3.25" style="171" customWidth="1"/>
    <col min="14850" max="14850" width="22.125" style="171" bestFit="1" customWidth="1"/>
    <col min="14851" max="14851" width="10.875" style="171" customWidth="1"/>
    <col min="14852" max="14852" width="10.125" style="171" customWidth="1"/>
    <col min="14853" max="14853" width="14.25" style="171" customWidth="1"/>
    <col min="14854" max="14854" width="18.125" style="171" customWidth="1"/>
    <col min="14855" max="15104" width="9" style="171"/>
    <col min="15105" max="15105" width="3.25" style="171" customWidth="1"/>
    <col min="15106" max="15106" width="22.125" style="171" bestFit="1" customWidth="1"/>
    <col min="15107" max="15107" width="10.875" style="171" customWidth="1"/>
    <col min="15108" max="15108" width="10.125" style="171" customWidth="1"/>
    <col min="15109" max="15109" width="14.25" style="171" customWidth="1"/>
    <col min="15110" max="15110" width="18.125" style="171" customWidth="1"/>
    <col min="15111" max="15360" width="9" style="171"/>
    <col min="15361" max="15361" width="3.25" style="171" customWidth="1"/>
    <col min="15362" max="15362" width="22.125" style="171" bestFit="1" customWidth="1"/>
    <col min="15363" max="15363" width="10.875" style="171" customWidth="1"/>
    <col min="15364" max="15364" width="10.125" style="171" customWidth="1"/>
    <col min="15365" max="15365" width="14.25" style="171" customWidth="1"/>
    <col min="15366" max="15366" width="18.125" style="171" customWidth="1"/>
    <col min="15367" max="15616" width="9" style="171"/>
    <col min="15617" max="15617" width="3.25" style="171" customWidth="1"/>
    <col min="15618" max="15618" width="22.125" style="171" bestFit="1" customWidth="1"/>
    <col min="15619" max="15619" width="10.875" style="171" customWidth="1"/>
    <col min="15620" max="15620" width="10.125" style="171" customWidth="1"/>
    <col min="15621" max="15621" width="14.25" style="171" customWidth="1"/>
    <col min="15622" max="15622" width="18.125" style="171" customWidth="1"/>
    <col min="15623" max="15872" width="9" style="171"/>
    <col min="15873" max="15873" width="3.25" style="171" customWidth="1"/>
    <col min="15874" max="15874" width="22.125" style="171" bestFit="1" customWidth="1"/>
    <col min="15875" max="15875" width="10.875" style="171" customWidth="1"/>
    <col min="15876" max="15876" width="10.125" style="171" customWidth="1"/>
    <col min="15877" max="15877" width="14.25" style="171" customWidth="1"/>
    <col min="15878" max="15878" width="18.125" style="171" customWidth="1"/>
    <col min="15879" max="16128" width="9" style="171"/>
    <col min="16129" max="16129" width="3.25" style="171" customWidth="1"/>
    <col min="16130" max="16130" width="22.125" style="171" bestFit="1" customWidth="1"/>
    <col min="16131" max="16131" width="10.875" style="171" customWidth="1"/>
    <col min="16132" max="16132" width="10.125" style="171" customWidth="1"/>
    <col min="16133" max="16133" width="14.25" style="171" customWidth="1"/>
    <col min="16134" max="16134" width="18.125" style="171" customWidth="1"/>
    <col min="16135" max="16384" width="9" style="171"/>
  </cols>
  <sheetData>
    <row r="1" spans="2:6" ht="27" customHeight="1" x14ac:dyDescent="0.3">
      <c r="B1" s="288" t="s">
        <v>329</v>
      </c>
      <c r="C1" s="288"/>
    </row>
    <row r="2" spans="2:6" ht="18" customHeight="1" x14ac:dyDescent="0.3">
      <c r="B2" s="289" t="s">
        <v>351</v>
      </c>
      <c r="C2" s="289"/>
      <c r="D2" s="289"/>
      <c r="E2" s="289"/>
    </row>
    <row r="3" spans="2:6" ht="21.95" customHeight="1" x14ac:dyDescent="0.3">
      <c r="B3" s="288"/>
      <c r="C3" s="288"/>
      <c r="D3" s="288"/>
    </row>
    <row r="4" spans="2:6" ht="21.95" customHeight="1" x14ac:dyDescent="0.3">
      <c r="B4" s="290" t="s">
        <v>330</v>
      </c>
      <c r="C4" s="290"/>
      <c r="D4" s="290"/>
      <c r="E4" s="290"/>
      <c r="F4" s="290"/>
    </row>
    <row r="5" spans="2:6" ht="21.95" customHeight="1" x14ac:dyDescent="0.3">
      <c r="B5" s="190" t="s">
        <v>28</v>
      </c>
      <c r="C5" s="191" t="s">
        <v>39</v>
      </c>
      <c r="D5" s="191" t="s">
        <v>47</v>
      </c>
      <c r="E5" s="191" t="s">
        <v>31</v>
      </c>
      <c r="F5" s="191" t="s">
        <v>49</v>
      </c>
    </row>
    <row r="6" spans="2:6" ht="21.95" customHeight="1" x14ac:dyDescent="0.3">
      <c r="B6" s="291" t="s">
        <v>50</v>
      </c>
      <c r="C6" s="292"/>
      <c r="D6" s="292"/>
      <c r="E6" s="292"/>
      <c r="F6" s="293"/>
    </row>
    <row r="7" spans="2:6" s="172" customFormat="1" ht="21.95" customHeight="1" x14ac:dyDescent="0.3">
      <c r="B7" s="179" t="s">
        <v>352</v>
      </c>
      <c r="C7" s="180" t="s">
        <v>149</v>
      </c>
      <c r="D7" s="178">
        <v>2</v>
      </c>
      <c r="E7" s="178">
        <v>9590000</v>
      </c>
      <c r="F7" s="178">
        <v>18988200</v>
      </c>
    </row>
    <row r="8" spans="2:6" ht="21.95" customHeight="1" x14ac:dyDescent="0.3">
      <c r="B8" s="296" t="s">
        <v>53</v>
      </c>
      <c r="C8" s="297"/>
      <c r="D8" s="178">
        <f>SUM(D7)</f>
        <v>2</v>
      </c>
      <c r="E8" s="178">
        <f>SUM(E7)</f>
        <v>9590000</v>
      </c>
      <c r="F8" s="178">
        <f>SUM(F7)</f>
        <v>18988200</v>
      </c>
    </row>
    <row r="9" spans="2:6" ht="21.95" customHeight="1" x14ac:dyDescent="0.3">
      <c r="B9" s="291" t="s">
        <v>341</v>
      </c>
      <c r="C9" s="292"/>
      <c r="D9" s="292"/>
      <c r="E9" s="292"/>
      <c r="F9" s="293"/>
    </row>
    <row r="10" spans="2:6" s="172" customFormat="1" ht="21.95" customHeight="1" x14ac:dyDescent="0.3">
      <c r="B10" s="179" t="s">
        <v>100</v>
      </c>
      <c r="C10" s="180" t="s">
        <v>101</v>
      </c>
      <c r="D10" s="178">
        <v>4</v>
      </c>
      <c r="E10" s="178">
        <v>4801000</v>
      </c>
      <c r="F10" s="178">
        <v>6952128.0999999996</v>
      </c>
    </row>
    <row r="11" spans="2:6" ht="21.75" customHeight="1" x14ac:dyDescent="0.3">
      <c r="B11" s="294" t="s">
        <v>342</v>
      </c>
      <c r="C11" s="295"/>
      <c r="D11" s="178">
        <f>SUM(D10)</f>
        <v>4</v>
      </c>
      <c r="E11" s="178">
        <f>SUM(E10)</f>
        <v>4801000</v>
      </c>
      <c r="F11" s="178">
        <f>SUM(F10)</f>
        <v>6952128.0999999996</v>
      </c>
    </row>
    <row r="12" spans="2:6" ht="23.25" customHeight="1" x14ac:dyDescent="0.3">
      <c r="B12" s="291" t="s">
        <v>331</v>
      </c>
      <c r="C12" s="292"/>
      <c r="D12" s="292"/>
      <c r="E12" s="292"/>
      <c r="F12" s="293"/>
    </row>
    <row r="13" spans="2:6" ht="21" customHeight="1" x14ac:dyDescent="0.3">
      <c r="B13" s="192" t="s">
        <v>332</v>
      </c>
      <c r="C13" s="193" t="s">
        <v>172</v>
      </c>
      <c r="D13" s="178">
        <v>1</v>
      </c>
      <c r="E13" s="178">
        <v>58000</v>
      </c>
      <c r="F13" s="178">
        <v>864200</v>
      </c>
    </row>
    <row r="14" spans="2:6" ht="21" customHeight="1" x14ac:dyDescent="0.3">
      <c r="B14" s="294" t="s">
        <v>333</v>
      </c>
      <c r="C14" s="295"/>
      <c r="D14" s="178">
        <f>SUM(D13)</f>
        <v>1</v>
      </c>
      <c r="E14" s="178">
        <f>SUM(E13)</f>
        <v>58000</v>
      </c>
      <c r="F14" s="178">
        <f>SUM(F13)</f>
        <v>864200</v>
      </c>
    </row>
    <row r="15" spans="2:6" ht="21" customHeight="1" x14ac:dyDescent="0.3">
      <c r="B15" s="294" t="s">
        <v>334</v>
      </c>
      <c r="C15" s="295"/>
      <c r="D15" s="178">
        <f>D8+D11+D14</f>
        <v>7</v>
      </c>
      <c r="E15" s="178">
        <f>E8+E11+E14</f>
        <v>14449000</v>
      </c>
      <c r="F15" s="178">
        <f>F8+F11+F14</f>
        <v>26804528.100000001</v>
      </c>
    </row>
    <row r="16" spans="2:6" x14ac:dyDescent="0.3">
      <c r="B16" s="194"/>
      <c r="C16" s="194"/>
      <c r="D16" s="194"/>
      <c r="E16" s="194"/>
      <c r="F16" s="194"/>
    </row>
    <row r="17" spans="2:6" x14ac:dyDescent="0.3">
      <c r="B17" s="290" t="s">
        <v>335</v>
      </c>
      <c r="C17" s="290"/>
      <c r="D17" s="290"/>
      <c r="E17" s="290"/>
      <c r="F17" s="290"/>
    </row>
    <row r="18" spans="2:6" ht="21.75" customHeight="1" x14ac:dyDescent="0.3">
      <c r="B18" s="190" t="s">
        <v>28</v>
      </c>
      <c r="C18" s="191" t="s">
        <v>39</v>
      </c>
      <c r="D18" s="191" t="s">
        <v>47</v>
      </c>
      <c r="E18" s="191" t="s">
        <v>31</v>
      </c>
      <c r="F18" s="191" t="s">
        <v>49</v>
      </c>
    </row>
    <row r="19" spans="2:6" ht="21.95" customHeight="1" x14ac:dyDescent="0.3">
      <c r="B19" s="291" t="s">
        <v>50</v>
      </c>
      <c r="C19" s="292"/>
      <c r="D19" s="292"/>
      <c r="E19" s="292"/>
      <c r="F19" s="293"/>
    </row>
    <row r="20" spans="2:6" s="172" customFormat="1" ht="21.95" customHeight="1" x14ac:dyDescent="0.3">
      <c r="B20" s="179" t="s">
        <v>165</v>
      </c>
      <c r="C20" s="180" t="s">
        <v>166</v>
      </c>
      <c r="D20" s="178">
        <v>8</v>
      </c>
      <c r="E20" s="178">
        <v>500000</v>
      </c>
      <c r="F20" s="178">
        <v>1825000</v>
      </c>
    </row>
    <row r="21" spans="2:6" s="172" customFormat="1" ht="21.95" customHeight="1" x14ac:dyDescent="0.3">
      <c r="B21" s="179" t="s">
        <v>352</v>
      </c>
      <c r="C21" s="180" t="s">
        <v>149</v>
      </c>
      <c r="D21" s="178">
        <v>2</v>
      </c>
      <c r="E21" s="178">
        <v>39479</v>
      </c>
      <c r="F21" s="178">
        <v>78958</v>
      </c>
    </row>
    <row r="22" spans="2:6" s="182" customFormat="1" ht="21.95" customHeight="1" x14ac:dyDescent="0.3">
      <c r="B22" s="195" t="s">
        <v>353</v>
      </c>
      <c r="C22" s="196" t="s">
        <v>182</v>
      </c>
      <c r="D22" s="181">
        <v>1</v>
      </c>
      <c r="E22" s="181">
        <v>233983</v>
      </c>
      <c r="F22" s="181">
        <v>51476.26</v>
      </c>
    </row>
    <row r="23" spans="2:6" ht="21.95" customHeight="1" x14ac:dyDescent="0.3">
      <c r="B23" s="296" t="s">
        <v>53</v>
      </c>
      <c r="C23" s="297"/>
      <c r="D23" s="178">
        <f>SUM(D20:D22)</f>
        <v>11</v>
      </c>
      <c r="E23" s="178">
        <f>SUM(E20:E22)</f>
        <v>773462</v>
      </c>
      <c r="F23" s="178">
        <f>SUM(F20:F22)</f>
        <v>1955434.26</v>
      </c>
    </row>
    <row r="24" spans="2:6" ht="21.95" customHeight="1" x14ac:dyDescent="0.3">
      <c r="B24" s="291" t="s">
        <v>57</v>
      </c>
      <c r="C24" s="292"/>
      <c r="D24" s="292"/>
      <c r="E24" s="292"/>
      <c r="F24" s="293"/>
    </row>
    <row r="25" spans="2:6" s="172" customFormat="1" ht="21.95" customHeight="1" x14ac:dyDescent="0.3">
      <c r="B25" s="179" t="s">
        <v>209</v>
      </c>
      <c r="C25" s="180" t="s">
        <v>210</v>
      </c>
      <c r="D25" s="178">
        <v>1</v>
      </c>
      <c r="E25" s="178">
        <v>4000</v>
      </c>
      <c r="F25" s="178">
        <v>2280</v>
      </c>
    </row>
    <row r="26" spans="2:6" s="172" customFormat="1" ht="22.5" customHeight="1" x14ac:dyDescent="0.3">
      <c r="B26" s="179" t="s">
        <v>354</v>
      </c>
      <c r="C26" s="180" t="s">
        <v>294</v>
      </c>
      <c r="D26" s="178">
        <v>3</v>
      </c>
      <c r="E26" s="178">
        <v>175000</v>
      </c>
      <c r="F26" s="178">
        <v>70000</v>
      </c>
    </row>
    <row r="27" spans="2:6" ht="21.95" customHeight="1" x14ac:dyDescent="0.3">
      <c r="B27" s="294" t="s">
        <v>62</v>
      </c>
      <c r="C27" s="295"/>
      <c r="D27" s="178">
        <f>SUM(D25:D26)</f>
        <v>4</v>
      </c>
      <c r="E27" s="178">
        <f>SUM(E25:E26)</f>
        <v>179000</v>
      </c>
      <c r="F27" s="178">
        <f>SUM(F25:F26)</f>
        <v>72280</v>
      </c>
    </row>
    <row r="28" spans="2:6" ht="23.25" customHeight="1" x14ac:dyDescent="0.3">
      <c r="B28" s="291" t="s">
        <v>331</v>
      </c>
      <c r="C28" s="292"/>
      <c r="D28" s="292"/>
      <c r="E28" s="292"/>
      <c r="F28" s="293"/>
    </row>
    <row r="29" spans="2:6" ht="21" customHeight="1" x14ac:dyDescent="0.3">
      <c r="B29" s="192" t="s">
        <v>332</v>
      </c>
      <c r="C29" s="193" t="s">
        <v>172</v>
      </c>
      <c r="D29" s="178">
        <v>70</v>
      </c>
      <c r="E29" s="178">
        <v>4771683</v>
      </c>
      <c r="F29" s="178">
        <v>70863071.049999997</v>
      </c>
    </row>
    <row r="30" spans="2:6" ht="21" customHeight="1" x14ac:dyDescent="0.3">
      <c r="B30" s="294" t="s">
        <v>333</v>
      </c>
      <c r="C30" s="295"/>
      <c r="D30" s="178">
        <f>SUM(D29)</f>
        <v>70</v>
      </c>
      <c r="E30" s="178">
        <f>SUM(E29)</f>
        <v>4771683</v>
      </c>
      <c r="F30" s="178">
        <f>SUM(F29)</f>
        <v>70863071.049999997</v>
      </c>
    </row>
    <row r="31" spans="2:6" ht="21" customHeight="1" x14ac:dyDescent="0.3">
      <c r="B31" s="294" t="s">
        <v>334</v>
      </c>
      <c r="C31" s="295"/>
      <c r="D31" s="178">
        <f>D23+D27+D30</f>
        <v>85</v>
      </c>
      <c r="E31" s="178">
        <f>E23+E27+E30</f>
        <v>5724145</v>
      </c>
      <c r="F31" s="178">
        <f>F23+F27+F30</f>
        <v>72890785.310000002</v>
      </c>
    </row>
  </sheetData>
  <sortState xmlns:xlrd2="http://schemas.microsoft.com/office/spreadsheetml/2017/richdata2" ref="B2:E34">
    <sortCondition descending="1" ref="E1:E34"/>
  </sortState>
  <mergeCells count="19">
    <mergeCell ref="B31:C31"/>
    <mergeCell ref="B30:C30"/>
    <mergeCell ref="B8:C8"/>
    <mergeCell ref="B12:F12"/>
    <mergeCell ref="B17:F17"/>
    <mergeCell ref="B9:F9"/>
    <mergeCell ref="B11:C11"/>
    <mergeCell ref="B14:C14"/>
    <mergeCell ref="B15:C15"/>
    <mergeCell ref="B19:F19"/>
    <mergeCell ref="B23:C23"/>
    <mergeCell ref="B24:F24"/>
    <mergeCell ref="B27:C27"/>
    <mergeCell ref="B28:F28"/>
    <mergeCell ref="B1:C1"/>
    <mergeCell ref="B2:E2"/>
    <mergeCell ref="B3:D3"/>
    <mergeCell ref="B4:F4"/>
    <mergeCell ref="B6:F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39"/>
  <sheetViews>
    <sheetView rightToLeft="1" workbookViewId="0">
      <selection activeCell="L24" sqref="L24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22.5" x14ac:dyDescent="0.25">
      <c r="B1" s="50" t="s">
        <v>0</v>
      </c>
      <c r="C1" s="146"/>
      <c r="D1" s="146"/>
      <c r="E1" s="146"/>
      <c r="F1" s="146"/>
      <c r="G1" s="146"/>
      <c r="H1" s="146"/>
      <c r="I1" s="147"/>
    </row>
    <row r="2" spans="2:9" ht="17.25" customHeight="1" x14ac:dyDescent="0.25">
      <c r="B2" s="226" t="s">
        <v>344</v>
      </c>
      <c r="C2" s="226"/>
      <c r="D2" s="226"/>
      <c r="E2" s="226"/>
      <c r="F2" s="146"/>
      <c r="G2" s="146"/>
      <c r="H2" s="146"/>
      <c r="I2" s="147"/>
    </row>
    <row r="3" spans="2:9" ht="17.25" customHeight="1" x14ac:dyDescent="0.25">
      <c r="B3" s="319" t="s">
        <v>345</v>
      </c>
      <c r="C3" s="319"/>
      <c r="D3" s="319"/>
      <c r="E3" s="319"/>
      <c r="F3" s="319"/>
      <c r="G3" s="319"/>
      <c r="H3" s="319"/>
      <c r="I3" s="319"/>
    </row>
    <row r="4" spans="2:9" ht="17.25" customHeight="1" x14ac:dyDescent="0.25">
      <c r="B4" s="148" t="s">
        <v>38</v>
      </c>
      <c r="C4" s="149" t="s">
        <v>39</v>
      </c>
      <c r="D4" s="149" t="s">
        <v>41</v>
      </c>
      <c r="E4" s="149" t="s">
        <v>42</v>
      </c>
      <c r="F4" s="149" t="s">
        <v>43</v>
      </c>
      <c r="G4" s="150" t="s">
        <v>47</v>
      </c>
      <c r="H4" s="149" t="s">
        <v>48</v>
      </c>
      <c r="I4" s="149" t="s">
        <v>49</v>
      </c>
    </row>
    <row r="5" spans="2:9" ht="15" customHeight="1" x14ac:dyDescent="0.25">
      <c r="B5" s="320" t="s">
        <v>50</v>
      </c>
      <c r="C5" s="321"/>
      <c r="D5" s="321"/>
      <c r="E5" s="321"/>
      <c r="F5" s="321"/>
      <c r="G5" s="321"/>
      <c r="H5" s="321"/>
      <c r="I5" s="322"/>
    </row>
    <row r="6" spans="2:9" ht="16.5" customHeight="1" x14ac:dyDescent="0.25">
      <c r="B6" s="136" t="s">
        <v>271</v>
      </c>
      <c r="C6" s="137" t="s">
        <v>106</v>
      </c>
      <c r="D6" s="151">
        <v>0.12</v>
      </c>
      <c r="E6" s="151">
        <v>0.12</v>
      </c>
      <c r="F6" s="151">
        <v>0.12</v>
      </c>
      <c r="G6" s="152">
        <v>2</v>
      </c>
      <c r="H6" s="153">
        <v>255000</v>
      </c>
      <c r="I6" s="153">
        <v>30600</v>
      </c>
    </row>
    <row r="7" spans="2:9" ht="14.25" customHeight="1" x14ac:dyDescent="0.25">
      <c r="B7" s="310" t="s">
        <v>53</v>
      </c>
      <c r="C7" s="311"/>
      <c r="D7" s="312"/>
      <c r="E7" s="312"/>
      <c r="F7" s="312"/>
      <c r="G7" s="154">
        <v>2</v>
      </c>
      <c r="H7" s="153">
        <v>255000</v>
      </c>
      <c r="I7" s="153">
        <v>30600</v>
      </c>
    </row>
    <row r="8" spans="2:9" ht="15" customHeight="1" x14ac:dyDescent="0.25">
      <c r="B8" s="304" t="s">
        <v>63</v>
      </c>
      <c r="C8" s="305"/>
      <c r="D8" s="305"/>
      <c r="E8" s="305"/>
      <c r="F8" s="305"/>
      <c r="G8" s="305"/>
      <c r="H8" s="305"/>
      <c r="I8" s="306"/>
    </row>
    <row r="9" spans="2:9" ht="17.25" customHeight="1" x14ac:dyDescent="0.25">
      <c r="B9" s="61" t="s">
        <v>146</v>
      </c>
      <c r="C9" s="64" t="s">
        <v>147</v>
      </c>
      <c r="D9" s="151">
        <v>1.9</v>
      </c>
      <c r="E9" s="151">
        <v>1.9</v>
      </c>
      <c r="F9" s="151">
        <v>1.9</v>
      </c>
      <c r="G9" s="152">
        <v>1</v>
      </c>
      <c r="H9" s="153">
        <v>26002</v>
      </c>
      <c r="I9" s="153">
        <v>49403.8</v>
      </c>
    </row>
    <row r="10" spans="2:9" ht="17.25" customHeight="1" x14ac:dyDescent="0.25">
      <c r="B10" s="61" t="s">
        <v>302</v>
      </c>
      <c r="C10" s="64" t="s">
        <v>303</v>
      </c>
      <c r="D10" s="151">
        <v>1</v>
      </c>
      <c r="E10" s="151">
        <v>0.97</v>
      </c>
      <c r="F10" s="151">
        <v>0.98</v>
      </c>
      <c r="G10" s="152">
        <v>13</v>
      </c>
      <c r="H10" s="153">
        <v>1183377</v>
      </c>
      <c r="I10" s="153">
        <v>1158397.8700000001</v>
      </c>
    </row>
    <row r="11" spans="2:9" ht="12.75" customHeight="1" x14ac:dyDescent="0.25">
      <c r="B11" s="310" t="s">
        <v>66</v>
      </c>
      <c r="C11" s="311"/>
      <c r="D11" s="312"/>
      <c r="E11" s="312"/>
      <c r="F11" s="312"/>
      <c r="G11" s="154">
        <f>SUM(G9:G10)</f>
        <v>14</v>
      </c>
      <c r="H11" s="153">
        <f>SUM(H9:H10)</f>
        <v>1209379</v>
      </c>
      <c r="I11" s="153">
        <f>SUM(I9:I10)</f>
        <v>1207801.6700000002</v>
      </c>
    </row>
    <row r="12" spans="2:9" ht="17.25" customHeight="1" x14ac:dyDescent="0.25">
      <c r="B12" s="323" t="s">
        <v>304</v>
      </c>
      <c r="C12" s="324"/>
      <c r="D12" s="325"/>
      <c r="E12" s="325"/>
      <c r="F12" s="325"/>
      <c r="G12" s="155">
        <f>G11+G7</f>
        <v>16</v>
      </c>
      <c r="H12" s="155">
        <f t="shared" ref="H12:I12" si="0">H11+H7</f>
        <v>1464379</v>
      </c>
      <c r="I12" s="155">
        <f t="shared" si="0"/>
        <v>1238401.6700000002</v>
      </c>
    </row>
    <row r="13" spans="2:9" ht="18" customHeight="1" x14ac:dyDescent="0.25">
      <c r="B13" s="329" t="s">
        <v>102</v>
      </c>
      <c r="C13" s="329"/>
      <c r="D13" s="329"/>
      <c r="E13" s="329"/>
      <c r="F13" s="329"/>
      <c r="G13" s="329"/>
      <c r="H13" s="329"/>
      <c r="I13" s="329"/>
    </row>
    <row r="14" spans="2:9" ht="16.5" customHeight="1" x14ac:dyDescent="0.25">
      <c r="B14" s="57" t="s">
        <v>38</v>
      </c>
      <c r="C14" s="59" t="s">
        <v>39</v>
      </c>
      <c r="D14" s="316" t="s">
        <v>84</v>
      </c>
      <c r="E14" s="317"/>
      <c r="F14" s="317"/>
      <c r="G14" s="317"/>
      <c r="H14" s="317"/>
      <c r="I14" s="318"/>
    </row>
    <row r="15" spans="2:9" ht="11.1" customHeight="1" x14ac:dyDescent="0.25">
      <c r="B15" s="304" t="s">
        <v>50</v>
      </c>
      <c r="C15" s="305"/>
      <c r="D15" s="305"/>
      <c r="E15" s="305"/>
      <c r="F15" s="305"/>
      <c r="G15" s="305"/>
      <c r="H15" s="305"/>
      <c r="I15" s="306"/>
    </row>
    <row r="16" spans="2:9" ht="11.1" customHeight="1" x14ac:dyDescent="0.25">
      <c r="B16" s="88" t="s">
        <v>104</v>
      </c>
      <c r="C16" s="89" t="s">
        <v>105</v>
      </c>
      <c r="D16" s="301">
        <v>3</v>
      </c>
      <c r="E16" s="302"/>
      <c r="F16" s="302"/>
      <c r="G16" s="302"/>
      <c r="H16" s="302"/>
      <c r="I16" s="303"/>
    </row>
    <row r="17" spans="2:9" ht="11.1" customHeight="1" x14ac:dyDescent="0.25">
      <c r="B17" s="88" t="s">
        <v>292</v>
      </c>
      <c r="C17" s="89" t="s">
        <v>297</v>
      </c>
      <c r="D17" s="298" t="s">
        <v>103</v>
      </c>
      <c r="E17" s="299"/>
      <c r="F17" s="299"/>
      <c r="G17" s="299"/>
      <c r="H17" s="299"/>
      <c r="I17" s="300"/>
    </row>
    <row r="18" spans="2:9" ht="11.1" customHeight="1" x14ac:dyDescent="0.25">
      <c r="B18" s="304" t="s">
        <v>56</v>
      </c>
      <c r="C18" s="305"/>
      <c r="D18" s="305"/>
      <c r="E18" s="305"/>
      <c r="F18" s="305"/>
      <c r="G18" s="305"/>
      <c r="H18" s="305"/>
      <c r="I18" s="306"/>
    </row>
    <row r="19" spans="2:9" ht="11.1" customHeight="1" x14ac:dyDescent="0.25">
      <c r="B19" s="61" t="s">
        <v>107</v>
      </c>
      <c r="C19" s="64" t="s">
        <v>108</v>
      </c>
      <c r="D19" s="298" t="s">
        <v>103</v>
      </c>
      <c r="E19" s="299"/>
      <c r="F19" s="299"/>
      <c r="G19" s="299"/>
      <c r="H19" s="299"/>
      <c r="I19" s="300"/>
    </row>
    <row r="20" spans="2:9" ht="11.1" customHeight="1" x14ac:dyDescent="0.25">
      <c r="B20" s="142" t="s">
        <v>295</v>
      </c>
      <c r="C20" s="64" t="s">
        <v>296</v>
      </c>
      <c r="D20" s="298" t="s">
        <v>103</v>
      </c>
      <c r="E20" s="299"/>
      <c r="F20" s="299"/>
      <c r="G20" s="299"/>
      <c r="H20" s="299"/>
      <c r="I20" s="300"/>
    </row>
    <row r="21" spans="2:9" ht="11.1" customHeight="1" x14ac:dyDescent="0.25">
      <c r="B21" s="61" t="s">
        <v>144</v>
      </c>
      <c r="C21" s="64" t="s">
        <v>109</v>
      </c>
      <c r="D21" s="301">
        <v>0.5</v>
      </c>
      <c r="E21" s="302"/>
      <c r="F21" s="302"/>
      <c r="G21" s="302"/>
      <c r="H21" s="302"/>
      <c r="I21" s="303"/>
    </row>
    <row r="22" spans="2:9" ht="11.1" customHeight="1" x14ac:dyDescent="0.25">
      <c r="B22" s="110" t="s">
        <v>179</v>
      </c>
      <c r="C22" s="111" t="s">
        <v>180</v>
      </c>
      <c r="D22" s="326">
        <v>1</v>
      </c>
      <c r="E22" s="327"/>
      <c r="F22" s="327"/>
      <c r="G22" s="327"/>
      <c r="H22" s="327"/>
      <c r="I22" s="328"/>
    </row>
    <row r="23" spans="2:9" ht="11.1" customHeight="1" x14ac:dyDescent="0.25">
      <c r="B23" s="110" t="s">
        <v>195</v>
      </c>
      <c r="C23" s="111" t="s">
        <v>196</v>
      </c>
      <c r="D23" s="298" t="s">
        <v>103</v>
      </c>
      <c r="E23" s="299"/>
      <c r="F23" s="299"/>
      <c r="G23" s="299"/>
      <c r="H23" s="299"/>
      <c r="I23" s="300"/>
    </row>
    <row r="24" spans="2:9" ht="11.1" customHeight="1" x14ac:dyDescent="0.25">
      <c r="B24" s="79" t="s">
        <v>218</v>
      </c>
      <c r="C24" s="80" t="s">
        <v>219</v>
      </c>
      <c r="D24" s="298" t="s">
        <v>103</v>
      </c>
      <c r="E24" s="299"/>
      <c r="F24" s="299"/>
      <c r="G24" s="299"/>
      <c r="H24" s="299"/>
      <c r="I24" s="300"/>
    </row>
    <row r="25" spans="2:9" ht="11.1" customHeight="1" x14ac:dyDescent="0.25">
      <c r="B25" s="114" t="s">
        <v>229</v>
      </c>
      <c r="C25" s="125" t="s">
        <v>226</v>
      </c>
      <c r="D25" s="298" t="s">
        <v>103</v>
      </c>
      <c r="E25" s="299"/>
      <c r="F25" s="299"/>
      <c r="G25" s="299"/>
      <c r="H25" s="299"/>
      <c r="I25" s="300"/>
    </row>
    <row r="26" spans="2:9" ht="11.1" customHeight="1" x14ac:dyDescent="0.25">
      <c r="B26" s="114" t="s">
        <v>227</v>
      </c>
      <c r="C26" s="125" t="s">
        <v>225</v>
      </c>
      <c r="D26" s="298" t="s">
        <v>103</v>
      </c>
      <c r="E26" s="299"/>
      <c r="F26" s="299"/>
      <c r="G26" s="299"/>
      <c r="H26" s="299"/>
      <c r="I26" s="300"/>
    </row>
    <row r="27" spans="2:9" ht="11.1" customHeight="1" x14ac:dyDescent="0.25">
      <c r="B27" s="114" t="s">
        <v>232</v>
      </c>
      <c r="C27" s="125" t="s">
        <v>231</v>
      </c>
      <c r="D27" s="298" t="s">
        <v>103</v>
      </c>
      <c r="E27" s="299"/>
      <c r="F27" s="299"/>
      <c r="G27" s="299"/>
      <c r="H27" s="299"/>
      <c r="I27" s="300"/>
    </row>
    <row r="28" spans="2:9" ht="11.1" customHeight="1" x14ac:dyDescent="0.25">
      <c r="B28" s="144" t="s">
        <v>298</v>
      </c>
      <c r="C28" s="145" t="s">
        <v>299</v>
      </c>
      <c r="D28" s="313" t="s">
        <v>103</v>
      </c>
      <c r="E28" s="314"/>
      <c r="F28" s="314"/>
      <c r="G28" s="314"/>
      <c r="H28" s="314"/>
      <c r="I28" s="315"/>
    </row>
    <row r="29" spans="2:9" ht="11.1" customHeight="1" x14ac:dyDescent="0.25">
      <c r="B29" s="114" t="s">
        <v>300</v>
      </c>
      <c r="C29" s="137" t="s">
        <v>301</v>
      </c>
      <c r="D29" s="313" t="s">
        <v>103</v>
      </c>
      <c r="E29" s="314"/>
      <c r="F29" s="314"/>
      <c r="G29" s="314"/>
      <c r="H29" s="314"/>
      <c r="I29" s="315"/>
    </row>
    <row r="30" spans="2:9" ht="11.1" customHeight="1" x14ac:dyDescent="0.25">
      <c r="B30" s="114" t="s">
        <v>310</v>
      </c>
      <c r="C30" s="137" t="s">
        <v>311</v>
      </c>
      <c r="D30" s="313" t="s">
        <v>103</v>
      </c>
      <c r="E30" s="314"/>
      <c r="F30" s="314"/>
      <c r="G30" s="314"/>
      <c r="H30" s="314"/>
      <c r="I30" s="315"/>
    </row>
    <row r="31" spans="2:9" ht="11.1" customHeight="1" x14ac:dyDescent="0.25">
      <c r="B31" s="166" t="s">
        <v>328</v>
      </c>
      <c r="C31" s="167" t="s">
        <v>327</v>
      </c>
      <c r="D31" s="313" t="s">
        <v>103</v>
      </c>
      <c r="E31" s="314"/>
      <c r="F31" s="314"/>
      <c r="G31" s="314"/>
      <c r="H31" s="314"/>
      <c r="I31" s="315"/>
    </row>
    <row r="32" spans="2:9" ht="11.1" customHeight="1" x14ac:dyDescent="0.25">
      <c r="B32" s="304" t="s">
        <v>57</v>
      </c>
      <c r="C32" s="305"/>
      <c r="D32" s="305"/>
      <c r="E32" s="305"/>
      <c r="F32" s="305"/>
      <c r="G32" s="305"/>
      <c r="H32" s="305"/>
      <c r="I32" s="306"/>
    </row>
    <row r="33" spans="2:9" ht="11.1" customHeight="1" x14ac:dyDescent="0.25">
      <c r="B33" s="114" t="s">
        <v>235</v>
      </c>
      <c r="C33" s="125" t="s">
        <v>234</v>
      </c>
      <c r="D33" s="298" t="s">
        <v>103</v>
      </c>
      <c r="E33" s="299"/>
      <c r="F33" s="299"/>
      <c r="G33" s="299"/>
      <c r="H33" s="299"/>
      <c r="I33" s="300"/>
    </row>
    <row r="34" spans="2:9" ht="11.1" customHeight="1" x14ac:dyDescent="0.25">
      <c r="B34" s="307" t="s">
        <v>110</v>
      </c>
      <c r="C34" s="308"/>
      <c r="D34" s="308"/>
      <c r="E34" s="308"/>
      <c r="F34" s="308"/>
      <c r="G34" s="308"/>
      <c r="H34" s="308"/>
      <c r="I34" s="309"/>
    </row>
    <row r="35" spans="2:9" ht="11.1" customHeight="1" x14ac:dyDescent="0.25">
      <c r="B35" s="61" t="s">
        <v>113</v>
      </c>
      <c r="C35" s="64" t="s">
        <v>114</v>
      </c>
      <c r="D35" s="301">
        <v>1</v>
      </c>
      <c r="E35" s="302"/>
      <c r="F35" s="302"/>
      <c r="G35" s="302"/>
      <c r="H35" s="302"/>
      <c r="I35" s="303"/>
    </row>
    <row r="36" spans="2:9" ht="11.1" customHeight="1" x14ac:dyDescent="0.25">
      <c r="B36" s="61" t="s">
        <v>156</v>
      </c>
      <c r="C36" s="64" t="s">
        <v>157</v>
      </c>
      <c r="D36" s="301">
        <v>10</v>
      </c>
      <c r="E36" s="302"/>
      <c r="F36" s="302"/>
      <c r="G36" s="302"/>
      <c r="H36" s="302"/>
      <c r="I36" s="303"/>
    </row>
    <row r="37" spans="2:9" ht="11.1" customHeight="1" x14ac:dyDescent="0.25">
      <c r="B37" s="110" t="s">
        <v>197</v>
      </c>
      <c r="C37" s="111" t="s">
        <v>200</v>
      </c>
      <c r="D37" s="298" t="s">
        <v>103</v>
      </c>
      <c r="E37" s="299"/>
      <c r="F37" s="299"/>
      <c r="G37" s="299"/>
      <c r="H37" s="299"/>
      <c r="I37" s="300"/>
    </row>
    <row r="38" spans="2:9" ht="11.1" customHeight="1" x14ac:dyDescent="0.25">
      <c r="B38" s="79" t="s">
        <v>111</v>
      </c>
      <c r="C38" s="80" t="s">
        <v>112</v>
      </c>
      <c r="D38" s="301">
        <v>10.98</v>
      </c>
      <c r="E38" s="302"/>
      <c r="F38" s="302"/>
      <c r="G38" s="302"/>
      <c r="H38" s="302"/>
      <c r="I38" s="303"/>
    </row>
    <row r="39" spans="2:9" ht="11.1" customHeight="1" x14ac:dyDescent="0.25">
      <c r="B39" s="79" t="s">
        <v>260</v>
      </c>
      <c r="C39" s="80" t="s">
        <v>261</v>
      </c>
      <c r="D39" s="301">
        <v>1</v>
      </c>
      <c r="E39" s="302"/>
      <c r="F39" s="302"/>
      <c r="G39" s="302"/>
      <c r="H39" s="302"/>
      <c r="I39" s="303"/>
    </row>
  </sheetData>
  <mergeCells count="37">
    <mergeCell ref="D7:F7"/>
    <mergeCell ref="B12:C12"/>
    <mergeCell ref="D12:F12"/>
    <mergeCell ref="D26:I26"/>
    <mergeCell ref="D21:I21"/>
    <mergeCell ref="D22:I22"/>
    <mergeCell ref="D23:I23"/>
    <mergeCell ref="B13:I13"/>
    <mergeCell ref="D25:I25"/>
    <mergeCell ref="B8:I8"/>
    <mergeCell ref="B11:C11"/>
    <mergeCell ref="D11:F11"/>
    <mergeCell ref="B2:E2"/>
    <mergeCell ref="B32:I32"/>
    <mergeCell ref="D29:I29"/>
    <mergeCell ref="D19:I19"/>
    <mergeCell ref="D14:I14"/>
    <mergeCell ref="D16:I16"/>
    <mergeCell ref="B15:I15"/>
    <mergeCell ref="D17:I17"/>
    <mergeCell ref="D31:I31"/>
    <mergeCell ref="D30:I30"/>
    <mergeCell ref="B3:I3"/>
    <mergeCell ref="B5:I5"/>
    <mergeCell ref="B7:C7"/>
    <mergeCell ref="D33:I33"/>
    <mergeCell ref="D24:I24"/>
    <mergeCell ref="D20:I20"/>
    <mergeCell ref="D39:I39"/>
    <mergeCell ref="B18:I18"/>
    <mergeCell ref="B34:I34"/>
    <mergeCell ref="D37:I37"/>
    <mergeCell ref="D38:I38"/>
    <mergeCell ref="D36:I36"/>
    <mergeCell ref="D35:I35"/>
    <mergeCell ref="D28:I28"/>
    <mergeCell ref="D27:I27"/>
  </mergeCells>
  <pageMargins left="0" right="0" top="0" bottom="0" header="0" footer="0"/>
  <pageSetup paperSize="9" scale="11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B1" sqref="B1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26" t="s">
        <v>344</v>
      </c>
      <c r="C2" s="226"/>
      <c r="D2" s="226"/>
      <c r="E2" s="226"/>
      <c r="F2" s="55"/>
      <c r="G2" s="56"/>
    </row>
    <row r="3" spans="1:7" ht="26.25" x14ac:dyDescent="0.25">
      <c r="B3" s="332" t="s">
        <v>115</v>
      </c>
      <c r="C3" s="332"/>
      <c r="D3" s="332"/>
      <c r="E3" s="332"/>
      <c r="F3" s="332"/>
      <c r="G3" s="332"/>
    </row>
    <row r="4" spans="1:7" ht="18.75" x14ac:dyDescent="0.25">
      <c r="B4" s="57" t="s">
        <v>116</v>
      </c>
      <c r="C4" s="58" t="s">
        <v>117</v>
      </c>
      <c r="D4" s="59" t="s">
        <v>118</v>
      </c>
      <c r="E4" s="333" t="s">
        <v>119</v>
      </c>
      <c r="F4" s="334"/>
      <c r="G4" s="60" t="s">
        <v>120</v>
      </c>
    </row>
    <row r="5" spans="1:7" ht="21.95" customHeight="1" x14ac:dyDescent="0.25">
      <c r="B5" s="61" t="s">
        <v>121</v>
      </c>
      <c r="C5" s="35" t="s">
        <v>122</v>
      </c>
      <c r="D5" s="36" t="s">
        <v>155</v>
      </c>
      <c r="E5" s="335">
        <v>1001095</v>
      </c>
      <c r="F5" s="331"/>
      <c r="G5" s="99">
        <v>46640</v>
      </c>
    </row>
    <row r="6" spans="1:7" ht="21.95" customHeight="1" x14ac:dyDescent="0.25">
      <c r="B6" s="61" t="s">
        <v>121</v>
      </c>
      <c r="C6" s="35" t="s">
        <v>123</v>
      </c>
      <c r="D6" s="36" t="s">
        <v>124</v>
      </c>
      <c r="E6" s="330" t="s">
        <v>125</v>
      </c>
      <c r="F6" s="331"/>
      <c r="G6" s="62" t="s">
        <v>126</v>
      </c>
    </row>
    <row r="7" spans="1:7" ht="21.95" customHeight="1" x14ac:dyDescent="0.25">
      <c r="B7" s="61" t="s">
        <v>121</v>
      </c>
      <c r="C7" s="35" t="s">
        <v>127</v>
      </c>
      <c r="D7" s="118" t="s">
        <v>201</v>
      </c>
      <c r="E7" s="330" t="s">
        <v>125</v>
      </c>
      <c r="F7" s="331"/>
      <c r="G7" s="99" t="s">
        <v>202</v>
      </c>
    </row>
    <row r="8" spans="1:7" ht="21.95" customHeight="1" x14ac:dyDescent="0.25">
      <c r="B8" s="79" t="s">
        <v>128</v>
      </c>
      <c r="C8" s="35" t="s">
        <v>122</v>
      </c>
      <c r="D8" s="36" t="s">
        <v>129</v>
      </c>
      <c r="E8" s="330">
        <v>951110</v>
      </c>
      <c r="F8" s="331"/>
      <c r="G8" s="102" t="s">
        <v>164</v>
      </c>
    </row>
    <row r="9" spans="1:7" ht="21.95" customHeight="1" x14ac:dyDescent="0.25">
      <c r="B9" s="79" t="s">
        <v>128</v>
      </c>
      <c r="C9" s="100" t="s">
        <v>123</v>
      </c>
      <c r="D9" s="36" t="s">
        <v>131</v>
      </c>
      <c r="E9" s="330">
        <v>965050</v>
      </c>
      <c r="F9" s="331"/>
      <c r="G9" s="99" t="s">
        <v>152</v>
      </c>
    </row>
    <row r="10" spans="1:7" ht="21.95" customHeight="1" x14ac:dyDescent="0.25">
      <c r="B10" s="61" t="s">
        <v>130</v>
      </c>
      <c r="C10" s="35" t="s">
        <v>127</v>
      </c>
      <c r="D10" s="36" t="s">
        <v>132</v>
      </c>
      <c r="E10" s="330">
        <v>978181.82</v>
      </c>
      <c r="F10" s="331"/>
      <c r="G10" s="85"/>
    </row>
    <row r="11" spans="1:7" ht="21.95" customHeight="1" x14ac:dyDescent="0.25">
      <c r="B11" s="61" t="s">
        <v>133</v>
      </c>
      <c r="C11" s="35" t="s">
        <v>122</v>
      </c>
      <c r="D11" s="36" t="s">
        <v>134</v>
      </c>
      <c r="E11" s="330" t="s">
        <v>125</v>
      </c>
      <c r="F11" s="331"/>
      <c r="G11" s="62">
        <v>46662</v>
      </c>
    </row>
    <row r="12" spans="1:7" ht="21.95" customHeight="1" x14ac:dyDescent="0.25">
      <c r="B12" s="61" t="s">
        <v>135</v>
      </c>
      <c r="C12" s="35" t="s">
        <v>122</v>
      </c>
      <c r="D12" s="36" t="s">
        <v>136</v>
      </c>
      <c r="E12" s="330" t="s">
        <v>125</v>
      </c>
      <c r="F12" s="331"/>
      <c r="G12" s="62">
        <v>47363</v>
      </c>
    </row>
    <row r="13" spans="1:7" ht="21.95" customHeight="1" x14ac:dyDescent="0.25">
      <c r="B13" s="61" t="s">
        <v>133</v>
      </c>
      <c r="C13" s="35" t="s">
        <v>123</v>
      </c>
      <c r="D13" s="36" t="s">
        <v>137</v>
      </c>
      <c r="E13" s="330" t="s">
        <v>125</v>
      </c>
      <c r="F13" s="331"/>
      <c r="G13" s="62" t="s">
        <v>138</v>
      </c>
    </row>
    <row r="14" spans="1:7" ht="24.75" customHeight="1" x14ac:dyDescent="0.25">
      <c r="B14" s="61" t="s">
        <v>135</v>
      </c>
      <c r="C14" s="35" t="s">
        <v>123</v>
      </c>
      <c r="D14" s="36" t="s">
        <v>139</v>
      </c>
      <c r="E14" s="330" t="s">
        <v>125</v>
      </c>
      <c r="F14" s="331"/>
      <c r="G14" s="62" t="s">
        <v>140</v>
      </c>
    </row>
    <row r="15" spans="1:7" ht="19.5" customHeight="1" x14ac:dyDescent="0.25">
      <c r="B15" s="61" t="s">
        <v>133</v>
      </c>
      <c r="C15" s="35" t="s">
        <v>127</v>
      </c>
      <c r="D15" s="101" t="s">
        <v>160</v>
      </c>
      <c r="E15" s="330" t="s">
        <v>125</v>
      </c>
      <c r="F15" s="331"/>
      <c r="G15" s="102" t="s">
        <v>162</v>
      </c>
    </row>
    <row r="16" spans="1:7" ht="22.5" customHeight="1" x14ac:dyDescent="0.25">
      <c r="B16" s="61" t="s">
        <v>135</v>
      </c>
      <c r="C16" s="35" t="s">
        <v>127</v>
      </c>
      <c r="D16" s="101" t="s">
        <v>161</v>
      </c>
      <c r="E16" s="330" t="s">
        <v>125</v>
      </c>
      <c r="F16" s="331"/>
      <c r="G16" s="102" t="s">
        <v>163</v>
      </c>
    </row>
  </sheetData>
  <mergeCells count="15">
    <mergeCell ref="E16:F16"/>
    <mergeCell ref="E15:F15"/>
    <mergeCell ref="E14:F14"/>
    <mergeCell ref="E10:F10"/>
    <mergeCell ref="E9:F9"/>
    <mergeCell ref="E11:F11"/>
    <mergeCell ref="E12:F12"/>
    <mergeCell ref="E13:F13"/>
    <mergeCell ref="E8:F8"/>
    <mergeCell ref="B2:E2"/>
    <mergeCell ref="B3:G3"/>
    <mergeCell ref="E4:F4"/>
    <mergeCell ref="E6:F6"/>
    <mergeCell ref="E5:F5"/>
    <mergeCell ref="E7:F7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PC</cp:lastModifiedBy>
  <cp:lastPrinted>2026-10-06T10:40:24Z</cp:lastPrinted>
  <dcterms:created xsi:type="dcterms:W3CDTF">2026-01-04T07:55:20Z</dcterms:created>
  <dcterms:modified xsi:type="dcterms:W3CDTF">2026-10-07T07:42:33Z</dcterms:modified>
</cp:coreProperties>
</file>