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84DAD6D-C02D-447D-8250-E6E232A13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0" l="1"/>
  <c r="E30" i="10"/>
  <c r="F30" i="10"/>
  <c r="E13" i="10"/>
  <c r="F13" i="10"/>
  <c r="D13" i="10"/>
  <c r="F29" i="10"/>
  <c r="E29" i="10"/>
  <c r="D29" i="10"/>
  <c r="F22" i="10"/>
  <c r="E22" i="10"/>
  <c r="D22" i="10"/>
  <c r="F19" i="10"/>
  <c r="F23" i="10" s="1"/>
  <c r="E19" i="10"/>
  <c r="E23" i="10" s="1"/>
  <c r="D19" i="10"/>
  <c r="D23" i="10" s="1"/>
  <c r="F12" i="10"/>
  <c r="E12" i="10"/>
  <c r="D12" i="10"/>
  <c r="F9" i="10"/>
  <c r="E9" i="10"/>
  <c r="D9" i="10"/>
  <c r="M64" i="8" l="1"/>
  <c r="N64" i="8"/>
  <c r="L64" i="8"/>
  <c r="L43" i="8"/>
  <c r="M43" i="8"/>
  <c r="N43" i="8"/>
  <c r="L38" i="8"/>
  <c r="M38" i="8"/>
  <c r="N38" i="8"/>
  <c r="L23" i="8"/>
  <c r="M23" i="8"/>
  <c r="N23" i="8"/>
  <c r="L53" i="8"/>
  <c r="M53" i="8"/>
  <c r="N53" i="8"/>
  <c r="L77" i="8"/>
  <c r="M77" i="8"/>
  <c r="N77" i="8"/>
  <c r="L70" i="8"/>
  <c r="M70" i="8"/>
  <c r="N70" i="8"/>
  <c r="H8" i="6"/>
  <c r="I8" i="6"/>
  <c r="G8" i="6"/>
  <c r="L16" i="8"/>
  <c r="M16" i="8"/>
  <c r="N16" i="8"/>
  <c r="L47" i="8"/>
  <c r="M47" i="8"/>
  <c r="N47" i="8"/>
  <c r="L81" i="8" l="1"/>
  <c r="M81" i="8"/>
  <c r="N81" i="8"/>
  <c r="L28" i="8"/>
  <c r="M28" i="8"/>
  <c r="N28" i="8"/>
  <c r="L63" i="8"/>
  <c r="M63" i="8"/>
  <c r="N63" i="8"/>
  <c r="L56" i="8"/>
  <c r="M56" i="8"/>
  <c r="N56" i="8"/>
  <c r="L85" i="8" l="1"/>
  <c r="M85" i="8"/>
  <c r="N85" i="8"/>
  <c r="E11" i="1"/>
  <c r="L84" i="8"/>
  <c r="M84" i="8"/>
  <c r="N84" i="8"/>
  <c r="L59" i="8" l="1"/>
  <c r="M59" i="8"/>
  <c r="N59" i="8"/>
  <c r="L20" i="8" l="1"/>
  <c r="L48" i="8" s="1"/>
  <c r="M20" i="8"/>
  <c r="M48" i="8" s="1"/>
  <c r="N20" i="8"/>
  <c r="N48" i="8" s="1"/>
  <c r="K11" i="1" l="1"/>
  <c r="N86" i="8" l="1"/>
  <c r="I4" i="1" s="1"/>
  <c r="M86" i="8"/>
  <c r="D4" i="1" s="1"/>
  <c r="L86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<sst xmlns="http://schemas.openxmlformats.org/spreadsheetml/2006/main" count="554" uniqueCount="360">
  <si>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</si>
  <si>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</si>
  <si>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</si>
  <si>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</si>
  <si>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</si>
  <si>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</si>
  <si>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</si>
  <si>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</si>
  <si>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</si>
  <si>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</si>
  <si>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</si>
  <si>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</si>
  <si>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</si>
  <si>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</si>
  <si>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</si>
  <si>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</si>
  <si>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</si>
  <si>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</si>
  <si>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</si>
  <si>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</si>
  <si>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</si>
  <si>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</si>
  <si>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</si>
  <si>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</si>
  <si>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</si>
  <si>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</si>
  <si>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</si>
  <si>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</si>
  <si>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</si>
  <si>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</si>
  <si>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</si>
  <si>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</si>
  <si>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</si>
  <si>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</si>
  <si>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</si>
  <si>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</si>
  <si>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</si>
  <si>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</si>
  <si>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</si>
  <si>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</si>
  <si>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</si>
  <si>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</si>
  <si>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</si>
  <si>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</si>
  <si>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</si>
  <si>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</si>
  <si>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</si>
  <si>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</si>
  <si>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</si>
  <si>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</si>
  <si>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</si>
  <si>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</si>
  <si>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</si>
  <si>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</si>
  <si>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</si>
  <si>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</si>
  <si>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</si>
  <si>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</si>
  <si>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</si>
  <si>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</si>
  <si>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</si>
  <si>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</si>
  <si>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</si>
  <si>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</si>
  <si>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</si>
  <si>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</si>
  <si>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</si>
  <si>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</si>
  <si>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</si>
  <si>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</si>
  <si>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</si>
  <si>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</si>
  <si>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</si>
  <si>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</si>
  <si>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</si>
  <si>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</si>
  <si>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</si>
  <si>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</si>
  <si>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</si>
  <si>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</si>
  <si>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</si>
  <si>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</si>
  <si>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</si>
  <si>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</si>
  <si>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</si>
  <si>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</si>
  <si>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</si>
  <si>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</si>
  <si>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</si>
  <si>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</si>
  <si>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</si>
  <si>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</si>
  <si>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</si>
  <si>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</si>
  <si>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</si>
  <si>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</si>
  <si>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</si>
  <si>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</si>
  <si>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</si>
  <si>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</si>
  <si>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</si>
  <si>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</si>
  <si>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</si>
  <si>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</si>
  <si>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</si>
  <si>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</si>
  <si>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</si>
  <si>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</si>
  <si>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</si>
  <si>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</si>
  <si>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</si>
  <si>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</si>
  <si>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</si>
  <si>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</si>
  <si>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</si>
  <si>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</si>
  <si>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</si>
  <si>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</si>
  <si>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</si>
  <si>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</si>
  <si>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</si>
  <si>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</si>
  <si>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</si>
  <si>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</si>
  <si>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</si>
  <si>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</si>
  <si>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</si>
  <si>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</si>
  <si>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</si>
  <si>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</si>
  <si>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</si>
  <si>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</si>
  <si>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امين العراق</t>
  </si>
  <si>
    <t>BAME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</si>
  <si>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</si>
  <si>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</si>
  <si>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</si>
  <si>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</si>
  <si>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</si>
  <si>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</si>
  <si>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</si>
  <si>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</si>
  <si>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</si>
  <si>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</si>
  <si>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</si>
  <si>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</si>
  <si>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</si>
  <si>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</si>
  <si>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</si>
  <si>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</si>
  <si>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</si>
  <si>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</si>
  <si>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</si>
  <si>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</si>
  <si>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</si>
  <si>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</si>
  <si>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</si>
  <si>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</si>
  <si>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</si>
  <si>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</si>
  <si>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</si>
  <si>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</si>
  <si>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</si>
  <si>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</si>
  <si>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</si>
  <si>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</si>
  <si>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</si>
  <si>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</si>
  <si>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</si>
  <si>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</si>
  <si>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</si>
  <si>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</si>
  <si>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</si>
  <si>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</si>
  <si>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</si>
  <si>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</si>
  <si>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</si>
  <si>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</si>
  <si>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</si>
  <si>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</si>
  <si>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</si>
  <si>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</si>
  <si>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</si>
  <si>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</si>
  <si>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</si>
  <si>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</si>
  <si>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</si>
  <si>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</si>
  <si>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</si>
  <si>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</si>
  <si>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</si>
  <si>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</si>
  <si>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</si>
  <si>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</si>
  <si>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</si>
  <si>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</si>
  <si>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</si>
  <si>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</si>
  <si>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</si>
  <si>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</si>
  <si>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</si>
  <si>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</si>
  <si>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</si>
  <si>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</si>
  <si>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</si>
  <si>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</si>
  <si>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</si>
  <si>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</si>
  <si>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</si>
  <si>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</si>
  <si>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</si>
  <si>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</si>
  <si>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</si>
  <si>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</si>
  <si>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</si>
  <si>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</si>
  <si>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</si>
  <si>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</si>
  <si>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</si>
  <si>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</si>
  <si>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</si>
  <si>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</si>
  <si>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</si>
  <si>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</si>
  <si>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</si>
  <si>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</si>
  <si>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</si>
  <si>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</si>
  <si>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</si>
  <si>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</si>
  <si>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</si>
  <si>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</si>
  <si>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</si>
  <si>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</si>
  <si>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</si>
  <si>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</si>
  <si>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</si>
  <si>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</si>
  <si>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</si>
  <si>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</si>
  <si>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</si>
  <si>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</si>
  <si>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</si>
  <si>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</si>
  <si>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</si>
  <si>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</si>
  <si>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</si>
  <si>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</si>
  <si>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</si>
  <si>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</si>
  <si>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</si>
  <si>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</si>
  <si>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</si>
  <si>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</si>
  <si>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</si>
  <si>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</si>
  <si>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</si>
  <si>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</si>
  <si>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</si>
  <si>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</si>
  <si>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</si>
  <si>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</si>
  <si>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</si>
  <si>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</si>
  <si>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</si>
  <si>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</si>
  <si>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</si>
  <si>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</si>
  <si>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</si>
  <si>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</si>
  <si>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</si>
  <si>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</si>
  <si>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</si>
  <si>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</si>
  <si>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</si>
  <si>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</si>
  <si>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</si>
  <si>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</si>
  <si>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</si>
  <si>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</si>
  <si>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</si>
  <si>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</si>
  <si>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</si>
  <si>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</si>
  <si>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</si>
  <si>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</si>
  <si>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</si>
  <si>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</si>
  <si>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</si>
  <si>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</si>
  <si>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</si>
  <si>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</si>
  <si>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</si>
  <si>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</si>
  <si>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</si>
  <si>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</si>
  <si>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</si>
  <si>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</si>
  <si>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</si>
  <si>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</si>
  <si>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</si>
  <si>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</si>
  <si>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</si>
  <si>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</si>
  <si>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</si>
  <si>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</si>
  <si>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</si>
  <si>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</si>
  <si>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</si>
  <si>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</si>
  <si>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</si>
  <si>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</si>
  <si>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</si>
  <si>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</si>
  <si>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 xml:space="preserve">الحمراء للتأمين </t>
  </si>
  <si>
    <t>NHAM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</si>
  <si>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</si>
  <si>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</si>
  <si>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</si>
  <si>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</si>
  <si>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</si>
  <si>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</si>
  <si>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</si>
  <si>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</si>
  <si>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</si>
  <si>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</si>
  <si>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</si>
  <si>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</si>
  <si>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</si>
  <si>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</si>
  <si>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</si>
  <si>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</si>
  <si>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سندات الوطنية الاصدارية الاولى</t>
  </si>
  <si>
    <t>ايقاف التداول على سندات الوطنية الاصدارية الاولى فئة (1,000,000،500,000)  دينار إعتباراً من جلسة الخميس 2026/8/6 لقرب استحقاق الفائدة النصف السنوية . وسيتم اعادة التداول اعتبارا من جلسة 2026/8/12</t>
  </si>
  <si>
    <t>الجلسة (135)</t>
  </si>
  <si>
    <t>جلسة الاربعاء 2026/8/5</t>
  </si>
  <si>
    <t>الجلسة (135) نشرة تداول الأسهم للمنصة النظامية لجلسة  الاربعاء  2026/8/5 Regular Market Trading</t>
  </si>
  <si>
    <t xml:space="preserve">الجلسة (135) نشرة تداول المنصة الثانية لجلسة  الاربعاء  2026/8/5 Second Trading Platform </t>
  </si>
  <si>
    <t>الشركات غير المتداولة للمنصة الثالثة لجلسة الاربعاء  2026/8/5</t>
  </si>
  <si>
    <t>الشركات غير المتداولة للمنصة الثانية لجلسة الاربعاء  2026/8/5</t>
  </si>
  <si>
    <t>الشركات غير المتداولة للمنصة الثانية لجلسة  الاربعاء  2026/8/5</t>
  </si>
  <si>
    <t>الشركات غير المتداولة لمنصة التداول النظامي لجلسة الاربعاء  2026/8/5</t>
  </si>
  <si>
    <t>جلسة الاربعاء  2026/8/5</t>
  </si>
  <si>
    <t xml:space="preserve">الجلسة (135) نشرة التداول لمنصة الشركات غير المدرجة OTC    </t>
  </si>
  <si>
    <t>الاوامر الخاصة</t>
  </si>
  <si>
    <t>سوق العراق للأوراق المالية</t>
  </si>
  <si>
    <t>نشرة تداول أسهم غير العراقيين لجلسة الاربعاء 2026/8/5</t>
  </si>
  <si>
    <t>نشرة تداول الاسهم المشتراة لغير العراقيين في السوق النظامي</t>
  </si>
  <si>
    <t xml:space="preserve">مصرف المنصور للاستثمار </t>
  </si>
  <si>
    <t xml:space="preserve">قطاع الزراعة </t>
  </si>
  <si>
    <t xml:space="preserve">العراقية لانتاج البذور </t>
  </si>
  <si>
    <t xml:space="preserve">مجموع قطاع الزراعة 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</si>
  <si>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</si>
  <si>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</si>
  <si>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</si>
  <si>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</si>
  <si>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</si>
  <si>
    <t>نفذت شركة الاثمار(شراء) للوساطة و الحكمة (بيع للوساطة) أمر خاص  على أسهم شركة مصرف نور العراق  بعدد أسهم (11,250,000,000) سهم، وقيمة بلغت (2,250,000,000) دينار، في زمن الجلسة الاضافي (بعد الساعة 1 ظهراً) وفقاً لاجراءات تنفيذ الصفقات الكبيرة.</t>
  </si>
  <si>
    <t>نشرة تداول الاسهم المشتراة لغير العراقيين في السوق منصة الشركات غير المفصحة</t>
  </si>
  <si>
    <t xml:space="preserve">الجلسة (135) نشرة تداول منصة الشركات غير المفصحة لجلسة  الاربعاء  2026/8/5 Non Disclosing Trading Platform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</si>
</sst>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0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3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9" fillId="0" borderId="24" xfId="0" applyFont="1" applyBorder="1" applyAlignment="1">
      <alignment vertical="center" wrapText="1"/>
    </xf>
    <xf numFmtId="0" fontId="19" fillId="2" borderId="43" xfId="0" applyFont="1" applyFill="1" applyBorder="1" applyAlignment="1">
      <alignment vertical="center"/>
    </xf>
    <xf numFmtId="164" fontId="27" fillId="2" borderId="38" xfId="0" applyNumberFormat="1" applyFont="1" applyFill="1" applyBorder="1" applyAlignment="1">
      <alignment horizontal="center" vertical="center"/>
    </xf>
    <xf numFmtId="164" fontId="27" fillId="2" borderId="39" xfId="0" applyNumberFormat="1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vertical="center"/>
    </xf>
    <xf numFmtId="164" fontId="27" fillId="2" borderId="0" xfId="0" applyNumberFormat="1" applyFont="1" applyFill="1" applyAlignment="1">
      <alignment horizontal="center" vertical="center"/>
    </xf>
    <xf numFmtId="0" fontId="38" fillId="4" borderId="45" xfId="0" applyFont="1" applyFill="1" applyBorder="1" applyAlignment="1">
      <alignment horizontal="center" vertical="center"/>
    </xf>
    <xf numFmtId="0" fontId="38" fillId="4" borderId="45" xfId="0" applyFont="1" applyFill="1" applyBorder="1" applyAlignment="1">
      <alignment horizontal="center" vertical="center" wrapText="1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9" xfId="3" applyNumberFormat="1" applyFont="1" applyBorder="1" applyAlignment="1">
      <alignment horizontal="center" vertical="center"/>
    </xf>
    <xf numFmtId="0" fontId="38" fillId="0" borderId="45" xfId="3" applyFont="1" applyBorder="1" applyAlignment="1">
      <alignment horizontal="right" vertical="center"/>
    </xf>
    <xf numFmtId="0" fontId="38" fillId="0" borderId="45" xfId="3" applyFont="1" applyBorder="1" applyAlignment="1">
      <alignment horizontal="left" vertical="center"/>
    </xf>
    <xf numFmtId="0" fontId="40" fillId="0" borderId="0" xfId="0" applyFont="1"/>
    <xf numFmtId="0" fontId="12" fillId="3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9" fillId="2" borderId="43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164" fontId="9" fillId="2" borderId="39" xfId="0" applyNumberFormat="1" applyFont="1" applyFill="1" applyBorder="1" applyAlignment="1">
      <alignment horizontal="right" vertical="center" wrapText="1"/>
    </xf>
    <xf numFmtId="164" fontId="34" fillId="2" borderId="43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164" fontId="34" fillId="2" borderId="39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1" xfId="3" applyFont="1" applyBorder="1" applyAlignment="1">
      <alignment horizontal="center" vertical="center"/>
    </xf>
    <xf numFmtId="0" fontId="38" fillId="0" borderId="44" xfId="0" applyFont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42333</xdr:rowOff>
    </xdr:from>
    <xdr:to>
      <xdr:col>6</xdr:col>
      <xdr:colOff>1830917</xdr:colOff>
      <xdr:row>16</xdr:row>
      <xdr:rowOff>412750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4F05BD-B0F9-4E50-8C83-2DEEF0F41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981583" y="3968750"/>
          <a:ext cx="7524750" cy="2614083"/>
        </a:xfrm>
        <a:prstGeom prst="rect">
          <a:avLst/>
        </a:prstGeom>
      </xdr:spPr>
    </xdr:pic>
    <xdr:clientData/>
  </xdr:twoCellAnchor>
  <xdr:twoCellAnchor editAs="oneCell">
    <xdr:from>
      <xdr:col>6</xdr:col>
      <xdr:colOff>1968500</xdr:colOff>
      <xdr:row>13</xdr:row>
      <xdr:rowOff>264584</xdr:rowOff>
    </xdr:from>
    <xdr:to>
      <xdr:col>14</xdr:col>
      <xdr:colOff>1322916</xdr:colOff>
      <xdr:row>16</xdr:row>
      <xdr:rowOff>455084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5E9206-2671-4509-8A6E-1A7C7851A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43667" y="3915834"/>
          <a:ext cx="6900333" cy="2709333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10585</xdr:colOff>
      <xdr:row>4</xdr:row>
      <xdr:rowOff>52917</xdr:rowOff>
    </xdr:from>
    <xdr:to>
      <xdr:col>14</xdr:col>
      <xdr:colOff>1301751</xdr:colOff>
      <xdr:row>13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967652-302E-4A9D-A11C-94C7F47C4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64832" y="1312334"/>
          <a:ext cx="3788833" cy="2529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47625</xdr:rowOff>
    </xdr:from>
    <xdr:to>
      <xdr:col>3</xdr:col>
      <xdr:colOff>1733550</xdr:colOff>
      <xdr:row>31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779DC6-BFBF-4A78-BCA1-EDEE99ADD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62575" y="5153025"/>
          <a:ext cx="4705350" cy="2238375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20</xdr:row>
      <xdr:rowOff>76200</xdr:rowOff>
    </xdr:from>
    <xdr:to>
      <xdr:col>8</xdr:col>
      <xdr:colOff>1781175</xdr:colOff>
      <xdr:row>31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5751BE-7516-4817-B09C-1E04A93D3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57150" y="5181600"/>
          <a:ext cx="4895850" cy="2238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64</xdr:row>
      <xdr:rowOff>6399</xdr:rowOff>
    </xdr:from>
    <xdr:to>
      <xdr:col>13</xdr:col>
      <xdr:colOff>1356005</xdr:colOff>
      <xdr:row>65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14003A27-E4F4-4439-A13F-EA039D64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rightToLeft="1" tabSelected="1" zoomScale="90" zoomScaleNormal="90" workbookViewId="0">
      <selection activeCell="T7" sqref="T7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202" t="s">
        <v>0</v>
      </c>
      <c r="B1" s="203"/>
      <c r="C1" s="203"/>
      <c r="D1" s="20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204" t="s">
        <v>335</v>
      </c>
      <c r="B2" s="204"/>
      <c r="C2" s="204"/>
      <c r="D2" s="204"/>
      <c r="E2" s="205" t="s">
        <v>190</v>
      </c>
      <c r="F2" s="206"/>
      <c r="G2" s="206"/>
      <c r="H2" s="206"/>
      <c r="I2" s="206"/>
      <c r="J2" s="206"/>
      <c r="K2" s="206"/>
      <c r="L2" s="207"/>
      <c r="M2" s="3"/>
      <c r="N2" s="3"/>
      <c r="O2" s="3"/>
    </row>
    <row r="3" spans="1:15" s="2" customFormat="1" ht="22.5" customHeight="1" x14ac:dyDescent="0.35">
      <c r="A3" s="208" t="s">
        <v>334</v>
      </c>
      <c r="B3" s="209"/>
      <c r="C3" s="209"/>
      <c r="D3" s="209"/>
      <c r="E3" s="205"/>
      <c r="F3" s="206"/>
      <c r="G3" s="206"/>
      <c r="H3" s="206"/>
      <c r="I3" s="206"/>
      <c r="J3" s="206"/>
      <c r="K3" s="206"/>
      <c r="L3" s="207"/>
      <c r="M3" s="1"/>
      <c r="N3" s="1"/>
      <c r="O3" s="3"/>
    </row>
    <row r="4" spans="1:15" ht="21.95" customHeight="1" x14ac:dyDescent="0.35">
      <c r="A4" s="196" t="s">
        <v>1</v>
      </c>
      <c r="B4" s="197"/>
      <c r="C4" s="198"/>
      <c r="D4" s="199">
        <f>'نشرة التداول'!M86+'نشرة OTC'!H8</f>
        <v>11960491212</v>
      </c>
      <c r="E4" s="200"/>
      <c r="F4" s="4"/>
      <c r="G4" s="188" t="s">
        <v>2</v>
      </c>
      <c r="H4" s="189"/>
      <c r="I4" s="201">
        <f>'نشرة التداول'!N86+'نشرة OTC'!I8</f>
        <v>3165168864.4700003</v>
      </c>
      <c r="J4" s="201"/>
      <c r="K4" s="201"/>
      <c r="L4" s="5"/>
      <c r="M4" s="210" t="s">
        <v>3</v>
      </c>
      <c r="N4" s="188"/>
      <c r="O4" s="6">
        <f>'نشرة التداول'!L86+'نشرة OTC'!G8</f>
        <v>1264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8"/>
      <c r="M5" s="169"/>
      <c r="N5" s="169"/>
      <c r="O5" s="11" t="s">
        <v>195</v>
      </c>
    </row>
    <row r="6" spans="1:15" ht="21.95" customHeight="1" x14ac:dyDescent="0.35">
      <c r="A6" s="12" t="s">
        <v>4</v>
      </c>
      <c r="B6" s="188">
        <v>1037.81</v>
      </c>
      <c r="C6" s="189"/>
      <c r="D6" s="188" t="s">
        <v>5</v>
      </c>
      <c r="E6" s="189"/>
      <c r="F6" s="1"/>
      <c r="G6" s="12" t="s">
        <v>6</v>
      </c>
      <c r="H6" s="13">
        <v>1263.32</v>
      </c>
      <c r="I6" s="190" t="s">
        <v>5</v>
      </c>
      <c r="J6" s="191"/>
      <c r="K6" s="192"/>
      <c r="L6" s="168"/>
      <c r="M6" s="169"/>
      <c r="N6" s="169"/>
      <c r="O6" s="14"/>
    </row>
    <row r="7" spans="1:15" ht="21.95" customHeight="1" x14ac:dyDescent="0.35">
      <c r="A7" s="12" t="s">
        <v>7</v>
      </c>
      <c r="B7" s="188">
        <v>1040.99</v>
      </c>
      <c r="C7" s="189"/>
      <c r="D7" s="188" t="s">
        <v>5</v>
      </c>
      <c r="E7" s="189"/>
      <c r="F7" s="15"/>
      <c r="G7" s="12" t="s">
        <v>8</v>
      </c>
      <c r="H7" s="13">
        <v>1266.46</v>
      </c>
      <c r="I7" s="190" t="s">
        <v>5</v>
      </c>
      <c r="J7" s="191"/>
      <c r="K7" s="192"/>
      <c r="L7" s="168"/>
      <c r="M7" s="169"/>
      <c r="N7" s="169"/>
      <c r="O7" s="14"/>
    </row>
    <row r="8" spans="1:15" ht="21.95" customHeight="1" x14ac:dyDescent="0.35">
      <c r="A8" s="12" t="s">
        <v>9</v>
      </c>
      <c r="B8" s="186">
        <f>((B6/B7)-1)*100</f>
        <v>-0.30547843879384917</v>
      </c>
      <c r="C8" s="187"/>
      <c r="D8" s="188" t="s">
        <v>10</v>
      </c>
      <c r="E8" s="189"/>
      <c r="F8" s="15"/>
      <c r="G8" s="12" t="s">
        <v>9</v>
      </c>
      <c r="H8" s="151">
        <f>((H6/H7)-1)*100</f>
        <v>-0.24793518942565207</v>
      </c>
      <c r="I8" s="190" t="s">
        <v>10</v>
      </c>
      <c r="J8" s="191"/>
      <c r="K8" s="192"/>
      <c r="L8" s="168"/>
      <c r="M8" s="169"/>
      <c r="N8" s="169"/>
      <c r="O8" s="14"/>
    </row>
    <row r="9" spans="1:15" ht="21.95" customHeight="1" x14ac:dyDescent="0.35">
      <c r="A9" s="12" t="s">
        <v>11</v>
      </c>
      <c r="B9" s="186">
        <f>B6-B7</f>
        <v>-3.1800000000000637</v>
      </c>
      <c r="C9" s="187">
        <f>B6-B7</f>
        <v>-3.1800000000000637</v>
      </c>
      <c r="D9" s="188" t="s">
        <v>5</v>
      </c>
      <c r="E9" s="189"/>
      <c r="F9" s="15"/>
      <c r="G9" s="12" t="s">
        <v>11</v>
      </c>
      <c r="H9" s="151">
        <f>H6-H7</f>
        <v>-3.1400000000001</v>
      </c>
      <c r="I9" s="190" t="s">
        <v>5</v>
      </c>
      <c r="J9" s="191"/>
      <c r="K9" s="192"/>
      <c r="L9" s="168"/>
      <c r="M9" s="169"/>
      <c r="N9" s="169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8"/>
      <c r="M10" s="169"/>
      <c r="N10" s="169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40</v>
      </c>
      <c r="I11" s="13" t="s">
        <v>15</v>
      </c>
      <c r="J11" s="20">
        <v>21</v>
      </c>
      <c r="K11" s="20">
        <f>J11+H11</f>
        <v>61</v>
      </c>
      <c r="L11" s="168"/>
      <c r="M11" s="169"/>
      <c r="N11" s="169"/>
      <c r="O11" s="14"/>
    </row>
    <row r="12" spans="1:15" ht="21.95" customHeight="1" x14ac:dyDescent="0.35">
      <c r="A12" s="12" t="s">
        <v>16</v>
      </c>
      <c r="B12" s="20">
        <v>46</v>
      </c>
      <c r="C12" s="13" t="s">
        <v>13</v>
      </c>
      <c r="D12" s="20">
        <v>1</v>
      </c>
      <c r="E12" s="20">
        <f>D12+B12</f>
        <v>47</v>
      </c>
      <c r="F12" s="22"/>
      <c r="G12" s="193" t="s">
        <v>17</v>
      </c>
      <c r="H12" s="193"/>
      <c r="I12" s="193"/>
      <c r="J12" s="194">
        <v>7</v>
      </c>
      <c r="K12" s="195"/>
      <c r="L12" s="168"/>
      <c r="M12" s="169"/>
      <c r="N12" s="169"/>
      <c r="O12" s="23"/>
    </row>
    <row r="13" spans="1:15" ht="21.95" customHeight="1" x14ac:dyDescent="0.35">
      <c r="A13" s="182" t="s">
        <v>18</v>
      </c>
      <c r="B13" s="183"/>
      <c r="C13" s="183"/>
      <c r="D13" s="183"/>
      <c r="E13" s="20">
        <v>9</v>
      </c>
      <c r="F13" s="22"/>
      <c r="G13" s="184" t="s">
        <v>19</v>
      </c>
      <c r="H13" s="184"/>
      <c r="I13" s="184"/>
      <c r="J13" s="185">
        <v>19</v>
      </c>
      <c r="K13" s="185"/>
      <c r="L13" s="168"/>
      <c r="M13" s="169"/>
      <c r="N13" s="169"/>
      <c r="O13" s="23"/>
    </row>
    <row r="14" spans="1:15" ht="21.95" customHeight="1" x14ac:dyDescent="0.35">
      <c r="A14" s="182" t="s">
        <v>20</v>
      </c>
      <c r="B14" s="183"/>
      <c r="C14" s="183"/>
      <c r="D14" s="183"/>
      <c r="E14" s="24">
        <v>8</v>
      </c>
      <c r="F14" s="25"/>
      <c r="G14" s="23"/>
      <c r="H14" s="23"/>
      <c r="I14" s="23"/>
      <c r="J14" s="23"/>
      <c r="K14" s="23"/>
      <c r="L14" s="168"/>
      <c r="M14" s="169"/>
      <c r="N14" s="169"/>
      <c r="O14" s="23"/>
    </row>
    <row r="15" spans="1:15" ht="47.25" customHeight="1" x14ac:dyDescent="0.35">
      <c r="A15" s="168"/>
      <c r="B15" s="169"/>
      <c r="C15" s="169"/>
      <c r="D15" s="169"/>
      <c r="E15" s="168"/>
      <c r="F15" s="169"/>
      <c r="G15" s="23"/>
      <c r="H15" s="23"/>
      <c r="I15" s="23"/>
      <c r="J15" s="168"/>
      <c r="K15" s="169"/>
      <c r="L15" s="168"/>
      <c r="M15" s="169"/>
      <c r="N15" s="169"/>
      <c r="O15" s="23"/>
    </row>
    <row r="16" spans="1:15" ht="129" customHeight="1" x14ac:dyDescent="0.35">
      <c r="A16" s="168"/>
      <c r="B16" s="169"/>
      <c r="C16" s="169"/>
      <c r="D16" s="169"/>
      <c r="E16" s="168"/>
      <c r="F16" s="169"/>
      <c r="G16" s="23"/>
      <c r="H16" s="23"/>
      <c r="I16" s="23"/>
      <c r="J16" s="168"/>
      <c r="K16" s="169"/>
      <c r="L16" s="168"/>
      <c r="M16" s="169"/>
      <c r="N16" s="169"/>
      <c r="O16" s="23"/>
    </row>
    <row r="17" spans="1:15" ht="39.75" customHeight="1" x14ac:dyDescent="0.35">
      <c r="A17" s="168"/>
      <c r="B17" s="169"/>
      <c r="C17" s="169"/>
      <c r="D17" s="169"/>
      <c r="E17" s="168"/>
      <c r="F17" s="169"/>
      <c r="G17" s="23"/>
      <c r="H17" s="23"/>
      <c r="I17" s="23"/>
      <c r="J17" s="168"/>
      <c r="K17" s="169"/>
      <c r="L17" s="168"/>
      <c r="M17" s="169"/>
      <c r="N17" s="169"/>
      <c r="O17" s="23"/>
    </row>
    <row r="18" spans="1:15" ht="39.75" customHeight="1" x14ac:dyDescent="0.25">
      <c r="A18" s="128" t="s">
        <v>344</v>
      </c>
      <c r="B18" s="179" t="s">
        <v>357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1"/>
    </row>
    <row r="19" spans="1:15" ht="35.25" customHeight="1" x14ac:dyDescent="0.25">
      <c r="A19" s="153" t="s">
        <v>332</v>
      </c>
      <c r="B19" s="176" t="s">
        <v>333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8"/>
    </row>
    <row r="20" spans="1:15" ht="27.75" customHeight="1" x14ac:dyDescent="0.25">
      <c r="A20" s="129" t="s">
        <v>234</v>
      </c>
      <c r="B20" s="173" t="s">
        <v>256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5"/>
    </row>
    <row r="21" spans="1:15" ht="19.5" customHeight="1" x14ac:dyDescent="0.25">
      <c r="A21" s="130" t="s">
        <v>21</v>
      </c>
      <c r="B21" s="170" t="s">
        <v>237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2"/>
    </row>
    <row r="22" spans="1:15" ht="14.25" customHeight="1" x14ac:dyDescent="0.25">
      <c r="A22" s="167" t="s">
        <v>22</v>
      </c>
      <c r="B22" s="167"/>
      <c r="C22" s="167"/>
      <c r="D22" s="167"/>
      <c r="E22" s="167"/>
      <c r="F22" s="167" t="s">
        <v>23</v>
      </c>
      <c r="G22" s="167"/>
      <c r="H22" s="167"/>
      <c r="I22" s="167"/>
      <c r="J22" s="167"/>
      <c r="K22" s="167"/>
      <c r="L22" s="167"/>
      <c r="M22" s="167" t="s">
        <v>24</v>
      </c>
      <c r="N22" s="167"/>
      <c r="O22" s="167"/>
    </row>
  </sheetData>
  <mergeCells count="57"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B9:C9"/>
    <mergeCell ref="D9:E9"/>
    <mergeCell ref="I9:K9"/>
    <mergeCell ref="L9:N9"/>
    <mergeCell ref="L10:N10"/>
    <mergeCell ref="A16:D16"/>
    <mergeCell ref="E16:F16"/>
    <mergeCell ref="J16:K16"/>
    <mergeCell ref="L16:N16"/>
    <mergeCell ref="L13:N13"/>
    <mergeCell ref="A13:D13"/>
    <mergeCell ref="G13:I13"/>
    <mergeCell ref="J13:K13"/>
    <mergeCell ref="A14:D14"/>
    <mergeCell ref="A15:D15"/>
    <mergeCell ref="L15:N15"/>
    <mergeCell ref="E15:F15"/>
    <mergeCell ref="J15:K15"/>
    <mergeCell ref="L14:N14"/>
    <mergeCell ref="A22:E22"/>
    <mergeCell ref="F22:L22"/>
    <mergeCell ref="M22:O22"/>
    <mergeCell ref="J17:K17"/>
    <mergeCell ref="L17:N17"/>
    <mergeCell ref="B21:O21"/>
    <mergeCell ref="A17:D17"/>
    <mergeCell ref="E17:F17"/>
    <mergeCell ref="B20:O20"/>
    <mergeCell ref="B19:O19"/>
    <mergeCell ref="B18:O18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3" workbookViewId="0">
      <selection activeCell="F21" sqref="F21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1" t="s">
        <v>25</v>
      </c>
      <c r="B2" s="212"/>
      <c r="C2" s="212"/>
      <c r="D2" s="212"/>
      <c r="E2" s="212"/>
      <c r="F2" s="212"/>
      <c r="G2" s="212"/>
      <c r="H2" s="212"/>
      <c r="I2" s="213"/>
    </row>
    <row r="3" spans="1:9" x14ac:dyDescent="0.25">
      <c r="A3" s="219"/>
      <c r="B3" s="220"/>
      <c r="C3" s="220"/>
      <c r="D3" s="220"/>
      <c r="E3" s="220"/>
      <c r="F3" s="220"/>
      <c r="G3" s="220"/>
      <c r="H3" s="220"/>
      <c r="I3" s="221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4" t="s">
        <v>26</v>
      </c>
      <c r="B5" s="215"/>
      <c r="C5" s="215"/>
      <c r="D5" s="216"/>
      <c r="E5" s="73"/>
      <c r="F5" s="214" t="s">
        <v>27</v>
      </c>
      <c r="G5" s="215"/>
      <c r="H5" s="215"/>
      <c r="I5" s="216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33</v>
      </c>
      <c r="B7" s="100">
        <v>1.0900000000000001</v>
      </c>
      <c r="C7" s="103">
        <v>9</v>
      </c>
      <c r="D7" s="102">
        <v>935488</v>
      </c>
      <c r="E7" s="34"/>
      <c r="F7" s="76" t="s">
        <v>97</v>
      </c>
      <c r="G7" s="100">
        <v>0.05</v>
      </c>
      <c r="H7" s="104">
        <v>-16.670000000000002</v>
      </c>
      <c r="I7" s="108">
        <v>13823836</v>
      </c>
    </row>
    <row r="8" spans="1:9" ht="20.100000000000001" customHeight="1" x14ac:dyDescent="0.25">
      <c r="A8" s="76" t="s">
        <v>62</v>
      </c>
      <c r="B8" s="100">
        <v>4.51</v>
      </c>
      <c r="C8" s="103">
        <v>3.2</v>
      </c>
      <c r="D8" s="102">
        <v>2072163</v>
      </c>
      <c r="E8" s="34"/>
      <c r="F8" s="105" t="s">
        <v>265</v>
      </c>
      <c r="G8" s="106">
        <v>24.3</v>
      </c>
      <c r="H8" s="117">
        <v>-10</v>
      </c>
      <c r="I8" s="108">
        <v>17170</v>
      </c>
    </row>
    <row r="9" spans="1:9" ht="20.100000000000001" customHeight="1" x14ac:dyDescent="0.25">
      <c r="A9" s="76" t="s">
        <v>89</v>
      </c>
      <c r="B9" s="100">
        <v>4.8</v>
      </c>
      <c r="C9" s="103">
        <v>3</v>
      </c>
      <c r="D9" s="102">
        <v>101693</v>
      </c>
      <c r="E9" s="34"/>
      <c r="F9" s="105" t="s">
        <v>120</v>
      </c>
      <c r="G9" s="106">
        <v>2.2999999999999998</v>
      </c>
      <c r="H9" s="117">
        <v>-8</v>
      </c>
      <c r="I9" s="108">
        <v>370745</v>
      </c>
    </row>
    <row r="10" spans="1:9" ht="20.100000000000001" customHeight="1" x14ac:dyDescent="0.25">
      <c r="A10" s="105" t="s">
        <v>82</v>
      </c>
      <c r="B10" s="106">
        <v>7.01</v>
      </c>
      <c r="C10" s="107">
        <v>2.34</v>
      </c>
      <c r="D10" s="108">
        <v>5790887</v>
      </c>
      <c r="E10" s="34"/>
      <c r="F10" s="105" t="s">
        <v>197</v>
      </c>
      <c r="G10" s="106">
        <v>0.15</v>
      </c>
      <c r="H10" s="117">
        <v>-6.25</v>
      </c>
      <c r="I10" s="108">
        <v>24810988</v>
      </c>
    </row>
    <row r="11" spans="1:9" ht="20.100000000000001" customHeight="1" x14ac:dyDescent="0.25">
      <c r="A11" s="105" t="s">
        <v>104</v>
      </c>
      <c r="B11" s="106">
        <v>1.3</v>
      </c>
      <c r="C11" s="107">
        <v>0.78</v>
      </c>
      <c r="D11" s="108">
        <v>2506745</v>
      </c>
      <c r="E11" s="34"/>
      <c r="F11" s="105" t="s">
        <v>313</v>
      </c>
      <c r="G11" s="106">
        <v>0.6</v>
      </c>
      <c r="H11" s="117">
        <v>-6.25</v>
      </c>
      <c r="I11" s="108">
        <v>27170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7" t="s">
        <v>37</v>
      </c>
      <c r="B14" s="217"/>
      <c r="C14" s="217"/>
      <c r="D14" s="217"/>
      <c r="E14" s="74"/>
      <c r="F14" s="218" t="s">
        <v>38</v>
      </c>
      <c r="G14" s="218"/>
      <c r="H14" s="218"/>
      <c r="I14" s="218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257</v>
      </c>
      <c r="B16" s="100">
        <v>0.2</v>
      </c>
      <c r="C16" s="101">
        <v>0</v>
      </c>
      <c r="D16" s="102">
        <v>11450002000</v>
      </c>
      <c r="E16" s="48"/>
      <c r="F16" s="76" t="s">
        <v>257</v>
      </c>
      <c r="G16" s="100">
        <v>0.2</v>
      </c>
      <c r="H16" s="101">
        <v>0</v>
      </c>
      <c r="I16" s="102">
        <v>2290000400</v>
      </c>
    </row>
    <row r="17" spans="1:9" ht="20.100000000000001" customHeight="1" x14ac:dyDescent="0.25">
      <c r="A17" s="76" t="s">
        <v>54</v>
      </c>
      <c r="B17" s="100">
        <v>0.35</v>
      </c>
      <c r="C17" s="101">
        <v>-2.78</v>
      </c>
      <c r="D17" s="102">
        <v>164644909</v>
      </c>
      <c r="E17" s="48"/>
      <c r="F17" s="76" t="s">
        <v>209</v>
      </c>
      <c r="G17" s="100">
        <v>2.17</v>
      </c>
      <c r="H17" s="101">
        <v>0</v>
      </c>
      <c r="I17" s="102">
        <v>197777351.80000001</v>
      </c>
    </row>
    <row r="18" spans="1:9" ht="20.100000000000001" customHeight="1" x14ac:dyDescent="0.25">
      <c r="A18" s="76" t="s">
        <v>209</v>
      </c>
      <c r="B18" s="100">
        <v>2.17</v>
      </c>
      <c r="C18" s="101">
        <v>0</v>
      </c>
      <c r="D18" s="102">
        <v>90920297</v>
      </c>
      <c r="E18" s="48"/>
      <c r="F18" s="76" t="s">
        <v>238</v>
      </c>
      <c r="G18" s="100">
        <v>16.05</v>
      </c>
      <c r="H18" s="101">
        <v>-0.06</v>
      </c>
      <c r="I18" s="102">
        <v>154498637.97</v>
      </c>
    </row>
    <row r="19" spans="1:9" ht="20.100000000000001" customHeight="1" x14ac:dyDescent="0.25">
      <c r="A19" s="76" t="s">
        <v>250</v>
      </c>
      <c r="B19" s="100">
        <v>0.24</v>
      </c>
      <c r="C19" s="101">
        <v>0</v>
      </c>
      <c r="D19" s="102">
        <v>72028247</v>
      </c>
      <c r="E19" s="48"/>
      <c r="F19" s="76" t="s">
        <v>228</v>
      </c>
      <c r="G19" s="100">
        <v>4.0199999999999996</v>
      </c>
      <c r="H19" s="101">
        <v>-0.5</v>
      </c>
      <c r="I19" s="102">
        <v>122723953.02</v>
      </c>
    </row>
    <row r="20" spans="1:9" ht="20.100000000000001" customHeight="1" x14ac:dyDescent="0.25">
      <c r="A20" s="76" t="s">
        <v>228</v>
      </c>
      <c r="B20" s="100">
        <v>4.0199999999999996</v>
      </c>
      <c r="C20" s="101">
        <v>-0.5</v>
      </c>
      <c r="D20" s="102">
        <v>30437415</v>
      </c>
      <c r="E20" s="48"/>
      <c r="F20" s="76" t="s">
        <v>306</v>
      </c>
      <c r="G20" s="100">
        <v>5.85</v>
      </c>
      <c r="H20" s="101">
        <v>-0.85</v>
      </c>
      <c r="I20" s="102">
        <v>82277191.329999998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8"/>
  <sheetViews>
    <sheetView rightToLeft="1" topLeftCell="A56" zoomScale="110" zoomScaleNormal="110" workbookViewId="0">
      <selection activeCell="Q71" sqref="Q71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7.25" customHeight="1" x14ac:dyDescent="0.25">
      <c r="A1" s="75"/>
      <c r="B1" s="243" t="s">
        <v>336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5" ht="29.25" customHeight="1" x14ac:dyDescent="0.25">
      <c r="A2" s="75"/>
      <c r="B2" s="119" t="s">
        <v>41</v>
      </c>
      <c r="C2" s="120" t="s">
        <v>42</v>
      </c>
      <c r="D2" s="120" t="s">
        <v>43</v>
      </c>
      <c r="E2" s="120" t="s">
        <v>44</v>
      </c>
      <c r="F2" s="120" t="s">
        <v>45</v>
      </c>
      <c r="G2" s="120" t="s">
        <v>46</v>
      </c>
      <c r="H2" s="120" t="s">
        <v>47</v>
      </c>
      <c r="I2" s="120" t="s">
        <v>48</v>
      </c>
      <c r="J2" s="121" t="s">
        <v>49</v>
      </c>
      <c r="K2" s="122" t="s">
        <v>32</v>
      </c>
      <c r="L2" s="123" t="s">
        <v>50</v>
      </c>
      <c r="M2" s="123" t="s">
        <v>51</v>
      </c>
      <c r="N2" s="120" t="s">
        <v>52</v>
      </c>
    </row>
    <row r="3" spans="1:15" ht="13.15" customHeight="1" x14ac:dyDescent="0.25">
      <c r="A3" s="75"/>
      <c r="B3" s="222" t="s">
        <v>53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5" ht="13.15" customHeight="1" x14ac:dyDescent="0.25">
      <c r="A4" s="75"/>
      <c r="B4" s="76" t="s">
        <v>302</v>
      </c>
      <c r="C4" s="76" t="s">
        <v>303</v>
      </c>
      <c r="D4" s="77">
        <v>0.34</v>
      </c>
      <c r="E4" s="89">
        <v>0.34</v>
      </c>
      <c r="F4" s="89">
        <v>0.34</v>
      </c>
      <c r="G4" s="89">
        <v>0.34</v>
      </c>
      <c r="H4" s="89">
        <v>0.34</v>
      </c>
      <c r="I4" s="89">
        <v>0.34</v>
      </c>
      <c r="J4" s="89">
        <v>0.34</v>
      </c>
      <c r="K4" s="90">
        <v>0</v>
      </c>
      <c r="L4" s="99">
        <v>3</v>
      </c>
      <c r="M4" s="91">
        <v>2000000</v>
      </c>
      <c r="N4" s="92">
        <v>680000</v>
      </c>
      <c r="O4"/>
    </row>
    <row r="5" spans="1:15" ht="13.15" customHeight="1" x14ac:dyDescent="0.25">
      <c r="A5" s="75"/>
      <c r="B5" s="76" t="s">
        <v>231</v>
      </c>
      <c r="C5" s="76" t="s">
        <v>230</v>
      </c>
      <c r="D5" s="77">
        <v>3.16</v>
      </c>
      <c r="E5" s="89">
        <v>3.18</v>
      </c>
      <c r="F5" s="89">
        <v>3.16</v>
      </c>
      <c r="G5" s="89">
        <v>3.17</v>
      </c>
      <c r="H5" s="89">
        <v>3.18</v>
      </c>
      <c r="I5" s="89">
        <v>3.16</v>
      </c>
      <c r="J5" s="89">
        <v>3.16</v>
      </c>
      <c r="K5" s="90">
        <v>0</v>
      </c>
      <c r="L5" s="99">
        <v>59</v>
      </c>
      <c r="M5" s="91">
        <v>10754395</v>
      </c>
      <c r="N5" s="92">
        <v>34111124.710000001</v>
      </c>
      <c r="O5"/>
    </row>
    <row r="6" spans="1:15" ht="13.15" customHeight="1" x14ac:dyDescent="0.25">
      <c r="A6" s="75"/>
      <c r="B6" s="76" t="s">
        <v>324</v>
      </c>
      <c r="C6" s="105" t="s">
        <v>327</v>
      </c>
      <c r="D6" s="89">
        <v>0.61</v>
      </c>
      <c r="E6" s="89">
        <v>0.61</v>
      </c>
      <c r="F6" s="89">
        <v>0.59</v>
      </c>
      <c r="G6" s="89">
        <v>0.6</v>
      </c>
      <c r="H6" s="89">
        <v>0.6</v>
      </c>
      <c r="I6" s="89">
        <v>0.6</v>
      </c>
      <c r="J6" s="89">
        <v>0.6</v>
      </c>
      <c r="K6" s="90">
        <v>0</v>
      </c>
      <c r="L6" s="144">
        <v>18</v>
      </c>
      <c r="M6" s="91">
        <v>12428059</v>
      </c>
      <c r="N6" s="92">
        <v>7456825.4000000004</v>
      </c>
      <c r="O6"/>
    </row>
    <row r="7" spans="1:15" ht="13.15" customHeight="1" x14ac:dyDescent="0.25">
      <c r="A7" s="75"/>
      <c r="B7" s="126" t="s">
        <v>250</v>
      </c>
      <c r="C7" s="126" t="s">
        <v>251</v>
      </c>
      <c r="D7" s="53">
        <v>0.24</v>
      </c>
      <c r="E7" s="89">
        <v>0.25</v>
      </c>
      <c r="F7" s="89">
        <v>0.24</v>
      </c>
      <c r="G7" s="89">
        <v>0.24</v>
      </c>
      <c r="H7" s="89">
        <v>0.24</v>
      </c>
      <c r="I7" s="89">
        <v>0.24</v>
      </c>
      <c r="J7" s="89">
        <v>0.24</v>
      </c>
      <c r="K7" s="90">
        <v>0</v>
      </c>
      <c r="L7" s="139">
        <v>16</v>
      </c>
      <c r="M7" s="91">
        <v>72028247</v>
      </c>
      <c r="N7" s="92">
        <v>17296779.280000001</v>
      </c>
      <c r="O7"/>
    </row>
    <row r="8" spans="1:15" ht="13.15" customHeight="1" x14ac:dyDescent="0.25">
      <c r="A8" s="75"/>
      <c r="B8" s="76" t="s">
        <v>54</v>
      </c>
      <c r="C8" s="76" t="s">
        <v>55</v>
      </c>
      <c r="D8" s="77">
        <v>0.36</v>
      </c>
      <c r="E8" s="89">
        <v>0.36</v>
      </c>
      <c r="F8" s="89">
        <v>0.35</v>
      </c>
      <c r="G8" s="89">
        <v>0.35</v>
      </c>
      <c r="H8" s="89">
        <v>0.36</v>
      </c>
      <c r="I8" s="89">
        <v>0.35</v>
      </c>
      <c r="J8" s="89">
        <v>0.36</v>
      </c>
      <c r="K8" s="90">
        <v>-2.78</v>
      </c>
      <c r="L8" s="99">
        <v>73</v>
      </c>
      <c r="M8" s="91">
        <v>164644909</v>
      </c>
      <c r="N8" s="92">
        <v>58153336.810000002</v>
      </c>
      <c r="O8"/>
    </row>
    <row r="9" spans="1:15" ht="13.15" customHeight="1" x14ac:dyDescent="0.25">
      <c r="A9" s="75"/>
      <c r="B9" s="76" t="s">
        <v>56</v>
      </c>
      <c r="C9" s="76" t="s">
        <v>57</v>
      </c>
      <c r="D9" s="77">
        <v>1.17</v>
      </c>
      <c r="E9" s="89">
        <v>1.17</v>
      </c>
      <c r="F9" s="89">
        <v>1.1499999999999999</v>
      </c>
      <c r="G9" s="89">
        <v>1.1499999999999999</v>
      </c>
      <c r="H9" s="89">
        <v>1.1599999999999999</v>
      </c>
      <c r="I9" s="89">
        <v>1.1499999999999999</v>
      </c>
      <c r="J9" s="89">
        <v>1.1599999999999999</v>
      </c>
      <c r="K9" s="90">
        <v>-0.86</v>
      </c>
      <c r="L9" s="99">
        <v>60</v>
      </c>
      <c r="M9" s="91">
        <v>19777407</v>
      </c>
      <c r="N9" s="92">
        <v>22773468.469999999</v>
      </c>
      <c r="O9"/>
    </row>
    <row r="10" spans="1:15" ht="13.15" customHeight="1" x14ac:dyDescent="0.25">
      <c r="A10" s="75"/>
      <c r="B10" s="76" t="s">
        <v>114</v>
      </c>
      <c r="C10" s="76" t="s">
        <v>115</v>
      </c>
      <c r="D10" s="53">
        <v>0.09</v>
      </c>
      <c r="E10" s="89">
        <v>0.09</v>
      </c>
      <c r="F10" s="89">
        <v>0.09</v>
      </c>
      <c r="G10" s="89">
        <v>0.09</v>
      </c>
      <c r="H10" s="89">
        <v>0.09</v>
      </c>
      <c r="I10" s="89">
        <v>0.09</v>
      </c>
      <c r="J10" s="89">
        <v>0.09</v>
      </c>
      <c r="K10" s="90">
        <v>0</v>
      </c>
      <c r="L10" s="139">
        <v>2</v>
      </c>
      <c r="M10" s="91">
        <v>520000</v>
      </c>
      <c r="N10" s="92">
        <v>46800</v>
      </c>
      <c r="O10"/>
    </row>
    <row r="11" spans="1:15" ht="13.15" customHeight="1" x14ac:dyDescent="0.25">
      <c r="A11" s="75"/>
      <c r="B11" s="76" t="s">
        <v>197</v>
      </c>
      <c r="C11" s="76" t="s">
        <v>198</v>
      </c>
      <c r="D11" s="53">
        <v>0.15</v>
      </c>
      <c r="E11" s="89">
        <v>0.16</v>
      </c>
      <c r="F11" s="89">
        <v>0.15</v>
      </c>
      <c r="G11" s="89">
        <v>0.15</v>
      </c>
      <c r="H11" s="89">
        <v>0.15</v>
      </c>
      <c r="I11" s="89">
        <v>0.15</v>
      </c>
      <c r="J11" s="89">
        <v>0.16</v>
      </c>
      <c r="K11" s="90">
        <v>-6.25</v>
      </c>
      <c r="L11" s="118">
        <v>16</v>
      </c>
      <c r="M11" s="91">
        <v>24810988</v>
      </c>
      <c r="N11" s="92">
        <v>3721678.2</v>
      </c>
      <c r="O11"/>
    </row>
    <row r="12" spans="1:15" ht="13.15" customHeight="1" x14ac:dyDescent="0.25">
      <c r="A12" s="75"/>
      <c r="B12" s="76" t="s">
        <v>209</v>
      </c>
      <c r="C12" s="76" t="s">
        <v>210</v>
      </c>
      <c r="D12" s="77">
        <v>2.17</v>
      </c>
      <c r="E12" s="89">
        <v>2.1800000000000002</v>
      </c>
      <c r="F12" s="89">
        <v>2.16</v>
      </c>
      <c r="G12" s="89">
        <v>2.1800000000000002</v>
      </c>
      <c r="H12" s="89">
        <v>2.15</v>
      </c>
      <c r="I12" s="89">
        <v>2.17</v>
      </c>
      <c r="J12" s="89">
        <v>2.17</v>
      </c>
      <c r="K12" s="90">
        <v>0</v>
      </c>
      <c r="L12" s="99">
        <v>142</v>
      </c>
      <c r="M12" s="91">
        <v>90920297</v>
      </c>
      <c r="N12" s="92">
        <v>197777351.80000001</v>
      </c>
      <c r="O12"/>
    </row>
    <row r="13" spans="1:15" ht="13.15" customHeight="1" x14ac:dyDescent="0.25">
      <c r="A13" s="75"/>
      <c r="B13" s="105" t="s">
        <v>228</v>
      </c>
      <c r="C13" s="105" t="s">
        <v>229</v>
      </c>
      <c r="D13" s="77">
        <v>4.04</v>
      </c>
      <c r="E13" s="89">
        <v>4.09</v>
      </c>
      <c r="F13" s="89">
        <v>4.01</v>
      </c>
      <c r="G13" s="89">
        <v>4.03</v>
      </c>
      <c r="H13" s="89">
        <v>4.05</v>
      </c>
      <c r="I13" s="89">
        <v>4.0199999999999996</v>
      </c>
      <c r="J13" s="89">
        <v>4.04</v>
      </c>
      <c r="K13" s="90">
        <v>-0.5</v>
      </c>
      <c r="L13" s="99">
        <v>121</v>
      </c>
      <c r="M13" s="91">
        <v>30437415</v>
      </c>
      <c r="N13" s="92">
        <v>122723953.02</v>
      </c>
      <c r="O13"/>
    </row>
    <row r="14" spans="1:15" ht="13.15" customHeight="1" x14ac:dyDescent="0.25">
      <c r="A14" s="75"/>
      <c r="B14" s="76" t="s">
        <v>36</v>
      </c>
      <c r="C14" s="76" t="s">
        <v>96</v>
      </c>
      <c r="D14" s="77">
        <v>0.23</v>
      </c>
      <c r="E14" s="89">
        <v>0.23</v>
      </c>
      <c r="F14" s="89">
        <v>0.23</v>
      </c>
      <c r="G14" s="89">
        <v>0.23</v>
      </c>
      <c r="H14" s="89">
        <v>0.23</v>
      </c>
      <c r="I14" s="89">
        <v>0.23</v>
      </c>
      <c r="J14" s="89">
        <v>0.23</v>
      </c>
      <c r="K14" s="90">
        <v>0</v>
      </c>
      <c r="L14" s="99">
        <v>7</v>
      </c>
      <c r="M14" s="91">
        <v>621609</v>
      </c>
      <c r="N14" s="92">
        <v>142970.07</v>
      </c>
    </row>
    <row r="15" spans="1:15" ht="13.15" customHeight="1" x14ac:dyDescent="0.25">
      <c r="A15" s="75"/>
      <c r="B15" s="76" t="s">
        <v>97</v>
      </c>
      <c r="C15" s="76" t="s">
        <v>98</v>
      </c>
      <c r="D15" s="77">
        <v>0.06</v>
      </c>
      <c r="E15" s="89">
        <v>0.06</v>
      </c>
      <c r="F15" s="89">
        <v>0.05</v>
      </c>
      <c r="G15" s="89">
        <v>0.05</v>
      </c>
      <c r="H15" s="89">
        <v>0.05</v>
      </c>
      <c r="I15" s="89">
        <v>0.05</v>
      </c>
      <c r="J15" s="89">
        <v>0.06</v>
      </c>
      <c r="K15" s="90">
        <v>-16.670000000000002</v>
      </c>
      <c r="L15" s="99">
        <v>130</v>
      </c>
      <c r="M15" s="91">
        <v>13823836</v>
      </c>
      <c r="N15" s="92">
        <v>692030.16</v>
      </c>
    </row>
    <row r="16" spans="1:15" ht="13.15" customHeight="1" x14ac:dyDescent="0.25">
      <c r="A16" s="75"/>
      <c r="B16" s="244" t="s">
        <v>60</v>
      </c>
      <c r="C16" s="245"/>
      <c r="D16" s="95"/>
      <c r="E16" s="95"/>
      <c r="F16" s="95"/>
      <c r="G16" s="95"/>
      <c r="H16" s="95"/>
      <c r="I16" s="95"/>
      <c r="J16" s="95"/>
      <c r="K16" s="95"/>
      <c r="L16" s="78">
        <f>SUM(L4:L15)</f>
        <v>647</v>
      </c>
      <c r="M16" s="78">
        <f>SUM(M4:M15)</f>
        <v>442767162</v>
      </c>
      <c r="N16" s="78">
        <f>SUM(N4:N15)</f>
        <v>465576317.92000002</v>
      </c>
    </row>
    <row r="17" spans="1:15" ht="13.15" customHeight="1" x14ac:dyDescent="0.25">
      <c r="A17" s="75"/>
      <c r="B17" s="222" t="s">
        <v>61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4"/>
    </row>
    <row r="18" spans="1:15" ht="13.15" customHeight="1" x14ac:dyDescent="0.25">
      <c r="A18" s="75"/>
      <c r="B18" s="76" t="s">
        <v>238</v>
      </c>
      <c r="C18" s="76" t="s">
        <v>239</v>
      </c>
      <c r="D18" s="77">
        <v>16.059999999999999</v>
      </c>
      <c r="E18" s="89">
        <v>16.07</v>
      </c>
      <c r="F18" s="89">
        <v>16.03</v>
      </c>
      <c r="G18" s="89">
        <v>16.04</v>
      </c>
      <c r="H18" s="89">
        <v>16.05</v>
      </c>
      <c r="I18" s="89">
        <v>16.05</v>
      </c>
      <c r="J18" s="89">
        <v>16.059999999999999</v>
      </c>
      <c r="K18" s="90">
        <v>-0.06</v>
      </c>
      <c r="L18" s="99">
        <v>117</v>
      </c>
      <c r="M18" s="91">
        <v>9629552</v>
      </c>
      <c r="N18" s="92">
        <v>154498637.97</v>
      </c>
    </row>
    <row r="19" spans="1:15" ht="13.15" customHeight="1" x14ac:dyDescent="0.25">
      <c r="A19" s="75"/>
      <c r="B19" s="76" t="s">
        <v>62</v>
      </c>
      <c r="C19" s="76" t="s">
        <v>63</v>
      </c>
      <c r="D19" s="77">
        <v>4.37</v>
      </c>
      <c r="E19" s="89">
        <v>4.55</v>
      </c>
      <c r="F19" s="89">
        <v>4.3499999999999996</v>
      </c>
      <c r="G19" s="89">
        <v>4.47</v>
      </c>
      <c r="H19" s="89">
        <v>4.37</v>
      </c>
      <c r="I19" s="89">
        <v>4.51</v>
      </c>
      <c r="J19" s="89">
        <v>4.37</v>
      </c>
      <c r="K19" s="90">
        <v>3.2</v>
      </c>
      <c r="L19" s="99">
        <v>39</v>
      </c>
      <c r="M19" s="91">
        <v>2072163</v>
      </c>
      <c r="N19" s="92">
        <v>9270319.6199999992</v>
      </c>
    </row>
    <row r="20" spans="1:15" ht="13.15" customHeight="1" x14ac:dyDescent="0.25">
      <c r="A20" s="75"/>
      <c r="B20" s="225" t="s">
        <v>64</v>
      </c>
      <c r="C20" s="226"/>
      <c r="D20" s="95"/>
      <c r="E20" s="95"/>
      <c r="F20" s="95"/>
      <c r="G20" s="95"/>
      <c r="H20" s="95"/>
      <c r="I20" s="95"/>
      <c r="J20" s="95"/>
      <c r="K20" s="95"/>
      <c r="L20" s="78">
        <f>SUM(L18:L19)</f>
        <v>156</v>
      </c>
      <c r="M20" s="78">
        <f>SUM(M18:M19)</f>
        <v>11701715</v>
      </c>
      <c r="N20" s="78">
        <f>SUM(N18:N19)</f>
        <v>163768957.59</v>
      </c>
    </row>
    <row r="21" spans="1:15" ht="13.15" customHeight="1" x14ac:dyDescent="0.25">
      <c r="A21" s="75"/>
      <c r="B21" s="222" t="s">
        <v>65</v>
      </c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4"/>
    </row>
    <row r="22" spans="1:15" ht="13.15" customHeight="1" x14ac:dyDescent="0.25">
      <c r="A22" s="75"/>
      <c r="B22" s="76" t="s">
        <v>313</v>
      </c>
      <c r="C22" s="76" t="s">
        <v>312</v>
      </c>
      <c r="D22" s="77">
        <v>0.6</v>
      </c>
      <c r="E22" s="89">
        <v>0.6</v>
      </c>
      <c r="F22" s="89">
        <v>0.6</v>
      </c>
      <c r="G22" s="89">
        <v>0.6</v>
      </c>
      <c r="H22" s="89">
        <v>0.6</v>
      </c>
      <c r="I22" s="89">
        <v>0.6</v>
      </c>
      <c r="J22" s="89">
        <v>0.64</v>
      </c>
      <c r="K22" s="90">
        <v>-6.25</v>
      </c>
      <c r="L22" s="99">
        <v>1</v>
      </c>
      <c r="M22" s="91">
        <v>27170</v>
      </c>
      <c r="N22" s="92">
        <v>16302</v>
      </c>
    </row>
    <row r="23" spans="1:15" ht="13.15" customHeight="1" x14ac:dyDescent="0.25">
      <c r="A23" s="75"/>
      <c r="B23" s="225" t="s">
        <v>286</v>
      </c>
      <c r="C23" s="226"/>
      <c r="D23" s="95"/>
      <c r="E23" s="95"/>
      <c r="F23" s="95"/>
      <c r="G23" s="95"/>
      <c r="H23" s="95"/>
      <c r="I23" s="95"/>
      <c r="J23" s="95"/>
      <c r="K23" s="95"/>
      <c r="L23" s="78">
        <f>SUM(L22)</f>
        <v>1</v>
      </c>
      <c r="M23" s="78">
        <f>SUM(M22)</f>
        <v>27170</v>
      </c>
      <c r="N23" s="78">
        <f>SUM(N22)</f>
        <v>16302</v>
      </c>
    </row>
    <row r="24" spans="1:15" ht="13.15" customHeight="1" x14ac:dyDescent="0.25">
      <c r="A24" s="75"/>
      <c r="B24" s="222" t="s">
        <v>66</v>
      </c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4"/>
    </row>
    <row r="25" spans="1:15" ht="13.15" customHeight="1" x14ac:dyDescent="0.25">
      <c r="A25" s="75"/>
      <c r="B25" s="76" t="s">
        <v>67</v>
      </c>
      <c r="C25" s="76" t="s">
        <v>68</v>
      </c>
      <c r="D25" s="77">
        <v>21.7</v>
      </c>
      <c r="E25" s="89">
        <v>21.7</v>
      </c>
      <c r="F25" s="89">
        <v>21.7</v>
      </c>
      <c r="G25" s="89">
        <v>21.7</v>
      </c>
      <c r="H25" s="89">
        <v>21.89</v>
      </c>
      <c r="I25" s="89">
        <v>21.7</v>
      </c>
      <c r="J25" s="89">
        <v>21.79</v>
      </c>
      <c r="K25" s="90">
        <v>-0.41</v>
      </c>
      <c r="L25" s="99">
        <v>8</v>
      </c>
      <c r="M25" s="91">
        <v>69613</v>
      </c>
      <c r="N25" s="92">
        <v>1510602.1</v>
      </c>
    </row>
    <row r="26" spans="1:15" ht="13.15" customHeight="1" x14ac:dyDescent="0.25">
      <c r="A26" s="75"/>
      <c r="B26" s="76" t="s">
        <v>35</v>
      </c>
      <c r="C26" s="76" t="s">
        <v>69</v>
      </c>
      <c r="D26" s="89">
        <v>4.41</v>
      </c>
      <c r="E26" s="89">
        <v>4.41</v>
      </c>
      <c r="F26" s="89">
        <v>4.41</v>
      </c>
      <c r="G26" s="89">
        <v>4.41</v>
      </c>
      <c r="H26" s="89">
        <v>4.47</v>
      </c>
      <c r="I26" s="89">
        <v>4.41</v>
      </c>
      <c r="J26" s="89">
        <v>4.41</v>
      </c>
      <c r="K26" s="90">
        <v>0</v>
      </c>
      <c r="L26" s="142">
        <v>2</v>
      </c>
      <c r="M26" s="91">
        <v>352080</v>
      </c>
      <c r="N26" s="92">
        <v>1552672.8</v>
      </c>
    </row>
    <row r="27" spans="1:15" ht="13.15" customHeight="1" x14ac:dyDescent="0.25">
      <c r="A27" s="75"/>
      <c r="B27" s="76" t="s">
        <v>72</v>
      </c>
      <c r="C27" s="76" t="s">
        <v>73</v>
      </c>
      <c r="D27" s="89">
        <v>3.7</v>
      </c>
      <c r="E27" s="89">
        <v>3.7</v>
      </c>
      <c r="F27" s="89">
        <v>3.66</v>
      </c>
      <c r="G27" s="89">
        <v>3.7</v>
      </c>
      <c r="H27" s="89">
        <v>3.7</v>
      </c>
      <c r="I27" s="113">
        <v>3.7</v>
      </c>
      <c r="J27" s="113">
        <v>3.7</v>
      </c>
      <c r="K27" s="114">
        <v>0</v>
      </c>
      <c r="L27" s="118">
        <v>30</v>
      </c>
      <c r="M27" s="115">
        <v>2138686</v>
      </c>
      <c r="N27" s="116">
        <v>7913116.5999999996</v>
      </c>
    </row>
    <row r="28" spans="1:15" ht="13.15" customHeight="1" x14ac:dyDescent="0.25">
      <c r="A28" s="75"/>
      <c r="B28" s="227" t="s">
        <v>76</v>
      </c>
      <c r="C28" s="228"/>
      <c r="D28" s="95"/>
      <c r="E28" s="95"/>
      <c r="F28" s="95"/>
      <c r="G28" s="95"/>
      <c r="H28" s="95"/>
      <c r="I28" s="95"/>
      <c r="J28" s="95"/>
      <c r="K28" s="95"/>
      <c r="L28" s="78">
        <f>SUM(L25:L27)</f>
        <v>40</v>
      </c>
      <c r="M28" s="78">
        <f>SUM(M25:M27)</f>
        <v>2560379</v>
      </c>
      <c r="N28" s="78">
        <f>SUM(N25:N27)</f>
        <v>10976391.5</v>
      </c>
    </row>
    <row r="29" spans="1:15" ht="13.15" customHeight="1" x14ac:dyDescent="0.25">
      <c r="B29" s="222" t="s">
        <v>77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4"/>
    </row>
    <row r="30" spans="1:15" ht="13.15" customHeight="1" x14ac:dyDescent="0.25">
      <c r="B30" s="76" t="s">
        <v>287</v>
      </c>
      <c r="C30" s="76" t="s">
        <v>288</v>
      </c>
      <c r="D30" s="89">
        <v>6.34</v>
      </c>
      <c r="E30" s="89">
        <v>6.34</v>
      </c>
      <c r="F30" s="89">
        <v>6.3</v>
      </c>
      <c r="G30" s="89">
        <v>6.32</v>
      </c>
      <c r="H30" s="89">
        <v>6.34</v>
      </c>
      <c r="I30" s="113">
        <v>6.32</v>
      </c>
      <c r="J30" s="113">
        <v>6.34</v>
      </c>
      <c r="K30" s="114">
        <v>-0.32</v>
      </c>
      <c r="L30" s="118">
        <v>128</v>
      </c>
      <c r="M30" s="115">
        <v>5528013</v>
      </c>
      <c r="N30" s="116">
        <v>34943232.049999997</v>
      </c>
      <c r="O30"/>
    </row>
    <row r="31" spans="1:15" ht="13.15" customHeight="1" x14ac:dyDescent="0.25">
      <c r="B31" s="76" t="s">
        <v>269</v>
      </c>
      <c r="C31" s="76" t="s">
        <v>270</v>
      </c>
      <c r="D31" s="89">
        <v>2.11</v>
      </c>
      <c r="E31" s="89">
        <v>2.11</v>
      </c>
      <c r="F31" s="89">
        <v>2.11</v>
      </c>
      <c r="G31" s="89">
        <v>2.11</v>
      </c>
      <c r="H31" s="89">
        <v>2.0499999999999998</v>
      </c>
      <c r="I31" s="113">
        <v>2.11</v>
      </c>
      <c r="J31" s="113">
        <v>2.11</v>
      </c>
      <c r="K31" s="114">
        <v>0</v>
      </c>
      <c r="L31" s="118">
        <v>2</v>
      </c>
      <c r="M31" s="115">
        <v>2993</v>
      </c>
      <c r="N31" s="116">
        <v>6315.23</v>
      </c>
      <c r="O31"/>
    </row>
    <row r="32" spans="1:15" ht="13.15" customHeight="1" x14ac:dyDescent="0.25">
      <c r="B32" s="76" t="s">
        <v>235</v>
      </c>
      <c r="C32" s="76" t="s">
        <v>236</v>
      </c>
      <c r="D32" s="89">
        <v>22</v>
      </c>
      <c r="E32" s="89">
        <v>22</v>
      </c>
      <c r="F32" s="89">
        <v>22</v>
      </c>
      <c r="G32" s="89">
        <v>22</v>
      </c>
      <c r="H32" s="89">
        <v>23</v>
      </c>
      <c r="I32" s="113">
        <v>22</v>
      </c>
      <c r="J32" s="113">
        <v>23</v>
      </c>
      <c r="K32" s="114">
        <v>-4.3499999999999996</v>
      </c>
      <c r="L32" s="118">
        <v>2</v>
      </c>
      <c r="M32" s="115">
        <v>5504</v>
      </c>
      <c r="N32" s="116">
        <v>121088</v>
      </c>
      <c r="O32"/>
    </row>
    <row r="33" spans="1:15" ht="13.15" customHeight="1" x14ac:dyDescent="0.25">
      <c r="B33" s="76" t="s">
        <v>78</v>
      </c>
      <c r="C33" s="76" t="s">
        <v>79</v>
      </c>
      <c r="D33" s="89">
        <v>1.1499999999999999</v>
      </c>
      <c r="E33" s="89">
        <v>1.1499999999999999</v>
      </c>
      <c r="F33" s="89">
        <v>1.1499999999999999</v>
      </c>
      <c r="G33" s="89">
        <v>1.1499999999999999</v>
      </c>
      <c r="H33" s="89">
        <v>1.1499999999999999</v>
      </c>
      <c r="I33" s="113">
        <v>1.1499999999999999</v>
      </c>
      <c r="J33" s="113">
        <v>1.1499999999999999</v>
      </c>
      <c r="K33" s="114">
        <v>0</v>
      </c>
      <c r="L33" s="118">
        <v>8</v>
      </c>
      <c r="M33" s="115">
        <v>595672</v>
      </c>
      <c r="N33" s="116">
        <v>685022.8</v>
      </c>
      <c r="O33"/>
    </row>
    <row r="34" spans="1:15" ht="13.15" customHeight="1" x14ac:dyDescent="0.25">
      <c r="B34" s="76" t="s">
        <v>80</v>
      </c>
      <c r="C34" s="76" t="s">
        <v>81</v>
      </c>
      <c r="D34" s="89">
        <v>2.71</v>
      </c>
      <c r="E34" s="89">
        <v>2.71</v>
      </c>
      <c r="F34" s="89">
        <v>2.7</v>
      </c>
      <c r="G34" s="89">
        <v>2.7</v>
      </c>
      <c r="H34" s="89">
        <v>2.8</v>
      </c>
      <c r="I34" s="89">
        <v>2.7</v>
      </c>
      <c r="J34" s="89">
        <v>2.8</v>
      </c>
      <c r="K34" s="90">
        <v>-3.57</v>
      </c>
      <c r="L34" s="144">
        <v>4</v>
      </c>
      <c r="M34" s="91">
        <v>8905</v>
      </c>
      <c r="N34" s="92">
        <v>24044.5</v>
      </c>
      <c r="O34"/>
    </row>
    <row r="35" spans="1:15" ht="13.15" customHeight="1" x14ac:dyDescent="0.25">
      <c r="B35" s="76" t="s">
        <v>295</v>
      </c>
      <c r="C35" s="76" t="s">
        <v>296</v>
      </c>
      <c r="D35" s="89">
        <v>2.3199999999999998</v>
      </c>
      <c r="E35" s="89">
        <v>2.3199999999999998</v>
      </c>
      <c r="F35" s="89">
        <v>2.2999999999999998</v>
      </c>
      <c r="G35" s="89">
        <v>2.31</v>
      </c>
      <c r="H35" s="89">
        <v>2.3199999999999998</v>
      </c>
      <c r="I35" s="113">
        <v>2.2999999999999998</v>
      </c>
      <c r="J35" s="113">
        <v>2.3199999999999998</v>
      </c>
      <c r="K35" s="114">
        <v>-0.86</v>
      </c>
      <c r="L35" s="118">
        <v>24</v>
      </c>
      <c r="M35" s="115">
        <v>2812093</v>
      </c>
      <c r="N35" s="116">
        <v>6504838.8799999999</v>
      </c>
      <c r="O35"/>
    </row>
    <row r="36" spans="1:15" ht="13.15" customHeight="1" x14ac:dyDescent="0.25">
      <c r="B36" s="76" t="s">
        <v>82</v>
      </c>
      <c r="C36" s="76" t="s">
        <v>83</v>
      </c>
      <c r="D36" s="89">
        <v>6.85</v>
      </c>
      <c r="E36" s="89">
        <v>7.21</v>
      </c>
      <c r="F36" s="89">
        <v>6.85</v>
      </c>
      <c r="G36" s="89">
        <v>6.93</v>
      </c>
      <c r="H36" s="89">
        <v>6.78</v>
      </c>
      <c r="I36" s="113">
        <v>7.01</v>
      </c>
      <c r="J36" s="113">
        <v>6.85</v>
      </c>
      <c r="K36" s="114">
        <v>2.34</v>
      </c>
      <c r="L36" s="118">
        <v>22</v>
      </c>
      <c r="M36" s="115">
        <v>5790887</v>
      </c>
      <c r="N36" s="116">
        <v>40139469.5</v>
      </c>
      <c r="O36"/>
    </row>
    <row r="37" spans="1:15" ht="13.15" customHeight="1" x14ac:dyDescent="0.25">
      <c r="B37" s="76" t="s">
        <v>120</v>
      </c>
      <c r="C37" s="76" t="s">
        <v>121</v>
      </c>
      <c r="D37" s="89">
        <v>2.2999999999999998</v>
      </c>
      <c r="E37" s="89">
        <v>2.2999999999999998</v>
      </c>
      <c r="F37" s="89">
        <v>2.2999999999999998</v>
      </c>
      <c r="G37" s="89">
        <v>2.2999999999999998</v>
      </c>
      <c r="H37" s="89">
        <v>2.5</v>
      </c>
      <c r="I37" s="113">
        <v>2.2999999999999998</v>
      </c>
      <c r="J37" s="113">
        <v>2.5</v>
      </c>
      <c r="K37" s="114">
        <v>-8</v>
      </c>
      <c r="L37" s="118">
        <v>4</v>
      </c>
      <c r="M37" s="115">
        <v>370745</v>
      </c>
      <c r="N37" s="116">
        <v>852713.5</v>
      </c>
      <c r="O37"/>
    </row>
    <row r="38" spans="1:15" ht="13.15" customHeight="1" x14ac:dyDescent="0.25">
      <c r="A38" s="75"/>
      <c r="B38" s="225" t="s">
        <v>84</v>
      </c>
      <c r="C38" s="226"/>
      <c r="D38" s="95"/>
      <c r="E38" s="95"/>
      <c r="F38" s="95"/>
      <c r="G38" s="95"/>
      <c r="H38" s="95"/>
      <c r="I38" s="95"/>
      <c r="J38" s="95"/>
      <c r="K38" s="95"/>
      <c r="L38" s="78">
        <f>SUM(L30:L37)</f>
        <v>194</v>
      </c>
      <c r="M38" s="78">
        <f>SUM(M30:M37)</f>
        <v>15114812</v>
      </c>
      <c r="N38" s="78">
        <f>SUM(N30:N37)</f>
        <v>83276724.459999993</v>
      </c>
    </row>
    <row r="39" spans="1:15" ht="13.15" customHeight="1" x14ac:dyDescent="0.25">
      <c r="A39" s="75"/>
      <c r="B39" s="240" t="s">
        <v>85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2"/>
    </row>
    <row r="40" spans="1:15" ht="13.15" customHeight="1" x14ac:dyDescent="0.25">
      <c r="A40" s="75"/>
      <c r="B40" s="105" t="s">
        <v>300</v>
      </c>
      <c r="C40" s="105" t="s">
        <v>301</v>
      </c>
      <c r="D40" s="89">
        <v>9</v>
      </c>
      <c r="E40" s="89">
        <v>9</v>
      </c>
      <c r="F40" s="89">
        <v>9</v>
      </c>
      <c r="G40" s="89">
        <v>9</v>
      </c>
      <c r="H40" s="89">
        <v>9</v>
      </c>
      <c r="I40" s="113">
        <v>9</v>
      </c>
      <c r="J40" s="113">
        <v>9</v>
      </c>
      <c r="K40" s="114">
        <v>0</v>
      </c>
      <c r="L40" s="118">
        <v>46</v>
      </c>
      <c r="M40" s="115">
        <v>1668340</v>
      </c>
      <c r="N40" s="116">
        <v>15015060</v>
      </c>
    </row>
    <row r="41" spans="1:15" ht="13.15" customHeight="1" x14ac:dyDescent="0.25">
      <c r="A41" s="75"/>
      <c r="B41" s="76" t="s">
        <v>254</v>
      </c>
      <c r="C41" s="76" t="s">
        <v>255</v>
      </c>
      <c r="D41" s="89">
        <v>9</v>
      </c>
      <c r="E41" s="89">
        <v>9</v>
      </c>
      <c r="F41" s="89">
        <v>9</v>
      </c>
      <c r="G41" s="89">
        <v>9</v>
      </c>
      <c r="H41" s="89">
        <v>9.25</v>
      </c>
      <c r="I41" s="113">
        <v>9</v>
      </c>
      <c r="J41" s="113">
        <v>9.25</v>
      </c>
      <c r="K41" s="114">
        <v>-2.7</v>
      </c>
      <c r="L41" s="118">
        <v>1</v>
      </c>
      <c r="M41" s="115">
        <v>10000</v>
      </c>
      <c r="N41" s="116">
        <v>90000</v>
      </c>
    </row>
    <row r="42" spans="1:15" ht="13.15" customHeight="1" x14ac:dyDescent="0.25">
      <c r="A42" s="75"/>
      <c r="B42" s="76" t="s">
        <v>261</v>
      </c>
      <c r="C42" s="105" t="s">
        <v>262</v>
      </c>
      <c r="D42" s="89">
        <v>13.75</v>
      </c>
      <c r="E42" s="89">
        <v>13.75</v>
      </c>
      <c r="F42" s="89">
        <v>13.75</v>
      </c>
      <c r="G42" s="89">
        <v>13.75</v>
      </c>
      <c r="H42" s="89">
        <v>13.75</v>
      </c>
      <c r="I42" s="113">
        <v>13.75</v>
      </c>
      <c r="J42" s="113">
        <v>13.75</v>
      </c>
      <c r="K42" s="114">
        <v>0</v>
      </c>
      <c r="L42" s="118">
        <v>2</v>
      </c>
      <c r="M42" s="115">
        <v>75361</v>
      </c>
      <c r="N42" s="116">
        <v>1036213.75</v>
      </c>
    </row>
    <row r="43" spans="1:15" ht="13.15" customHeight="1" x14ac:dyDescent="0.25">
      <c r="A43" s="75"/>
      <c r="B43" s="225" t="s">
        <v>87</v>
      </c>
      <c r="C43" s="226"/>
      <c r="D43" s="234"/>
      <c r="E43" s="235"/>
      <c r="F43" s="235"/>
      <c r="G43" s="235"/>
      <c r="H43" s="235"/>
      <c r="I43" s="235"/>
      <c r="J43" s="235"/>
      <c r="K43" s="236"/>
      <c r="L43" s="78">
        <f>SUM(L40:L42)</f>
        <v>49</v>
      </c>
      <c r="M43" s="78">
        <f>SUM(M40:M42)</f>
        <v>1753701</v>
      </c>
      <c r="N43" s="78">
        <f>SUM(N40:N42)</f>
        <v>16141273.75</v>
      </c>
    </row>
    <row r="44" spans="1:15" ht="13.15" customHeight="1" x14ac:dyDescent="0.25">
      <c r="A44" s="75"/>
      <c r="B44" s="240" t="s">
        <v>88</v>
      </c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2"/>
    </row>
    <row r="45" spans="1:15" ht="13.15" customHeight="1" x14ac:dyDescent="0.25">
      <c r="A45" s="75"/>
      <c r="B45" s="76" t="s">
        <v>240</v>
      </c>
      <c r="C45" s="76" t="s">
        <v>241</v>
      </c>
      <c r="D45" s="89">
        <v>8</v>
      </c>
      <c r="E45" s="89">
        <v>8</v>
      </c>
      <c r="F45" s="89">
        <v>7.61</v>
      </c>
      <c r="G45" s="89">
        <v>7.95</v>
      </c>
      <c r="H45" s="89">
        <v>7.62</v>
      </c>
      <c r="I45" s="113">
        <v>7.61</v>
      </c>
      <c r="J45" s="113">
        <v>7.61</v>
      </c>
      <c r="K45" s="114">
        <v>0</v>
      </c>
      <c r="L45" s="118">
        <v>5</v>
      </c>
      <c r="M45" s="115">
        <v>5971</v>
      </c>
      <c r="N45" s="116">
        <v>47475.89</v>
      </c>
    </row>
    <row r="46" spans="1:15" ht="13.15" customHeight="1" x14ac:dyDescent="0.25">
      <c r="A46" s="75"/>
      <c r="B46" s="76" t="s">
        <v>89</v>
      </c>
      <c r="C46" s="76" t="s">
        <v>90</v>
      </c>
      <c r="D46" s="89">
        <v>4.66</v>
      </c>
      <c r="E46" s="89">
        <v>5.26</v>
      </c>
      <c r="F46" s="89">
        <v>4.66</v>
      </c>
      <c r="G46" s="89">
        <v>4.8</v>
      </c>
      <c r="H46" s="89">
        <v>4.66</v>
      </c>
      <c r="I46" s="113">
        <v>4.8</v>
      </c>
      <c r="J46" s="113">
        <v>4.66</v>
      </c>
      <c r="K46" s="114">
        <v>3</v>
      </c>
      <c r="L46" s="118">
        <v>7</v>
      </c>
      <c r="M46" s="115">
        <v>101693</v>
      </c>
      <c r="N46" s="116">
        <v>488295.28</v>
      </c>
    </row>
    <row r="47" spans="1:15" ht="13.15" customHeight="1" x14ac:dyDescent="0.25">
      <c r="A47" s="75"/>
      <c r="B47" s="225" t="s">
        <v>297</v>
      </c>
      <c r="C47" s="226"/>
      <c r="D47" s="81"/>
      <c r="E47" s="81"/>
      <c r="F47" s="81"/>
      <c r="G47" s="81"/>
      <c r="H47" s="81"/>
      <c r="I47" s="81"/>
      <c r="J47" s="81"/>
      <c r="K47" s="81"/>
      <c r="L47" s="92">
        <f>SUM(L45:L46)</f>
        <v>12</v>
      </c>
      <c r="M47" s="92">
        <f>SUM(M45:M46)</f>
        <v>107664</v>
      </c>
      <c r="N47" s="92">
        <f>SUM(N45:N46)</f>
        <v>535771.17000000004</v>
      </c>
    </row>
    <row r="48" spans="1:15" ht="13.15" customHeight="1" x14ac:dyDescent="0.25">
      <c r="A48" s="75"/>
      <c r="B48" s="232" t="s">
        <v>91</v>
      </c>
      <c r="C48" s="233"/>
      <c r="D48" s="79"/>
      <c r="E48" s="79"/>
      <c r="F48" s="79"/>
      <c r="G48" s="79"/>
      <c r="H48" s="79"/>
      <c r="I48" s="79"/>
      <c r="J48" s="79"/>
      <c r="K48" s="79"/>
      <c r="L48" s="80">
        <f>L47+L43+L38+L28+L23+L20+L16</f>
        <v>1099</v>
      </c>
      <c r="M48" s="80">
        <f>M47+M43+M38+M28+M23+M20+M16</f>
        <v>474032603</v>
      </c>
      <c r="N48" s="80">
        <f>N47+N43+N38+N28+N23+N20+N16</f>
        <v>740291738.3900001</v>
      </c>
    </row>
    <row r="49" spans="1:14" ht="15.75" customHeight="1" x14ac:dyDescent="0.25">
      <c r="A49" s="75"/>
      <c r="B49" s="223" t="s">
        <v>337</v>
      </c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</row>
    <row r="50" spans="1:14" ht="24" customHeight="1" x14ac:dyDescent="0.25">
      <c r="A50" s="75"/>
      <c r="B50" s="119" t="s">
        <v>41</v>
      </c>
      <c r="C50" s="120" t="s">
        <v>42</v>
      </c>
      <c r="D50" s="120" t="s">
        <v>43</v>
      </c>
      <c r="E50" s="120" t="s">
        <v>44</v>
      </c>
      <c r="F50" s="120" t="s">
        <v>45</v>
      </c>
      <c r="G50" s="120" t="s">
        <v>46</v>
      </c>
      <c r="H50" s="120" t="s">
        <v>47</v>
      </c>
      <c r="I50" s="120" t="s">
        <v>48</v>
      </c>
      <c r="J50" s="121" t="s">
        <v>49</v>
      </c>
      <c r="K50" s="122" t="s">
        <v>32</v>
      </c>
      <c r="L50" s="123" t="s">
        <v>50</v>
      </c>
      <c r="M50" s="123" t="s">
        <v>51</v>
      </c>
      <c r="N50" s="120" t="s">
        <v>52</v>
      </c>
    </row>
    <row r="51" spans="1:14" ht="12.95" customHeight="1" x14ac:dyDescent="0.25">
      <c r="A51" s="75"/>
      <c r="B51" s="222" t="s">
        <v>53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4"/>
    </row>
    <row r="52" spans="1:14" ht="12.95" customHeight="1" x14ac:dyDescent="0.25">
      <c r="A52" s="75"/>
      <c r="B52" s="76" t="s">
        <v>257</v>
      </c>
      <c r="C52" s="76" t="s">
        <v>258</v>
      </c>
      <c r="D52" s="89">
        <v>0.2</v>
      </c>
      <c r="E52" s="147">
        <v>0.2</v>
      </c>
      <c r="F52" s="147">
        <v>0.2</v>
      </c>
      <c r="G52" s="147">
        <v>0.2</v>
      </c>
      <c r="H52" s="147">
        <v>0.2</v>
      </c>
      <c r="I52" s="147">
        <v>0.2</v>
      </c>
      <c r="J52" s="147">
        <v>0.2</v>
      </c>
      <c r="K52" s="148">
        <v>0</v>
      </c>
      <c r="L52" s="144">
        <v>4</v>
      </c>
      <c r="M52" s="145">
        <v>11450002000</v>
      </c>
      <c r="N52" s="146">
        <v>2290000400</v>
      </c>
    </row>
    <row r="53" spans="1:14" ht="12.95" customHeight="1" x14ac:dyDescent="0.25">
      <c r="A53" s="75"/>
      <c r="B53" s="225" t="s">
        <v>60</v>
      </c>
      <c r="C53" s="226"/>
      <c r="D53" s="81"/>
      <c r="E53" s="81"/>
      <c r="F53" s="81"/>
      <c r="G53" s="81"/>
      <c r="H53" s="81"/>
      <c r="I53" s="81"/>
      <c r="J53" s="81"/>
      <c r="K53" s="81"/>
      <c r="L53" s="78">
        <f>SUM(L52)</f>
        <v>4</v>
      </c>
      <c r="M53" s="78">
        <f>SUM(M52)</f>
        <v>11450002000</v>
      </c>
      <c r="N53" s="78">
        <f>SUM(N52)</f>
        <v>2290000400</v>
      </c>
    </row>
    <row r="54" spans="1:14" ht="12.95" customHeight="1" x14ac:dyDescent="0.25">
      <c r="A54" s="75"/>
      <c r="B54" s="222" t="s">
        <v>65</v>
      </c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4"/>
    </row>
    <row r="55" spans="1:14" ht="12.95" customHeight="1" x14ac:dyDescent="0.25">
      <c r="A55" s="75"/>
      <c r="B55" s="52" t="s">
        <v>314</v>
      </c>
      <c r="C55" s="52" t="s">
        <v>315</v>
      </c>
      <c r="D55" s="89">
        <v>4.8</v>
      </c>
      <c r="E55" s="147">
        <v>4.8</v>
      </c>
      <c r="F55" s="147">
        <v>4.8</v>
      </c>
      <c r="G55" s="147">
        <v>4.8</v>
      </c>
      <c r="H55" s="147">
        <v>5.12</v>
      </c>
      <c r="I55" s="147">
        <v>4.8</v>
      </c>
      <c r="J55" s="147">
        <v>4.95</v>
      </c>
      <c r="K55" s="148">
        <v>-3.03</v>
      </c>
      <c r="L55" s="144">
        <v>4</v>
      </c>
      <c r="M55" s="145">
        <v>9035</v>
      </c>
      <c r="N55" s="146">
        <v>43368</v>
      </c>
    </row>
    <row r="56" spans="1:14" ht="12.95" customHeight="1" x14ac:dyDescent="0.25">
      <c r="A56" s="75"/>
      <c r="B56" s="225" t="s">
        <v>286</v>
      </c>
      <c r="C56" s="226"/>
      <c r="D56" s="81"/>
      <c r="E56" s="81"/>
      <c r="F56" s="81"/>
      <c r="G56" s="81"/>
      <c r="H56" s="81"/>
      <c r="I56" s="81"/>
      <c r="J56" s="81"/>
      <c r="K56" s="81"/>
      <c r="L56" s="78">
        <f>SUM(L55)</f>
        <v>4</v>
      </c>
      <c r="M56" s="78">
        <f>SUM(M55)</f>
        <v>9035</v>
      </c>
      <c r="N56" s="78">
        <f>SUM(N55)</f>
        <v>43368</v>
      </c>
    </row>
    <row r="57" spans="1:14" ht="12.95" customHeight="1" x14ac:dyDescent="0.25">
      <c r="A57" s="75"/>
      <c r="B57" s="222" t="s">
        <v>66</v>
      </c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4"/>
    </row>
    <row r="58" spans="1:14" ht="12.95" customHeight="1" x14ac:dyDescent="0.25">
      <c r="A58" s="75"/>
      <c r="B58" s="49" t="s">
        <v>136</v>
      </c>
      <c r="C58" s="49" t="s">
        <v>137</v>
      </c>
      <c r="D58" s="89">
        <v>1.53</v>
      </c>
      <c r="E58" s="89">
        <v>1.53</v>
      </c>
      <c r="F58" s="89">
        <v>1.53</v>
      </c>
      <c r="G58" s="89">
        <v>1.53</v>
      </c>
      <c r="H58" s="89">
        <v>1.59</v>
      </c>
      <c r="I58" s="89">
        <v>1.53</v>
      </c>
      <c r="J58" s="89">
        <v>1.52</v>
      </c>
      <c r="K58" s="114">
        <v>0.66</v>
      </c>
      <c r="L58" s="99">
        <v>2</v>
      </c>
      <c r="M58" s="91">
        <v>6251</v>
      </c>
      <c r="N58" s="92">
        <v>9564.0300000000007</v>
      </c>
    </row>
    <row r="59" spans="1:14" ht="12.95" customHeight="1" x14ac:dyDescent="0.25">
      <c r="A59" s="75"/>
      <c r="B59" s="227" t="s">
        <v>76</v>
      </c>
      <c r="C59" s="228"/>
      <c r="D59" s="81"/>
      <c r="E59" s="81"/>
      <c r="F59" s="81"/>
      <c r="G59" s="81"/>
      <c r="H59" s="81"/>
      <c r="I59" s="81"/>
      <c r="J59" s="81"/>
      <c r="K59" s="81"/>
      <c r="L59" s="78">
        <f>SUM(L58)</f>
        <v>2</v>
      </c>
      <c r="M59" s="78">
        <f>SUM(M58)</f>
        <v>6251</v>
      </c>
      <c r="N59" s="78">
        <f>SUM(N58)</f>
        <v>9564.0300000000007</v>
      </c>
    </row>
    <row r="60" spans="1:14" ht="12.95" customHeight="1" x14ac:dyDescent="0.25">
      <c r="A60" s="75"/>
      <c r="B60" s="222" t="s">
        <v>77</v>
      </c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4"/>
    </row>
    <row r="61" spans="1:14" ht="12.95" customHeight="1" x14ac:dyDescent="0.25">
      <c r="A61" s="75"/>
      <c r="B61" s="49" t="s">
        <v>92</v>
      </c>
      <c r="C61" s="49" t="s">
        <v>93</v>
      </c>
      <c r="D61" s="89">
        <v>3</v>
      </c>
      <c r="E61" s="89">
        <v>3.1</v>
      </c>
      <c r="F61" s="89">
        <v>3</v>
      </c>
      <c r="G61" s="89">
        <v>3.04</v>
      </c>
      <c r="H61" s="89">
        <v>2.96</v>
      </c>
      <c r="I61" s="89">
        <v>3</v>
      </c>
      <c r="J61" s="89">
        <v>3</v>
      </c>
      <c r="K61" s="114">
        <v>0</v>
      </c>
      <c r="L61" s="99">
        <v>41</v>
      </c>
      <c r="M61" s="91">
        <v>10828450</v>
      </c>
      <c r="N61" s="92">
        <v>32950493</v>
      </c>
    </row>
    <row r="62" spans="1:14" ht="12.95" customHeight="1" x14ac:dyDescent="0.25">
      <c r="A62" s="75"/>
      <c r="B62" s="149" t="s">
        <v>33</v>
      </c>
      <c r="C62" s="49" t="s">
        <v>94</v>
      </c>
      <c r="D62" s="89">
        <v>1.19</v>
      </c>
      <c r="E62" s="89">
        <v>1.19</v>
      </c>
      <c r="F62" s="89">
        <v>1</v>
      </c>
      <c r="G62" s="89">
        <v>1.07</v>
      </c>
      <c r="H62" s="89">
        <v>1.1299999999999999</v>
      </c>
      <c r="I62" s="89">
        <v>1.0900000000000001</v>
      </c>
      <c r="J62" s="89">
        <v>1</v>
      </c>
      <c r="K62" s="114">
        <v>9</v>
      </c>
      <c r="L62" s="99">
        <v>11</v>
      </c>
      <c r="M62" s="91">
        <v>935488</v>
      </c>
      <c r="N62" s="92">
        <v>998362.8</v>
      </c>
    </row>
    <row r="63" spans="1:14" ht="12.95" customHeight="1" x14ac:dyDescent="0.25">
      <c r="A63" s="75"/>
      <c r="B63" s="225" t="s">
        <v>84</v>
      </c>
      <c r="C63" s="226"/>
      <c r="D63" s="81"/>
      <c r="E63" s="81"/>
      <c r="F63" s="81"/>
      <c r="G63" s="81"/>
      <c r="H63" s="81"/>
      <c r="I63" s="81"/>
      <c r="J63" s="81"/>
      <c r="K63" s="81"/>
      <c r="L63" s="78">
        <f>SUM(L61:L62)</f>
        <v>52</v>
      </c>
      <c r="M63" s="78">
        <f>SUM(M61:M62)</f>
        <v>11763938</v>
      </c>
      <c r="N63" s="78">
        <f>SUM(N61:N62)</f>
        <v>33948855.799999997</v>
      </c>
    </row>
    <row r="64" spans="1:14" ht="19.5" customHeight="1" x14ac:dyDescent="0.25">
      <c r="A64" s="75"/>
      <c r="B64" s="232" t="s">
        <v>95</v>
      </c>
      <c r="C64" s="233"/>
      <c r="D64" s="79"/>
      <c r="E64" s="79"/>
      <c r="F64" s="79"/>
      <c r="G64" s="79"/>
      <c r="H64" s="79"/>
      <c r="I64" s="79"/>
      <c r="J64" s="79"/>
      <c r="K64" s="79"/>
      <c r="L64" s="80">
        <f>L63+L59+L56+L53</f>
        <v>62</v>
      </c>
      <c r="M64" s="80">
        <f t="shared" ref="M64:N64" si="0">M63+M59+M56+M53</f>
        <v>11461781224</v>
      </c>
      <c r="N64" s="80">
        <f t="shared" si="0"/>
        <v>2324002187.8299999</v>
      </c>
    </row>
    <row r="65" spans="1:14" ht="15.75" customHeight="1" x14ac:dyDescent="0.25">
      <c r="A65" s="75"/>
      <c r="B65" s="223" t="s">
        <v>359</v>
      </c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</row>
    <row r="66" spans="1:14" ht="24" customHeight="1" x14ac:dyDescent="0.25">
      <c r="A66" s="75"/>
      <c r="B66" s="119" t="s">
        <v>41</v>
      </c>
      <c r="C66" s="120" t="s">
        <v>42</v>
      </c>
      <c r="D66" s="120" t="s">
        <v>43</v>
      </c>
      <c r="E66" s="120" t="s">
        <v>44</v>
      </c>
      <c r="F66" s="120" t="s">
        <v>45</v>
      </c>
      <c r="G66" s="120" t="s">
        <v>46</v>
      </c>
      <c r="H66" s="120" t="s">
        <v>47</v>
      </c>
      <c r="I66" s="120" t="s">
        <v>48</v>
      </c>
      <c r="J66" s="121" t="s">
        <v>49</v>
      </c>
      <c r="K66" s="122" t="s">
        <v>32</v>
      </c>
      <c r="L66" s="123" t="s">
        <v>50</v>
      </c>
      <c r="M66" s="123" t="s">
        <v>51</v>
      </c>
      <c r="N66" s="120" t="s">
        <v>52</v>
      </c>
    </row>
    <row r="67" spans="1:14" ht="12.95" customHeight="1" x14ac:dyDescent="0.25">
      <c r="A67" s="75"/>
      <c r="B67" s="222" t="s">
        <v>66</v>
      </c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4"/>
    </row>
    <row r="68" spans="1:14" ht="12.95" customHeight="1" x14ac:dyDescent="0.25">
      <c r="A68" s="75"/>
      <c r="B68" s="49" t="s">
        <v>99</v>
      </c>
      <c r="C68" s="49" t="s">
        <v>100</v>
      </c>
      <c r="D68" s="89">
        <v>1.27</v>
      </c>
      <c r="E68" s="89">
        <v>1.27</v>
      </c>
      <c r="F68" s="89">
        <v>1.25</v>
      </c>
      <c r="G68" s="89">
        <v>1.27</v>
      </c>
      <c r="H68" s="89">
        <v>1.26</v>
      </c>
      <c r="I68" s="89">
        <v>1.25</v>
      </c>
      <c r="J68" s="89">
        <v>1.26</v>
      </c>
      <c r="K68" s="90">
        <v>-0.79</v>
      </c>
      <c r="L68" s="144">
        <v>2</v>
      </c>
      <c r="M68" s="91">
        <v>36197</v>
      </c>
      <c r="N68" s="92">
        <v>45962.41</v>
      </c>
    </row>
    <row r="69" spans="1:14" ht="12.95" customHeight="1" x14ac:dyDescent="0.25">
      <c r="A69" s="75"/>
      <c r="B69" s="49" t="s">
        <v>138</v>
      </c>
      <c r="C69" s="49" t="s">
        <v>139</v>
      </c>
      <c r="D69" s="89">
        <v>1.51</v>
      </c>
      <c r="E69" s="89">
        <v>1.51</v>
      </c>
      <c r="F69" s="89">
        <v>1.51</v>
      </c>
      <c r="G69" s="89">
        <v>1.51</v>
      </c>
      <c r="H69" s="89">
        <v>1.51</v>
      </c>
      <c r="I69" s="89">
        <v>1.51</v>
      </c>
      <c r="J69" s="89">
        <v>1.5</v>
      </c>
      <c r="K69" s="90">
        <v>0.67</v>
      </c>
      <c r="L69" s="144">
        <v>1</v>
      </c>
      <c r="M69" s="91">
        <v>7000</v>
      </c>
      <c r="N69" s="92">
        <v>10570</v>
      </c>
    </row>
    <row r="70" spans="1:14" ht="12.95" customHeight="1" x14ac:dyDescent="0.25">
      <c r="A70" s="75"/>
      <c r="B70" s="227" t="s">
        <v>76</v>
      </c>
      <c r="C70" s="228"/>
      <c r="D70" s="81"/>
      <c r="E70" s="81"/>
      <c r="F70" s="81"/>
      <c r="G70" s="81"/>
      <c r="H70" s="81"/>
      <c r="I70" s="81"/>
      <c r="J70" s="81"/>
      <c r="K70" s="81"/>
      <c r="L70" s="78">
        <f>SUM(L68:L69)</f>
        <v>3</v>
      </c>
      <c r="M70" s="78">
        <f>SUM(M68:M69)</f>
        <v>43197</v>
      </c>
      <c r="N70" s="78">
        <f>SUM(N68:N69)</f>
        <v>56532.41</v>
      </c>
    </row>
    <row r="71" spans="1:14" ht="12.95" customHeight="1" x14ac:dyDescent="0.25">
      <c r="A71" s="75"/>
      <c r="B71" s="229" t="s">
        <v>77</v>
      </c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1"/>
    </row>
    <row r="72" spans="1:14" ht="12.95" customHeight="1" x14ac:dyDescent="0.25">
      <c r="A72" s="75"/>
      <c r="B72" s="49" t="s">
        <v>219</v>
      </c>
      <c r="C72" s="49" t="s">
        <v>220</v>
      </c>
      <c r="D72" s="89">
        <v>1.38</v>
      </c>
      <c r="E72" s="89">
        <v>1.38</v>
      </c>
      <c r="F72" s="89">
        <v>1.38</v>
      </c>
      <c r="G72" s="89">
        <v>1.38</v>
      </c>
      <c r="H72" s="89">
        <v>1.37</v>
      </c>
      <c r="I72" s="89">
        <v>1.38</v>
      </c>
      <c r="J72" s="89">
        <v>1.38</v>
      </c>
      <c r="K72" s="90">
        <v>0</v>
      </c>
      <c r="L72" s="144">
        <v>2</v>
      </c>
      <c r="M72" s="91">
        <v>6057</v>
      </c>
      <c r="N72" s="92">
        <v>8358.66</v>
      </c>
    </row>
    <row r="73" spans="1:14" ht="12.95" customHeight="1" x14ac:dyDescent="0.25">
      <c r="A73" s="75"/>
      <c r="B73" s="49" t="s">
        <v>267</v>
      </c>
      <c r="C73" s="49" t="s">
        <v>268</v>
      </c>
      <c r="D73" s="89">
        <v>2</v>
      </c>
      <c r="E73" s="89">
        <v>2</v>
      </c>
      <c r="F73" s="89">
        <v>2</v>
      </c>
      <c r="G73" s="89">
        <v>2</v>
      </c>
      <c r="H73" s="89">
        <v>2</v>
      </c>
      <c r="I73" s="89">
        <v>2</v>
      </c>
      <c r="J73" s="89">
        <v>2</v>
      </c>
      <c r="K73" s="90">
        <v>0</v>
      </c>
      <c r="L73" s="144">
        <v>3</v>
      </c>
      <c r="M73" s="91">
        <v>69039</v>
      </c>
      <c r="N73" s="92">
        <v>138078</v>
      </c>
    </row>
    <row r="74" spans="1:14" ht="12.95" customHeight="1" x14ac:dyDescent="0.25">
      <c r="A74" s="75"/>
      <c r="B74" s="76" t="s">
        <v>34</v>
      </c>
      <c r="C74" s="76" t="s">
        <v>101</v>
      </c>
      <c r="D74" s="89">
        <v>1.4</v>
      </c>
      <c r="E74" s="89">
        <v>1.4</v>
      </c>
      <c r="F74" s="89">
        <v>1.4</v>
      </c>
      <c r="G74" s="89">
        <v>1.4</v>
      </c>
      <c r="H74" s="89">
        <v>1.4</v>
      </c>
      <c r="I74" s="89">
        <v>1.4</v>
      </c>
      <c r="J74" s="89">
        <v>1.4</v>
      </c>
      <c r="K74" s="90">
        <v>0</v>
      </c>
      <c r="L74" s="144">
        <v>1</v>
      </c>
      <c r="M74" s="91">
        <v>400</v>
      </c>
      <c r="N74" s="92">
        <v>560</v>
      </c>
    </row>
    <row r="75" spans="1:14" ht="12.95" customHeight="1" x14ac:dyDescent="0.25">
      <c r="A75" s="75"/>
      <c r="B75" s="49" t="s">
        <v>102</v>
      </c>
      <c r="C75" s="49" t="s">
        <v>103</v>
      </c>
      <c r="D75" s="89">
        <v>1.8</v>
      </c>
      <c r="E75" s="89">
        <v>1.81</v>
      </c>
      <c r="F75" s="89">
        <v>1.76</v>
      </c>
      <c r="G75" s="89">
        <v>1.79</v>
      </c>
      <c r="H75" s="89">
        <v>1.77</v>
      </c>
      <c r="I75" s="89">
        <v>1.8</v>
      </c>
      <c r="J75" s="89">
        <v>1.89</v>
      </c>
      <c r="K75" s="90">
        <v>-4.76</v>
      </c>
      <c r="L75" s="144">
        <v>21</v>
      </c>
      <c r="M75" s="91">
        <v>8002000</v>
      </c>
      <c r="N75" s="92">
        <v>14312600</v>
      </c>
    </row>
    <row r="76" spans="1:14" ht="12.95" customHeight="1" x14ac:dyDescent="0.25">
      <c r="A76" s="75"/>
      <c r="B76" s="49" t="s">
        <v>104</v>
      </c>
      <c r="C76" s="49" t="s">
        <v>105</v>
      </c>
      <c r="D76" s="89">
        <v>1.29</v>
      </c>
      <c r="E76" s="89">
        <v>1.3</v>
      </c>
      <c r="F76" s="89">
        <v>1.29</v>
      </c>
      <c r="G76" s="89">
        <v>1.3</v>
      </c>
      <c r="H76" s="89">
        <v>1.29</v>
      </c>
      <c r="I76" s="89">
        <v>1.3</v>
      </c>
      <c r="J76" s="89">
        <v>1.29</v>
      </c>
      <c r="K76" s="90">
        <v>0.78</v>
      </c>
      <c r="L76" s="144">
        <v>4</v>
      </c>
      <c r="M76" s="91">
        <v>2506745</v>
      </c>
      <c r="N76" s="92">
        <v>3258701.05</v>
      </c>
    </row>
    <row r="77" spans="1:14" ht="12.95" customHeight="1" x14ac:dyDescent="0.25">
      <c r="A77" s="75"/>
      <c r="B77" s="225" t="s">
        <v>84</v>
      </c>
      <c r="C77" s="226"/>
      <c r="D77" s="234"/>
      <c r="E77" s="235"/>
      <c r="F77" s="235"/>
      <c r="G77" s="235"/>
      <c r="H77" s="235"/>
      <c r="I77" s="235"/>
      <c r="J77" s="235"/>
      <c r="K77" s="236"/>
      <c r="L77" s="78">
        <f>SUM(L72:L76)</f>
        <v>31</v>
      </c>
      <c r="M77" s="78">
        <f>SUM(M72:M76)</f>
        <v>10584241</v>
      </c>
      <c r="N77" s="78">
        <f>SUM(N72:N76)</f>
        <v>17718297.710000001</v>
      </c>
    </row>
    <row r="78" spans="1:14" ht="12.95" customHeight="1" x14ac:dyDescent="0.25">
      <c r="A78" s="75"/>
      <c r="B78" s="240" t="s">
        <v>85</v>
      </c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2"/>
    </row>
    <row r="79" spans="1:14" ht="12.95" customHeight="1" x14ac:dyDescent="0.25">
      <c r="A79" s="75"/>
      <c r="B79" s="76" t="s">
        <v>199</v>
      </c>
      <c r="C79" s="76" t="s">
        <v>194</v>
      </c>
      <c r="D79" s="89">
        <v>18.8</v>
      </c>
      <c r="E79" s="89">
        <v>18.8</v>
      </c>
      <c r="F79" s="89">
        <v>18.7</v>
      </c>
      <c r="G79" s="89">
        <v>18.8</v>
      </c>
      <c r="H79" s="89">
        <v>18.7</v>
      </c>
      <c r="I79" s="89">
        <v>18.7</v>
      </c>
      <c r="J79" s="89">
        <v>18.7</v>
      </c>
      <c r="K79" s="114">
        <v>0</v>
      </c>
      <c r="L79" s="99">
        <v>6</v>
      </c>
      <c r="M79" s="91">
        <v>20764</v>
      </c>
      <c r="N79" s="92">
        <v>390313.2</v>
      </c>
    </row>
    <row r="80" spans="1:14" ht="12.95" customHeight="1" x14ac:dyDescent="0.25">
      <c r="A80" s="75"/>
      <c r="B80" s="76" t="s">
        <v>265</v>
      </c>
      <c r="C80" s="76" t="s">
        <v>266</v>
      </c>
      <c r="D80" s="89">
        <v>27</v>
      </c>
      <c r="E80" s="89">
        <v>27</v>
      </c>
      <c r="F80" s="89">
        <v>24.3</v>
      </c>
      <c r="G80" s="89">
        <v>25.06</v>
      </c>
      <c r="H80" s="89">
        <v>27</v>
      </c>
      <c r="I80" s="89">
        <v>24.3</v>
      </c>
      <c r="J80" s="89">
        <v>27</v>
      </c>
      <c r="K80" s="114">
        <v>-10</v>
      </c>
      <c r="L80" s="99">
        <v>5</v>
      </c>
      <c r="M80" s="91">
        <v>17170</v>
      </c>
      <c r="N80" s="92">
        <v>430353.6</v>
      </c>
    </row>
    <row r="81" spans="1:14" ht="12.95" customHeight="1" x14ac:dyDescent="0.25">
      <c r="A81" s="75"/>
      <c r="B81" s="225" t="s">
        <v>87</v>
      </c>
      <c r="C81" s="226"/>
      <c r="D81" s="234"/>
      <c r="E81" s="235"/>
      <c r="F81" s="235"/>
      <c r="G81" s="235"/>
      <c r="H81" s="235"/>
      <c r="I81" s="235"/>
      <c r="J81" s="235"/>
      <c r="K81" s="236"/>
      <c r="L81" s="78">
        <f>SUM(L79:L80)</f>
        <v>11</v>
      </c>
      <c r="M81" s="91">
        <f>SUM(M79:M80)</f>
        <v>37934</v>
      </c>
      <c r="N81" s="92">
        <f>SUM(N79:N80)</f>
        <v>820666.8</v>
      </c>
    </row>
    <row r="82" spans="1:14" ht="12.95" customHeight="1" x14ac:dyDescent="0.25">
      <c r="A82" s="75"/>
      <c r="B82" s="240" t="s">
        <v>88</v>
      </c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2"/>
    </row>
    <row r="83" spans="1:14" ht="12.95" customHeight="1" x14ac:dyDescent="0.25">
      <c r="A83" s="75"/>
      <c r="B83" s="76" t="s">
        <v>306</v>
      </c>
      <c r="C83" s="76" t="s">
        <v>307</v>
      </c>
      <c r="D83" s="89">
        <v>5.9</v>
      </c>
      <c r="E83" s="89">
        <v>5.95</v>
      </c>
      <c r="F83" s="89">
        <v>5.85</v>
      </c>
      <c r="G83" s="89">
        <v>5.87</v>
      </c>
      <c r="H83" s="89">
        <v>5.9</v>
      </c>
      <c r="I83" s="89">
        <v>5.85</v>
      </c>
      <c r="J83" s="89">
        <v>5.9</v>
      </c>
      <c r="K83" s="114">
        <v>-0.85</v>
      </c>
      <c r="L83" s="99">
        <v>57</v>
      </c>
      <c r="M83" s="91">
        <v>14011013</v>
      </c>
      <c r="N83" s="92">
        <v>82277191.329999998</v>
      </c>
    </row>
    <row r="84" spans="1:14" ht="12.95" customHeight="1" x14ac:dyDescent="0.25">
      <c r="A84" s="75"/>
      <c r="B84" s="225" t="s">
        <v>297</v>
      </c>
      <c r="C84" s="226"/>
      <c r="D84" s="234"/>
      <c r="E84" s="235"/>
      <c r="F84" s="235"/>
      <c r="G84" s="235"/>
      <c r="H84" s="235"/>
      <c r="I84" s="235"/>
      <c r="J84" s="235"/>
      <c r="K84" s="236"/>
      <c r="L84" s="78">
        <f>SUM(L83)</f>
        <v>57</v>
      </c>
      <c r="M84" s="91">
        <f>SUM(M83)</f>
        <v>14011013</v>
      </c>
      <c r="N84" s="92">
        <f>SUM(N83)</f>
        <v>82277191.329999998</v>
      </c>
    </row>
    <row r="85" spans="1:14" ht="12.95" customHeight="1" x14ac:dyDescent="0.25">
      <c r="A85" s="75"/>
      <c r="B85" s="232" t="s">
        <v>106</v>
      </c>
      <c r="C85" s="233"/>
      <c r="D85" s="79"/>
      <c r="E85" s="79"/>
      <c r="F85" s="79"/>
      <c r="G85" s="79"/>
      <c r="H85" s="79"/>
      <c r="I85" s="79"/>
      <c r="J85" s="79"/>
      <c r="K85" s="79"/>
      <c r="L85" s="80">
        <f>L83+L81+L77+L70</f>
        <v>102</v>
      </c>
      <c r="M85" s="80">
        <f>M83+M81+M77+M70</f>
        <v>24676385</v>
      </c>
      <c r="N85" s="80">
        <f>N83+N81+N77+N70</f>
        <v>100872688.25</v>
      </c>
    </row>
    <row r="86" spans="1:14" ht="14.1" customHeight="1" x14ac:dyDescent="0.25">
      <c r="A86" s="75"/>
      <c r="B86" s="232" t="s">
        <v>107</v>
      </c>
      <c r="C86" s="233"/>
      <c r="D86" s="237"/>
      <c r="E86" s="238"/>
      <c r="F86" s="238"/>
      <c r="G86" s="238"/>
      <c r="H86" s="238"/>
      <c r="I86" s="238"/>
      <c r="J86" s="238"/>
      <c r="K86" s="239"/>
      <c r="L86" s="80">
        <f>L85+L64+L48</f>
        <v>1263</v>
      </c>
      <c r="M86" s="80">
        <f>M85+M64+M48</f>
        <v>11960490212</v>
      </c>
      <c r="N86" s="80">
        <f>N85+N64+N48</f>
        <v>3165166614.4700003</v>
      </c>
    </row>
    <row r="88" spans="1:14" ht="18.75" customHeight="1" x14ac:dyDescent="0.25">
      <c r="N88" s="85"/>
    </row>
  </sheetData>
  <mergeCells count="42">
    <mergeCell ref="D43:K43"/>
    <mergeCell ref="B49:N49"/>
    <mergeCell ref="B48:C48"/>
    <mergeCell ref="B43:C43"/>
    <mergeCell ref="B44:N44"/>
    <mergeCell ref="B47:C47"/>
    <mergeCell ref="B21:N21"/>
    <mergeCell ref="B23:C23"/>
    <mergeCell ref="B28:C28"/>
    <mergeCell ref="B29:N29"/>
    <mergeCell ref="B39:N39"/>
    <mergeCell ref="B38:C38"/>
    <mergeCell ref="B24:N24"/>
    <mergeCell ref="B1:N1"/>
    <mergeCell ref="B3:N3"/>
    <mergeCell ref="B16:C16"/>
    <mergeCell ref="B17:N17"/>
    <mergeCell ref="B20:C20"/>
    <mergeCell ref="B77:C77"/>
    <mergeCell ref="D77:K77"/>
    <mergeCell ref="B86:C86"/>
    <mergeCell ref="D86:K86"/>
    <mergeCell ref="B85:C85"/>
    <mergeCell ref="B78:N78"/>
    <mergeCell ref="B81:C81"/>
    <mergeCell ref="D81:K81"/>
    <mergeCell ref="B82:N82"/>
    <mergeCell ref="B84:C84"/>
    <mergeCell ref="D84:K84"/>
    <mergeCell ref="B71:N71"/>
    <mergeCell ref="B65:N65"/>
    <mergeCell ref="B60:N60"/>
    <mergeCell ref="B63:C63"/>
    <mergeCell ref="B64:C64"/>
    <mergeCell ref="B67:N67"/>
    <mergeCell ref="B70:C70"/>
    <mergeCell ref="B51:N51"/>
    <mergeCell ref="B53:C53"/>
    <mergeCell ref="B57:N57"/>
    <mergeCell ref="B59:C59"/>
    <mergeCell ref="B54:N54"/>
    <mergeCell ref="B56:C56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60"/>
  <sheetViews>
    <sheetView rightToLeft="1" topLeftCell="A37" zoomScale="110" zoomScaleNormal="110" workbookViewId="0">
      <selection activeCell="D26" sqref="D26:E26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20.25" customHeight="1" x14ac:dyDescent="0.25">
      <c r="B1" s="246" t="s">
        <v>341</v>
      </c>
      <c r="C1" s="246"/>
      <c r="D1" s="246"/>
      <c r="E1" s="246"/>
    </row>
    <row r="2" spans="2:7" ht="15.6" customHeight="1" x14ac:dyDescent="0.25">
      <c r="B2" s="51" t="s">
        <v>41</v>
      </c>
      <c r="C2" s="51" t="s">
        <v>42</v>
      </c>
      <c r="D2" s="51" t="s">
        <v>108</v>
      </c>
      <c r="E2" s="51" t="s">
        <v>109</v>
      </c>
    </row>
    <row r="3" spans="2:7" ht="12.95" customHeight="1" x14ac:dyDescent="0.25">
      <c r="B3" s="247" t="s">
        <v>53</v>
      </c>
      <c r="C3" s="248"/>
      <c r="D3" s="248"/>
      <c r="E3" s="249"/>
    </row>
    <row r="4" spans="2:7" ht="12.95" customHeight="1" x14ac:dyDescent="0.25">
      <c r="B4" s="49" t="s">
        <v>110</v>
      </c>
      <c r="C4" s="49" t="s">
        <v>111</v>
      </c>
      <c r="D4" s="53">
        <v>0.95</v>
      </c>
      <c r="E4" s="53">
        <v>0.95</v>
      </c>
    </row>
    <row r="5" spans="2:7" ht="12.95" customHeight="1" x14ac:dyDescent="0.25">
      <c r="B5" s="76" t="s">
        <v>192</v>
      </c>
      <c r="C5" s="96" t="s">
        <v>193</v>
      </c>
      <c r="D5" s="89">
        <v>1.1000000000000001</v>
      </c>
      <c r="E5" s="89">
        <v>1.1000000000000001</v>
      </c>
    </row>
    <row r="6" spans="2:7" ht="12.95" customHeight="1" x14ac:dyDescent="0.25">
      <c r="B6" s="76" t="s">
        <v>112</v>
      </c>
      <c r="C6" s="76" t="s">
        <v>113</v>
      </c>
      <c r="D6" s="89">
        <v>0.16</v>
      </c>
      <c r="E6" s="89">
        <v>0.16</v>
      </c>
    </row>
    <row r="7" spans="2:7" ht="12.95" customHeight="1" x14ac:dyDescent="0.25">
      <c r="B7" s="76" t="s">
        <v>58</v>
      </c>
      <c r="C7" s="76" t="s">
        <v>59</v>
      </c>
      <c r="D7" s="89">
        <v>0.85</v>
      </c>
      <c r="E7" s="89">
        <v>0.85</v>
      </c>
    </row>
    <row r="8" spans="2:7" ht="12.95" customHeight="1" x14ac:dyDescent="0.25">
      <c r="B8" s="76" t="s">
        <v>293</v>
      </c>
      <c r="C8" s="96" t="s">
        <v>294</v>
      </c>
      <c r="D8" s="89">
        <v>1.36</v>
      </c>
      <c r="E8" s="89">
        <v>1.35</v>
      </c>
    </row>
    <row r="9" spans="2:7" ht="12.95" customHeight="1" x14ac:dyDescent="0.25">
      <c r="B9" s="76" t="s">
        <v>316</v>
      </c>
      <c r="C9" s="76" t="s">
        <v>322</v>
      </c>
      <c r="D9" s="89">
        <v>1.97</v>
      </c>
      <c r="E9" s="89">
        <v>1.97</v>
      </c>
    </row>
    <row r="10" spans="2:7" ht="12.95" customHeight="1" x14ac:dyDescent="0.25">
      <c r="B10" s="250" t="s">
        <v>65</v>
      </c>
      <c r="C10" s="251"/>
      <c r="D10" s="251"/>
      <c r="E10" s="252"/>
    </row>
    <row r="11" spans="2:7" ht="12.95" customHeight="1" x14ac:dyDescent="0.25">
      <c r="B11" s="76" t="s">
        <v>244</v>
      </c>
      <c r="C11" s="76" t="s">
        <v>245</v>
      </c>
      <c r="D11" s="53">
        <v>0.72</v>
      </c>
      <c r="E11" s="53">
        <v>0.72</v>
      </c>
    </row>
    <row r="12" spans="2:7" ht="12.95" customHeight="1" x14ac:dyDescent="0.25">
      <c r="B12" s="76" t="s">
        <v>212</v>
      </c>
      <c r="C12" s="76" t="s">
        <v>211</v>
      </c>
      <c r="D12" s="53">
        <v>0.86</v>
      </c>
      <c r="E12" s="53">
        <v>0.86</v>
      </c>
    </row>
    <row r="13" spans="2:7" ht="12.95" customHeight="1" x14ac:dyDescent="0.25">
      <c r="B13" s="250" t="s">
        <v>66</v>
      </c>
      <c r="C13" s="251"/>
      <c r="D13" s="251"/>
      <c r="E13" s="252"/>
    </row>
    <row r="14" spans="2:7" ht="12.95" customHeight="1" x14ac:dyDescent="0.25">
      <c r="B14" s="76" t="s">
        <v>70</v>
      </c>
      <c r="C14" s="76" t="s">
        <v>71</v>
      </c>
      <c r="D14" s="53">
        <v>7</v>
      </c>
      <c r="E14" s="53">
        <v>7</v>
      </c>
    </row>
    <row r="15" spans="2:7" ht="12.95" customHeight="1" x14ac:dyDescent="0.25">
      <c r="B15" s="76" t="s">
        <v>74</v>
      </c>
      <c r="C15" s="76" t="s">
        <v>75</v>
      </c>
      <c r="D15" s="53">
        <v>0.54</v>
      </c>
      <c r="E15" s="53">
        <v>0.54</v>
      </c>
      <c r="F15" s="152"/>
      <c r="G15" s="152"/>
    </row>
    <row r="16" spans="2:7" ht="12.95" customHeight="1" x14ac:dyDescent="0.25">
      <c r="B16" s="76" t="s">
        <v>289</v>
      </c>
      <c r="C16" s="76" t="s">
        <v>290</v>
      </c>
      <c r="D16" s="53">
        <v>0.69</v>
      </c>
      <c r="E16" s="53">
        <v>0.69</v>
      </c>
      <c r="F16" s="152"/>
      <c r="G16" s="152"/>
    </row>
    <row r="17" spans="2:9" ht="12.95" customHeight="1" x14ac:dyDescent="0.25">
      <c r="B17" s="250" t="s">
        <v>77</v>
      </c>
      <c r="C17" s="251"/>
      <c r="D17" s="251"/>
      <c r="E17" s="252"/>
    </row>
    <row r="18" spans="2:9" ht="12.95" customHeight="1" x14ac:dyDescent="0.25">
      <c r="B18" s="76" t="s">
        <v>118</v>
      </c>
      <c r="C18" s="76" t="s">
        <v>119</v>
      </c>
      <c r="D18" s="147">
        <v>1.9</v>
      </c>
      <c r="E18" s="147">
        <v>1.9</v>
      </c>
    </row>
    <row r="19" spans="2:9" ht="12.95" customHeight="1" x14ac:dyDescent="0.25">
      <c r="B19" s="76" t="s">
        <v>116</v>
      </c>
      <c r="C19" s="76" t="s">
        <v>117</v>
      </c>
      <c r="D19" s="53">
        <v>5.04</v>
      </c>
      <c r="E19" s="53">
        <v>5.04</v>
      </c>
    </row>
    <row r="20" spans="2:9" ht="12.95" customHeight="1" x14ac:dyDescent="0.25">
      <c r="B20" s="250" t="s">
        <v>85</v>
      </c>
      <c r="C20" s="251"/>
      <c r="D20" s="251"/>
      <c r="E20" s="252"/>
    </row>
    <row r="21" spans="2:9" ht="12.95" customHeight="1" x14ac:dyDescent="0.25">
      <c r="B21" s="76" t="s">
        <v>40</v>
      </c>
      <c r="C21" s="76" t="s">
        <v>86</v>
      </c>
      <c r="D21" s="147">
        <v>102</v>
      </c>
      <c r="E21" s="147">
        <v>102</v>
      </c>
    </row>
    <row r="22" spans="2:9" ht="12.95" customHeight="1" x14ac:dyDescent="0.25">
      <c r="B22" s="76" t="s">
        <v>284</v>
      </c>
      <c r="C22" s="105" t="s">
        <v>285</v>
      </c>
      <c r="D22" s="53">
        <v>66.25</v>
      </c>
      <c r="E22" s="53">
        <v>66.5</v>
      </c>
      <c r="F22" s="152"/>
    </row>
    <row r="23" spans="2:9" x14ac:dyDescent="0.25">
      <c r="B23" s="250" t="s">
        <v>88</v>
      </c>
      <c r="C23" s="251"/>
      <c r="D23" s="251"/>
      <c r="E23" s="252"/>
    </row>
    <row r="24" spans="2:9" x14ac:dyDescent="0.25">
      <c r="B24" s="76" t="s">
        <v>124</v>
      </c>
      <c r="C24" s="76" t="s">
        <v>125</v>
      </c>
      <c r="D24" s="53">
        <v>2.11</v>
      </c>
      <c r="E24" s="53">
        <v>2.11</v>
      </c>
      <c r="G24" s="152"/>
      <c r="H24" s="152"/>
      <c r="I24" s="158"/>
    </row>
    <row r="25" spans="2:9" x14ac:dyDescent="0.25">
      <c r="B25" s="76" t="s">
        <v>122</v>
      </c>
      <c r="C25" s="76" t="s">
        <v>123</v>
      </c>
      <c r="D25" s="53">
        <v>0.37</v>
      </c>
      <c r="E25" s="53">
        <v>0.37</v>
      </c>
      <c r="G25" s="152"/>
      <c r="H25" s="152"/>
      <c r="I25" s="158"/>
    </row>
    <row r="26" spans="2:9" ht="12.95" customHeight="1" x14ac:dyDescent="0.25">
      <c r="B26" s="76" t="s">
        <v>246</v>
      </c>
      <c r="C26" s="76" t="s">
        <v>247</v>
      </c>
      <c r="D26" s="147">
        <v>5.99</v>
      </c>
      <c r="E26" s="147">
        <v>5.99</v>
      </c>
    </row>
    <row r="27" spans="2:9" ht="15.6" customHeight="1" x14ac:dyDescent="0.25">
      <c r="B27" s="255" t="s">
        <v>340</v>
      </c>
      <c r="C27" s="255"/>
      <c r="D27" s="255"/>
      <c r="E27" s="255"/>
    </row>
    <row r="28" spans="2:9" ht="15.6" customHeight="1" x14ac:dyDescent="0.25">
      <c r="B28" s="51" t="s">
        <v>41</v>
      </c>
      <c r="C28" s="51" t="s">
        <v>42</v>
      </c>
      <c r="D28" s="51" t="s">
        <v>108</v>
      </c>
      <c r="E28" s="51" t="s">
        <v>109</v>
      </c>
    </row>
    <row r="29" spans="2:9" ht="15.6" customHeight="1" x14ac:dyDescent="0.25">
      <c r="B29" s="247" t="s">
        <v>53</v>
      </c>
      <c r="C29" s="248"/>
      <c r="D29" s="248"/>
      <c r="E29" s="249"/>
    </row>
    <row r="30" spans="2:9" ht="15.6" customHeight="1" x14ac:dyDescent="0.25">
      <c r="B30" s="49" t="s">
        <v>126</v>
      </c>
      <c r="C30" s="49" t="s">
        <v>127</v>
      </c>
      <c r="D30" s="50">
        <v>0.94</v>
      </c>
      <c r="E30" s="50">
        <v>0.94</v>
      </c>
    </row>
    <row r="31" spans="2:9" ht="15.6" customHeight="1" x14ac:dyDescent="0.25">
      <c r="B31" s="52" t="s">
        <v>128</v>
      </c>
      <c r="C31" s="52" t="s">
        <v>129</v>
      </c>
      <c r="D31" s="53">
        <v>1</v>
      </c>
      <c r="E31" s="53">
        <v>1</v>
      </c>
    </row>
    <row r="32" spans="2:9" ht="15.6" customHeight="1" x14ac:dyDescent="0.25">
      <c r="B32" s="49" t="s">
        <v>130</v>
      </c>
      <c r="C32" s="49" t="s">
        <v>131</v>
      </c>
      <c r="D32" s="53">
        <v>0.75</v>
      </c>
      <c r="E32" s="53">
        <v>0.75</v>
      </c>
    </row>
    <row r="33" spans="2:5" ht="15.6" customHeight="1" x14ac:dyDescent="0.25">
      <c r="B33" s="49" t="s">
        <v>132</v>
      </c>
      <c r="C33" s="49" t="s">
        <v>133</v>
      </c>
      <c r="D33" s="50">
        <v>1</v>
      </c>
      <c r="E33" s="53">
        <v>1</v>
      </c>
    </row>
    <row r="34" spans="2:5" ht="15.6" customHeight="1" x14ac:dyDescent="0.25">
      <c r="B34" s="49" t="s">
        <v>134</v>
      </c>
      <c r="C34" s="49" t="s">
        <v>135</v>
      </c>
      <c r="D34" s="50">
        <v>1</v>
      </c>
      <c r="E34" s="50">
        <v>1</v>
      </c>
    </row>
    <row r="35" spans="2:5" ht="15.6" customHeight="1" x14ac:dyDescent="0.25">
      <c r="B35" s="49" t="s">
        <v>201</v>
      </c>
      <c r="C35" s="49" t="s">
        <v>202</v>
      </c>
      <c r="D35" s="94">
        <v>1</v>
      </c>
      <c r="E35" s="50">
        <v>1</v>
      </c>
    </row>
    <row r="36" spans="2:5" ht="15.6" customHeight="1" x14ac:dyDescent="0.25">
      <c r="B36" s="49" t="s">
        <v>242</v>
      </c>
      <c r="C36" s="49" t="s">
        <v>243</v>
      </c>
      <c r="D36" s="113">
        <v>1.05</v>
      </c>
      <c r="E36" s="113">
        <v>1.05</v>
      </c>
    </row>
    <row r="37" spans="2:5" ht="15.6" customHeight="1" x14ac:dyDescent="0.25">
      <c r="B37" s="76" t="s">
        <v>291</v>
      </c>
      <c r="C37" s="76" t="s">
        <v>292</v>
      </c>
      <c r="D37" s="89">
        <v>1</v>
      </c>
      <c r="E37" s="89">
        <v>1</v>
      </c>
    </row>
    <row r="38" spans="2:5" ht="15.6" customHeight="1" x14ac:dyDescent="0.25">
      <c r="B38" s="49" t="s">
        <v>298</v>
      </c>
      <c r="C38" s="49" t="s">
        <v>299</v>
      </c>
      <c r="D38" s="89">
        <v>1.01</v>
      </c>
      <c r="E38" s="89">
        <v>1.01</v>
      </c>
    </row>
    <row r="39" spans="2:5" ht="15.6" customHeight="1" x14ac:dyDescent="0.25">
      <c r="B39" s="49" t="s">
        <v>308</v>
      </c>
      <c r="C39" s="49" t="s">
        <v>309</v>
      </c>
      <c r="D39" s="89">
        <v>0.11</v>
      </c>
      <c r="E39" s="89">
        <v>0.11</v>
      </c>
    </row>
    <row r="40" spans="2:5" ht="15.6" customHeight="1" x14ac:dyDescent="0.25">
      <c r="B40" s="49" t="s">
        <v>274</v>
      </c>
      <c r="C40" s="49" t="s">
        <v>275</v>
      </c>
      <c r="D40" s="89">
        <v>0.05</v>
      </c>
      <c r="E40" s="89">
        <v>0.05</v>
      </c>
    </row>
    <row r="41" spans="2:5" ht="15.6" customHeight="1" x14ac:dyDescent="0.25">
      <c r="B41" s="149" t="s">
        <v>232</v>
      </c>
      <c r="C41" s="149" t="s">
        <v>233</v>
      </c>
      <c r="D41" s="89">
        <v>7.0000000000000007E-2</v>
      </c>
      <c r="E41" s="89">
        <v>7.0000000000000007E-2</v>
      </c>
    </row>
    <row r="42" spans="2:5" ht="15.6" customHeight="1" x14ac:dyDescent="0.25">
      <c r="B42" s="52" t="s">
        <v>203</v>
      </c>
      <c r="C42" s="52" t="s">
        <v>204</v>
      </c>
      <c r="D42" s="89">
        <v>0.24</v>
      </c>
      <c r="E42" s="89">
        <v>0.24</v>
      </c>
    </row>
    <row r="43" spans="2:5" ht="15.6" customHeight="1" x14ac:dyDescent="0.25">
      <c r="B43" s="138" t="s">
        <v>310</v>
      </c>
      <c r="C43" s="138" t="s">
        <v>311</v>
      </c>
      <c r="D43" s="147">
        <v>1</v>
      </c>
      <c r="E43" s="147">
        <v>1</v>
      </c>
    </row>
    <row r="44" spans="2:5" ht="15.6" customHeight="1" x14ac:dyDescent="0.25">
      <c r="B44" s="49" t="s">
        <v>252</v>
      </c>
      <c r="C44" s="49" t="s">
        <v>253</v>
      </c>
      <c r="D44" s="89">
        <v>0.27</v>
      </c>
      <c r="E44" s="89">
        <v>0.27</v>
      </c>
    </row>
    <row r="45" spans="2:5" ht="15.6" customHeight="1" x14ac:dyDescent="0.25">
      <c r="B45" s="138" t="s">
        <v>330</v>
      </c>
      <c r="C45" s="138" t="s">
        <v>331</v>
      </c>
      <c r="D45" s="147">
        <v>0.85</v>
      </c>
      <c r="E45" s="147">
        <v>0.85</v>
      </c>
    </row>
    <row r="46" spans="2:5" ht="12.75" customHeight="1" x14ac:dyDescent="0.25">
      <c r="B46" s="255" t="s">
        <v>339</v>
      </c>
      <c r="C46" s="255"/>
      <c r="D46" s="255"/>
      <c r="E46" s="255"/>
    </row>
    <row r="47" spans="2:5" ht="15.6" customHeight="1" x14ac:dyDescent="0.25">
      <c r="B47" s="51" t="s">
        <v>41</v>
      </c>
      <c r="C47" s="51" t="s">
        <v>42</v>
      </c>
      <c r="D47" s="51" t="s">
        <v>108</v>
      </c>
      <c r="E47" s="51" t="s">
        <v>109</v>
      </c>
    </row>
    <row r="48" spans="2:5" ht="15.6" customHeight="1" x14ac:dyDescent="0.25">
      <c r="B48" s="250" t="s">
        <v>200</v>
      </c>
      <c r="C48" s="251"/>
      <c r="D48" s="251"/>
      <c r="E48" s="252"/>
    </row>
    <row r="49" spans="2:5" ht="15.6" customHeight="1" x14ac:dyDescent="0.25">
      <c r="B49" s="52" t="s">
        <v>214</v>
      </c>
      <c r="C49" s="52" t="s">
        <v>215</v>
      </c>
      <c r="D49" s="89">
        <v>0.69</v>
      </c>
      <c r="E49" s="89">
        <v>0.69</v>
      </c>
    </row>
    <row r="50" spans="2:5" ht="15.6" customHeight="1" x14ac:dyDescent="0.25">
      <c r="B50" s="253" t="s">
        <v>66</v>
      </c>
      <c r="C50" s="251"/>
      <c r="D50" s="251"/>
      <c r="E50" s="254"/>
    </row>
    <row r="51" spans="2:5" ht="15.6" customHeight="1" x14ac:dyDescent="0.25">
      <c r="B51" s="49" t="s">
        <v>282</v>
      </c>
      <c r="C51" s="49" t="s">
        <v>283</v>
      </c>
      <c r="D51" s="89">
        <v>1</v>
      </c>
      <c r="E51" s="89">
        <v>1</v>
      </c>
    </row>
    <row r="52" spans="2:5" ht="15.6" customHeight="1" x14ac:dyDescent="0.25">
      <c r="B52" s="154"/>
      <c r="C52" s="157"/>
      <c r="D52" s="155"/>
      <c r="E52" s="156"/>
    </row>
    <row r="53" spans="2:5" ht="15.6" customHeight="1" x14ac:dyDescent="0.25">
      <c r="B53" s="49" t="s">
        <v>259</v>
      </c>
      <c r="C53" s="49" t="s">
        <v>260</v>
      </c>
      <c r="D53" s="89">
        <v>25.33</v>
      </c>
      <c r="E53" s="89">
        <v>25.33</v>
      </c>
    </row>
    <row r="54" spans="2:5" ht="15.6" customHeight="1" x14ac:dyDescent="0.25">
      <c r="B54" s="250" t="s">
        <v>77</v>
      </c>
      <c r="C54" s="251"/>
      <c r="D54" s="251"/>
      <c r="E54" s="252"/>
    </row>
    <row r="55" spans="2:5" ht="15.6" customHeight="1" x14ac:dyDescent="0.25">
      <c r="B55" s="49" t="s">
        <v>263</v>
      </c>
      <c r="C55" s="127" t="s">
        <v>264</v>
      </c>
      <c r="D55" s="53">
        <v>100</v>
      </c>
      <c r="E55" s="53">
        <v>100</v>
      </c>
    </row>
    <row r="56" spans="2:5" ht="15.6" customHeight="1" x14ac:dyDescent="0.25">
      <c r="B56" s="49" t="s">
        <v>221</v>
      </c>
      <c r="C56" s="49" t="s">
        <v>222</v>
      </c>
      <c r="D56" s="53">
        <v>3</v>
      </c>
      <c r="E56" s="53">
        <v>3</v>
      </c>
    </row>
    <row r="57" spans="2:5" ht="15.6" customHeight="1" x14ac:dyDescent="0.25">
      <c r="B57" s="255" t="s">
        <v>338</v>
      </c>
      <c r="C57" s="255"/>
      <c r="D57" s="255"/>
      <c r="E57" s="255"/>
    </row>
    <row r="58" spans="2:5" ht="15.6" customHeight="1" x14ac:dyDescent="0.25">
      <c r="B58" s="51" t="s">
        <v>41</v>
      </c>
      <c r="C58" s="51" t="s">
        <v>42</v>
      </c>
      <c r="D58" s="51" t="s">
        <v>108</v>
      </c>
      <c r="E58" s="51" t="s">
        <v>109</v>
      </c>
    </row>
    <row r="59" spans="2:5" ht="15.6" customHeight="1" x14ac:dyDescent="0.25">
      <c r="B59" s="250" t="s">
        <v>77</v>
      </c>
      <c r="C59" s="251"/>
      <c r="D59" s="251"/>
      <c r="E59" s="252"/>
    </row>
    <row r="60" spans="2:5" ht="15.6" customHeight="1" x14ac:dyDescent="0.25">
      <c r="B60" s="49" t="s">
        <v>140</v>
      </c>
      <c r="C60" s="49" t="s">
        <v>141</v>
      </c>
      <c r="D60" s="53">
        <v>1.4</v>
      </c>
      <c r="E60" s="53">
        <v>1.4</v>
      </c>
    </row>
  </sheetData>
  <mergeCells count="15">
    <mergeCell ref="B54:E54"/>
    <mergeCell ref="B48:E48"/>
    <mergeCell ref="B50:E50"/>
    <mergeCell ref="B13:E13"/>
    <mergeCell ref="B59:E59"/>
    <mergeCell ref="B27:E27"/>
    <mergeCell ref="B29:E29"/>
    <mergeCell ref="B57:E57"/>
    <mergeCell ref="B46:E46"/>
    <mergeCell ref="B1:E1"/>
    <mergeCell ref="B3:E3"/>
    <mergeCell ref="B17:E17"/>
    <mergeCell ref="B23:E23"/>
    <mergeCell ref="B20:E20"/>
    <mergeCell ref="B10:E10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30"/>
  <sheetViews>
    <sheetView rightToLeft="1" topLeftCell="A7" workbookViewId="0">
      <selection activeCell="K25" sqref="K25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64" t="s">
        <v>345</v>
      </c>
      <c r="C1" s="264"/>
    </row>
    <row r="2" spans="2:6" ht="18" customHeight="1" x14ac:dyDescent="0.3">
      <c r="B2" s="265" t="s">
        <v>346</v>
      </c>
      <c r="C2" s="265"/>
      <c r="D2" s="265"/>
      <c r="E2" s="265"/>
    </row>
    <row r="3" spans="2:6" ht="21.95" customHeight="1" x14ac:dyDescent="0.3">
      <c r="B3" s="264"/>
      <c r="C3" s="264"/>
      <c r="D3" s="264"/>
    </row>
    <row r="4" spans="2:6" ht="21.95" customHeight="1" x14ac:dyDescent="0.3">
      <c r="B4" s="263" t="s">
        <v>347</v>
      </c>
      <c r="C4" s="263"/>
      <c r="D4" s="263"/>
      <c r="E4" s="263"/>
      <c r="F4" s="263"/>
    </row>
    <row r="5" spans="2:6" x14ac:dyDescent="0.3">
      <c r="B5" s="159" t="s">
        <v>28</v>
      </c>
      <c r="C5" s="160" t="s">
        <v>42</v>
      </c>
      <c r="D5" s="160" t="s">
        <v>50</v>
      </c>
      <c r="E5" s="160" t="s">
        <v>31</v>
      </c>
      <c r="F5" s="160" t="s">
        <v>52</v>
      </c>
    </row>
    <row r="6" spans="2:6" ht="21.95" customHeight="1" x14ac:dyDescent="0.3">
      <c r="B6" s="256" t="s">
        <v>53</v>
      </c>
      <c r="C6" s="257"/>
      <c r="D6" s="257"/>
      <c r="E6" s="257"/>
      <c r="F6" s="258"/>
    </row>
    <row r="7" spans="2:6" ht="21.95" customHeight="1" x14ac:dyDescent="0.3">
      <c r="B7" s="161" t="s">
        <v>228</v>
      </c>
      <c r="C7" s="162" t="s">
        <v>229</v>
      </c>
      <c r="D7" s="163">
        <v>1</v>
      </c>
      <c r="E7" s="163">
        <v>37090</v>
      </c>
      <c r="F7" s="163">
        <v>149101.79999999999</v>
      </c>
    </row>
    <row r="8" spans="2:6" ht="21.95" customHeight="1" x14ac:dyDescent="0.3">
      <c r="B8" s="161" t="s">
        <v>348</v>
      </c>
      <c r="C8" s="162" t="s">
        <v>210</v>
      </c>
      <c r="D8" s="163">
        <v>1</v>
      </c>
      <c r="E8" s="163">
        <v>5000</v>
      </c>
      <c r="F8" s="163">
        <v>10900</v>
      </c>
    </row>
    <row r="9" spans="2:6" ht="21.95" customHeight="1" x14ac:dyDescent="0.3">
      <c r="B9" s="259" t="s">
        <v>60</v>
      </c>
      <c r="C9" s="260"/>
      <c r="D9" s="163">
        <f>SUM(D7:D8)</f>
        <v>2</v>
      </c>
      <c r="E9" s="163">
        <f>SUM(E7:E8)</f>
        <v>42090</v>
      </c>
      <c r="F9" s="163">
        <f>SUM(F7:F8)</f>
        <v>160001.79999999999</v>
      </c>
    </row>
    <row r="10" spans="2:6" ht="23.25" customHeight="1" x14ac:dyDescent="0.3">
      <c r="B10" s="256" t="s">
        <v>352</v>
      </c>
      <c r="C10" s="257"/>
      <c r="D10" s="257"/>
      <c r="E10" s="257"/>
      <c r="F10" s="258"/>
    </row>
    <row r="11" spans="2:6" ht="21" customHeight="1" x14ac:dyDescent="0.3">
      <c r="B11" s="164" t="s">
        <v>353</v>
      </c>
      <c r="C11" s="165" t="s">
        <v>239</v>
      </c>
      <c r="D11" s="163">
        <v>1</v>
      </c>
      <c r="E11" s="163">
        <v>9301</v>
      </c>
      <c r="F11" s="163">
        <v>149095.03</v>
      </c>
    </row>
    <row r="12" spans="2:6" ht="21" customHeight="1" x14ac:dyDescent="0.3">
      <c r="B12" s="261" t="s">
        <v>354</v>
      </c>
      <c r="C12" s="262"/>
      <c r="D12" s="163">
        <f>SUM(D11)</f>
        <v>1</v>
      </c>
      <c r="E12" s="163">
        <f>SUM(E11)</f>
        <v>9301</v>
      </c>
      <c r="F12" s="163">
        <f>SUM(F11)</f>
        <v>149095.03</v>
      </c>
    </row>
    <row r="13" spans="2:6" ht="21" customHeight="1" x14ac:dyDescent="0.3">
      <c r="B13" s="261" t="s">
        <v>355</v>
      </c>
      <c r="C13" s="262"/>
      <c r="D13" s="163">
        <f>D9+D12</f>
        <v>3</v>
      </c>
      <c r="E13" s="163">
        <f t="shared" ref="E13:F13" si="0">E9+E12</f>
        <v>51391</v>
      </c>
      <c r="F13" s="163">
        <f t="shared" si="0"/>
        <v>309096.82999999996</v>
      </c>
    </row>
    <row r="14" spans="2:6" x14ac:dyDescent="0.3">
      <c r="B14" s="166"/>
      <c r="C14" s="166"/>
      <c r="D14" s="166"/>
      <c r="E14" s="166"/>
      <c r="F14" s="166"/>
    </row>
    <row r="15" spans="2:6" x14ac:dyDescent="0.3">
      <c r="B15" s="263" t="s">
        <v>356</v>
      </c>
      <c r="C15" s="263"/>
      <c r="D15" s="263"/>
      <c r="E15" s="263"/>
      <c r="F15" s="263"/>
    </row>
    <row r="16" spans="2:6" x14ac:dyDescent="0.3">
      <c r="B16" s="159" t="s">
        <v>28</v>
      </c>
      <c r="C16" s="160" t="s">
        <v>42</v>
      </c>
      <c r="D16" s="160" t="s">
        <v>50</v>
      </c>
      <c r="E16" s="160" t="s">
        <v>31</v>
      </c>
      <c r="F16" s="160" t="s">
        <v>52</v>
      </c>
    </row>
    <row r="17" spans="2:6" ht="21.75" customHeight="1" x14ac:dyDescent="0.3">
      <c r="B17" s="256" t="s">
        <v>53</v>
      </c>
      <c r="C17" s="257"/>
      <c r="D17" s="257"/>
      <c r="E17" s="257"/>
      <c r="F17" s="258"/>
    </row>
    <row r="18" spans="2:6" ht="21.75" customHeight="1" x14ac:dyDescent="0.3">
      <c r="B18" s="161" t="s">
        <v>228</v>
      </c>
      <c r="C18" s="162" t="s">
        <v>229</v>
      </c>
      <c r="D18" s="163">
        <v>44</v>
      </c>
      <c r="E18" s="163">
        <v>14696244</v>
      </c>
      <c r="F18" s="163">
        <v>59243272.979999997</v>
      </c>
    </row>
    <row r="19" spans="2:6" ht="21.75" customHeight="1" x14ac:dyDescent="0.3">
      <c r="B19" s="259" t="s">
        <v>60</v>
      </c>
      <c r="C19" s="260"/>
      <c r="D19" s="163">
        <f>SUM(D18)</f>
        <v>44</v>
      </c>
      <c r="E19" s="163">
        <f>SUM(E18)</f>
        <v>14696244</v>
      </c>
      <c r="F19" s="163">
        <f>SUM(F18)</f>
        <v>59243272.979999997</v>
      </c>
    </row>
    <row r="20" spans="2:6" ht="21.75" customHeight="1" x14ac:dyDescent="0.3">
      <c r="B20" s="256" t="s">
        <v>352</v>
      </c>
      <c r="C20" s="257"/>
      <c r="D20" s="257"/>
      <c r="E20" s="257"/>
      <c r="F20" s="258"/>
    </row>
    <row r="21" spans="2:6" ht="21.75" customHeight="1" x14ac:dyDescent="0.3">
      <c r="B21" s="164" t="s">
        <v>353</v>
      </c>
      <c r="C21" s="165" t="s">
        <v>239</v>
      </c>
      <c r="D21" s="163">
        <v>25</v>
      </c>
      <c r="E21" s="163">
        <v>7344991</v>
      </c>
      <c r="F21" s="163">
        <v>117839331.98999999</v>
      </c>
    </row>
    <row r="22" spans="2:6" x14ac:dyDescent="0.3">
      <c r="B22" s="261" t="s">
        <v>354</v>
      </c>
      <c r="C22" s="262"/>
      <c r="D22" s="163">
        <f>SUM(D21)</f>
        <v>25</v>
      </c>
      <c r="E22" s="163">
        <f>SUM(E21)</f>
        <v>7344991</v>
      </c>
      <c r="F22" s="163">
        <f>SUM(F21)</f>
        <v>117839331.98999999</v>
      </c>
    </row>
    <row r="23" spans="2:6" x14ac:dyDescent="0.3">
      <c r="B23" s="261" t="s">
        <v>355</v>
      </c>
      <c r="C23" s="262"/>
      <c r="D23" s="163">
        <f>D19+D22</f>
        <v>69</v>
      </c>
      <c r="E23" s="163">
        <f>E19+E22</f>
        <v>22041235</v>
      </c>
      <c r="F23" s="163">
        <f>F19+F22</f>
        <v>177082604.97</v>
      </c>
    </row>
    <row r="25" spans="2:6" x14ac:dyDescent="0.3">
      <c r="B25" s="263" t="s">
        <v>358</v>
      </c>
      <c r="C25" s="263"/>
      <c r="D25" s="263"/>
      <c r="E25" s="263"/>
      <c r="F25" s="263"/>
    </row>
    <row r="26" spans="2:6" x14ac:dyDescent="0.3">
      <c r="B26" s="159" t="s">
        <v>28</v>
      </c>
      <c r="C26" s="160" t="s">
        <v>42</v>
      </c>
      <c r="D26" s="160" t="s">
        <v>50</v>
      </c>
      <c r="E26" s="160" t="s">
        <v>31</v>
      </c>
      <c r="F26" s="160" t="s">
        <v>52</v>
      </c>
    </row>
    <row r="27" spans="2:6" x14ac:dyDescent="0.3">
      <c r="B27" s="256" t="s">
        <v>349</v>
      </c>
      <c r="C27" s="257"/>
      <c r="D27" s="257"/>
      <c r="E27" s="257"/>
      <c r="F27" s="258"/>
    </row>
    <row r="28" spans="2:6" x14ac:dyDescent="0.3">
      <c r="B28" s="161" t="s">
        <v>350</v>
      </c>
      <c r="C28" s="162" t="s">
        <v>307</v>
      </c>
      <c r="D28" s="163">
        <v>1</v>
      </c>
      <c r="E28" s="163">
        <v>100000</v>
      </c>
      <c r="F28" s="163">
        <v>585000</v>
      </c>
    </row>
    <row r="29" spans="2:6" x14ac:dyDescent="0.3">
      <c r="B29" s="261" t="s">
        <v>351</v>
      </c>
      <c r="C29" s="262"/>
      <c r="D29" s="163">
        <f>SUM(D28)</f>
        <v>1</v>
      </c>
      <c r="E29" s="163">
        <f>SUM(E28)</f>
        <v>100000</v>
      </c>
      <c r="F29" s="163">
        <f>SUM(F28)</f>
        <v>585000</v>
      </c>
    </row>
    <row r="30" spans="2:6" x14ac:dyDescent="0.3">
      <c r="B30" s="261" t="s">
        <v>355</v>
      </c>
      <c r="C30" s="262"/>
      <c r="D30" s="163">
        <f>SUM(D29)</f>
        <v>1</v>
      </c>
      <c r="E30" s="163">
        <f>SUM(E29)</f>
        <v>100000</v>
      </c>
      <c r="F30" s="163">
        <f>SUM(F29)</f>
        <v>585000</v>
      </c>
    </row>
  </sheetData>
  <mergeCells count="19">
    <mergeCell ref="B25:F25"/>
    <mergeCell ref="B27:F27"/>
    <mergeCell ref="B29:C29"/>
    <mergeCell ref="B30:C30"/>
    <mergeCell ref="B15:F15"/>
    <mergeCell ref="B1:C1"/>
    <mergeCell ref="B2:E2"/>
    <mergeCell ref="B3:D3"/>
    <mergeCell ref="B4:F4"/>
    <mergeCell ref="B6:F6"/>
    <mergeCell ref="B9:C9"/>
    <mergeCell ref="B10:F10"/>
    <mergeCell ref="B12:C12"/>
    <mergeCell ref="B13:C13"/>
    <mergeCell ref="B17:F17"/>
    <mergeCell ref="B19:C19"/>
    <mergeCell ref="B20:F20"/>
    <mergeCell ref="B22:C22"/>
    <mergeCell ref="B23:C23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5"/>
  <sheetViews>
    <sheetView rightToLeft="1" workbookViewId="0">
      <selection activeCell="G6" sqref="G6:I7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204" t="s">
        <v>342</v>
      </c>
      <c r="C2" s="204"/>
      <c r="D2" s="204"/>
      <c r="E2" s="204"/>
      <c r="F2" s="57"/>
      <c r="G2" s="57"/>
      <c r="H2" s="57"/>
      <c r="I2" s="58"/>
    </row>
    <row r="3" spans="2:9" ht="17.25" customHeight="1" x14ac:dyDescent="0.25">
      <c r="B3" s="278" t="s">
        <v>343</v>
      </c>
      <c r="C3" s="278"/>
      <c r="D3" s="278"/>
      <c r="E3" s="278"/>
      <c r="F3" s="278"/>
      <c r="G3" s="278"/>
      <c r="H3" s="278"/>
      <c r="I3" s="278"/>
    </row>
    <row r="4" spans="2:9" ht="17.25" customHeight="1" x14ac:dyDescent="0.25">
      <c r="B4" s="133" t="s">
        <v>41</v>
      </c>
      <c r="C4" s="134" t="s">
        <v>42</v>
      </c>
      <c r="D4" s="134" t="s">
        <v>44</v>
      </c>
      <c r="E4" s="134" t="s">
        <v>45</v>
      </c>
      <c r="F4" s="134" t="s">
        <v>46</v>
      </c>
      <c r="G4" s="135" t="s">
        <v>50</v>
      </c>
      <c r="H4" s="134" t="s">
        <v>51</v>
      </c>
      <c r="I4" s="134" t="s">
        <v>52</v>
      </c>
    </row>
    <row r="5" spans="2:9" ht="17.25" customHeight="1" x14ac:dyDescent="0.25">
      <c r="B5" s="282" t="s">
        <v>77</v>
      </c>
      <c r="C5" s="283"/>
      <c r="D5" s="283"/>
      <c r="E5" s="283"/>
      <c r="F5" s="283"/>
      <c r="G5" s="283"/>
      <c r="H5" s="283"/>
      <c r="I5" s="284"/>
    </row>
    <row r="6" spans="2:9" ht="17.25" customHeight="1" x14ac:dyDescent="0.25">
      <c r="B6" s="87" t="s">
        <v>207</v>
      </c>
      <c r="C6" s="88" t="s">
        <v>208</v>
      </c>
      <c r="D6" s="106">
        <v>2.25</v>
      </c>
      <c r="E6" s="106">
        <v>2.25</v>
      </c>
      <c r="F6" s="106">
        <v>2.25</v>
      </c>
      <c r="G6" s="136">
        <v>1</v>
      </c>
      <c r="H6" s="143">
        <v>1000</v>
      </c>
      <c r="I6" s="143">
        <v>2250</v>
      </c>
    </row>
    <row r="7" spans="2:9" ht="17.25" customHeight="1" x14ac:dyDescent="0.25">
      <c r="B7" s="285" t="s">
        <v>84</v>
      </c>
      <c r="C7" s="286"/>
      <c r="D7" s="287"/>
      <c r="E7" s="287"/>
      <c r="F7" s="287"/>
      <c r="G7" s="140">
        <v>1</v>
      </c>
      <c r="H7" s="143">
        <v>1000</v>
      </c>
      <c r="I7" s="143">
        <v>2250</v>
      </c>
    </row>
    <row r="8" spans="2:9" ht="17.25" customHeight="1" x14ac:dyDescent="0.25">
      <c r="B8" s="288" t="s">
        <v>277</v>
      </c>
      <c r="C8" s="289"/>
      <c r="D8" s="290"/>
      <c r="E8" s="290"/>
      <c r="F8" s="290"/>
      <c r="G8" s="141">
        <f>G7</f>
        <v>1</v>
      </c>
      <c r="H8" s="141">
        <f t="shared" ref="H8:I8" si="0">H7</f>
        <v>1000</v>
      </c>
      <c r="I8" s="141">
        <f t="shared" si="0"/>
        <v>2250</v>
      </c>
    </row>
    <row r="9" spans="2:9" ht="18.75" x14ac:dyDescent="0.25">
      <c r="B9" s="277" t="s">
        <v>142</v>
      </c>
      <c r="C9" s="277"/>
      <c r="D9" s="277"/>
      <c r="E9" s="277"/>
      <c r="F9" s="277"/>
      <c r="G9" s="277"/>
      <c r="H9" s="277"/>
      <c r="I9" s="277"/>
    </row>
    <row r="10" spans="2:9" ht="21" customHeight="1" x14ac:dyDescent="0.25">
      <c r="B10" s="65" t="s">
        <v>41</v>
      </c>
      <c r="C10" s="67" t="s">
        <v>42</v>
      </c>
      <c r="D10" s="266" t="s">
        <v>108</v>
      </c>
      <c r="E10" s="267"/>
      <c r="F10" s="267"/>
      <c r="G10" s="267"/>
      <c r="H10" s="267"/>
      <c r="I10" s="268"/>
    </row>
    <row r="11" spans="2:9" ht="12.95" customHeight="1" x14ac:dyDescent="0.25">
      <c r="B11" s="272" t="s">
        <v>53</v>
      </c>
      <c r="C11" s="273"/>
      <c r="D11" s="273"/>
      <c r="E11" s="273"/>
      <c r="F11" s="273"/>
      <c r="G11" s="273"/>
      <c r="H11" s="273"/>
      <c r="I11" s="274"/>
    </row>
    <row r="12" spans="2:9" ht="12.95" customHeight="1" x14ac:dyDescent="0.25">
      <c r="B12" s="97" t="s">
        <v>205</v>
      </c>
      <c r="C12" s="98" t="s">
        <v>206</v>
      </c>
      <c r="D12" s="275" t="s">
        <v>143</v>
      </c>
      <c r="E12" s="255"/>
      <c r="F12" s="255"/>
      <c r="G12" s="255"/>
      <c r="H12" s="255"/>
      <c r="I12" s="276"/>
    </row>
    <row r="13" spans="2:9" ht="12.95" customHeight="1" x14ac:dyDescent="0.25">
      <c r="B13" s="97" t="s">
        <v>144</v>
      </c>
      <c r="C13" s="98" t="s">
        <v>145</v>
      </c>
      <c r="D13" s="269">
        <v>3</v>
      </c>
      <c r="E13" s="270"/>
      <c r="F13" s="270"/>
      <c r="G13" s="270"/>
      <c r="H13" s="270"/>
      <c r="I13" s="271"/>
    </row>
    <row r="14" spans="2:9" ht="12.95" customHeight="1" x14ac:dyDescent="0.25">
      <c r="B14" s="87" t="s">
        <v>191</v>
      </c>
      <c r="C14" s="88" t="s">
        <v>146</v>
      </c>
      <c r="D14" s="269">
        <v>0.13</v>
      </c>
      <c r="E14" s="270"/>
      <c r="F14" s="270"/>
      <c r="G14" s="270"/>
      <c r="H14" s="270"/>
      <c r="I14" s="271"/>
    </row>
    <row r="15" spans="2:9" ht="12.95" customHeight="1" x14ac:dyDescent="0.25">
      <c r="B15" s="272" t="s">
        <v>65</v>
      </c>
      <c r="C15" s="273"/>
      <c r="D15" s="273"/>
      <c r="E15" s="273"/>
      <c r="F15" s="273"/>
      <c r="G15" s="273"/>
      <c r="H15" s="273"/>
      <c r="I15" s="274"/>
    </row>
    <row r="16" spans="2:9" ht="12.95" customHeight="1" x14ac:dyDescent="0.25">
      <c r="B16" s="69" t="s">
        <v>147</v>
      </c>
      <c r="C16" s="72" t="s">
        <v>148</v>
      </c>
      <c r="D16" s="275" t="s">
        <v>143</v>
      </c>
      <c r="E16" s="255"/>
      <c r="F16" s="255"/>
      <c r="G16" s="255"/>
      <c r="H16" s="255"/>
      <c r="I16" s="276"/>
    </row>
    <row r="17" spans="2:9" ht="12.95" customHeight="1" x14ac:dyDescent="0.25">
      <c r="B17" s="69" t="s">
        <v>149</v>
      </c>
      <c r="C17" s="72" t="s">
        <v>150</v>
      </c>
      <c r="D17" s="275" t="s">
        <v>143</v>
      </c>
      <c r="E17" s="255"/>
      <c r="F17" s="255"/>
      <c r="G17" s="255"/>
      <c r="H17" s="255"/>
      <c r="I17" s="276"/>
    </row>
    <row r="18" spans="2:9" ht="12.95" customHeight="1" x14ac:dyDescent="0.25">
      <c r="B18" s="69" t="s">
        <v>152</v>
      </c>
      <c r="C18" s="72" t="s">
        <v>153</v>
      </c>
      <c r="D18" s="275" t="s">
        <v>143</v>
      </c>
      <c r="E18" s="255"/>
      <c r="F18" s="255"/>
      <c r="G18" s="255"/>
      <c r="H18" s="255"/>
      <c r="I18" s="276"/>
    </row>
    <row r="19" spans="2:9" ht="12.95" customHeight="1" x14ac:dyDescent="0.25">
      <c r="B19" s="69" t="s">
        <v>196</v>
      </c>
      <c r="C19" s="72" t="s">
        <v>151</v>
      </c>
      <c r="D19" s="269">
        <v>0.5</v>
      </c>
      <c r="E19" s="270"/>
      <c r="F19" s="270"/>
      <c r="G19" s="270"/>
      <c r="H19" s="270"/>
      <c r="I19" s="271"/>
    </row>
    <row r="20" spans="2:9" ht="12.95" customHeight="1" x14ac:dyDescent="0.25">
      <c r="B20" s="124" t="s">
        <v>248</v>
      </c>
      <c r="C20" s="125" t="s">
        <v>249</v>
      </c>
      <c r="D20" s="291">
        <v>1</v>
      </c>
      <c r="E20" s="292"/>
      <c r="F20" s="292"/>
      <c r="G20" s="292"/>
      <c r="H20" s="292"/>
      <c r="I20" s="293"/>
    </row>
    <row r="21" spans="2:9" ht="12.95" customHeight="1" x14ac:dyDescent="0.25">
      <c r="B21" s="124" t="s">
        <v>271</v>
      </c>
      <c r="C21" s="125" t="s">
        <v>272</v>
      </c>
      <c r="D21" s="275" t="s">
        <v>143</v>
      </c>
      <c r="E21" s="255"/>
      <c r="F21" s="255"/>
      <c r="G21" s="255"/>
      <c r="H21" s="255"/>
      <c r="I21" s="276"/>
    </row>
    <row r="22" spans="2:9" ht="12.95" customHeight="1" x14ac:dyDescent="0.25">
      <c r="B22" s="87" t="s">
        <v>304</v>
      </c>
      <c r="C22" s="88" t="s">
        <v>305</v>
      </c>
      <c r="D22" s="275" t="s">
        <v>143</v>
      </c>
      <c r="E22" s="255"/>
      <c r="F22" s="255"/>
      <c r="G22" s="255"/>
      <c r="H22" s="255"/>
      <c r="I22" s="276"/>
    </row>
    <row r="23" spans="2:9" ht="12.95" customHeight="1" x14ac:dyDescent="0.25">
      <c r="B23" s="124" t="s">
        <v>280</v>
      </c>
      <c r="C23" s="88" t="s">
        <v>281</v>
      </c>
      <c r="D23" s="275" t="s">
        <v>143</v>
      </c>
      <c r="E23" s="255"/>
      <c r="F23" s="255"/>
      <c r="G23" s="255"/>
      <c r="H23" s="255"/>
      <c r="I23" s="276"/>
    </row>
    <row r="24" spans="2:9" ht="12.95" customHeight="1" x14ac:dyDescent="0.25">
      <c r="B24" s="128" t="s">
        <v>323</v>
      </c>
      <c r="C24" s="150" t="s">
        <v>319</v>
      </c>
      <c r="D24" s="275" t="s">
        <v>143</v>
      </c>
      <c r="E24" s="255"/>
      <c r="F24" s="255"/>
      <c r="G24" s="255"/>
      <c r="H24" s="255"/>
      <c r="I24" s="276"/>
    </row>
    <row r="25" spans="2:9" ht="12.95" customHeight="1" x14ac:dyDescent="0.25">
      <c r="B25" s="128" t="s">
        <v>321</v>
      </c>
      <c r="C25" s="150" t="s">
        <v>318</v>
      </c>
      <c r="D25" s="275" t="s">
        <v>143</v>
      </c>
      <c r="E25" s="255"/>
      <c r="F25" s="255"/>
      <c r="G25" s="255"/>
      <c r="H25" s="255"/>
      <c r="I25" s="276"/>
    </row>
    <row r="26" spans="2:9" ht="12.95" customHeight="1" x14ac:dyDescent="0.25">
      <c r="B26" s="128" t="s">
        <v>320</v>
      </c>
      <c r="C26" s="150" t="s">
        <v>317</v>
      </c>
      <c r="D26" s="275" t="s">
        <v>143</v>
      </c>
      <c r="E26" s="255"/>
      <c r="F26" s="255"/>
      <c r="G26" s="255"/>
      <c r="H26" s="255"/>
      <c r="I26" s="276"/>
    </row>
    <row r="27" spans="2:9" ht="12.95" customHeight="1" x14ac:dyDescent="0.25">
      <c r="B27" s="128" t="s">
        <v>326</v>
      </c>
      <c r="C27" s="150" t="s">
        <v>325</v>
      </c>
      <c r="D27" s="275" t="s">
        <v>143</v>
      </c>
      <c r="E27" s="255"/>
      <c r="F27" s="255"/>
      <c r="G27" s="255"/>
      <c r="H27" s="255"/>
      <c r="I27" s="276"/>
    </row>
    <row r="28" spans="2:9" ht="12.95" customHeight="1" x14ac:dyDescent="0.25">
      <c r="B28" s="272" t="s">
        <v>66</v>
      </c>
      <c r="C28" s="273"/>
      <c r="D28" s="273"/>
      <c r="E28" s="273"/>
      <c r="F28" s="273"/>
      <c r="G28" s="273"/>
      <c r="H28" s="273"/>
      <c r="I28" s="274"/>
    </row>
    <row r="29" spans="2:9" ht="12.75" customHeight="1" x14ac:dyDescent="0.25">
      <c r="B29" s="128" t="s">
        <v>329</v>
      </c>
      <c r="C29" s="150" t="s">
        <v>328</v>
      </c>
      <c r="D29" s="275" t="s">
        <v>143</v>
      </c>
      <c r="E29" s="255"/>
      <c r="F29" s="255"/>
      <c r="G29" s="255"/>
      <c r="H29" s="255"/>
      <c r="I29" s="276"/>
    </row>
    <row r="30" spans="2:9" ht="12.95" customHeight="1" x14ac:dyDescent="0.25">
      <c r="B30" s="279" t="s">
        <v>154</v>
      </c>
      <c r="C30" s="280"/>
      <c r="D30" s="280"/>
      <c r="E30" s="280"/>
      <c r="F30" s="280"/>
      <c r="G30" s="280"/>
      <c r="H30" s="280"/>
      <c r="I30" s="281"/>
    </row>
    <row r="31" spans="2:9" ht="12.95" customHeight="1" x14ac:dyDescent="0.25">
      <c r="B31" s="69" t="s">
        <v>157</v>
      </c>
      <c r="C31" s="72" t="s">
        <v>158</v>
      </c>
      <c r="D31" s="269">
        <v>1</v>
      </c>
      <c r="E31" s="270"/>
      <c r="F31" s="270"/>
      <c r="G31" s="270"/>
      <c r="H31" s="270"/>
      <c r="I31" s="271"/>
    </row>
    <row r="32" spans="2:9" ht="12.95" customHeight="1" x14ac:dyDescent="0.25">
      <c r="B32" s="69" t="s">
        <v>159</v>
      </c>
      <c r="C32" s="72" t="s">
        <v>160</v>
      </c>
      <c r="D32" s="269">
        <v>1</v>
      </c>
      <c r="E32" s="270"/>
      <c r="F32" s="270"/>
      <c r="G32" s="270"/>
      <c r="H32" s="270"/>
      <c r="I32" s="271"/>
    </row>
    <row r="33" spans="2:9" ht="12.95" customHeight="1" x14ac:dyDescent="0.25">
      <c r="B33" s="69" t="s">
        <v>217</v>
      </c>
      <c r="C33" s="72" t="s">
        <v>218</v>
      </c>
      <c r="D33" s="269">
        <v>10</v>
      </c>
      <c r="E33" s="270"/>
      <c r="F33" s="270"/>
      <c r="G33" s="270"/>
      <c r="H33" s="270"/>
      <c r="I33" s="271"/>
    </row>
    <row r="34" spans="2:9" ht="12.95" customHeight="1" x14ac:dyDescent="0.25">
      <c r="B34" s="124" t="s">
        <v>273</v>
      </c>
      <c r="C34" s="125" t="s">
        <v>276</v>
      </c>
      <c r="D34" s="275" t="s">
        <v>143</v>
      </c>
      <c r="E34" s="255"/>
      <c r="F34" s="255"/>
      <c r="G34" s="255"/>
      <c r="H34" s="255"/>
      <c r="I34" s="276"/>
    </row>
    <row r="35" spans="2:9" ht="12.95" customHeight="1" x14ac:dyDescent="0.25">
      <c r="B35" s="87" t="s">
        <v>155</v>
      </c>
      <c r="C35" s="88" t="s">
        <v>156</v>
      </c>
      <c r="D35" s="269">
        <v>10.98</v>
      </c>
      <c r="E35" s="270"/>
      <c r="F35" s="270"/>
      <c r="G35" s="270"/>
      <c r="H35" s="270"/>
      <c r="I35" s="271"/>
    </row>
  </sheetData>
  <mergeCells count="34">
    <mergeCell ref="D8:F8"/>
    <mergeCell ref="D13:I13"/>
    <mergeCell ref="D33:I33"/>
    <mergeCell ref="D20:I20"/>
    <mergeCell ref="D21:I21"/>
    <mergeCell ref="D26:I26"/>
    <mergeCell ref="D27:I27"/>
    <mergeCell ref="D32:I32"/>
    <mergeCell ref="D17:I17"/>
    <mergeCell ref="D14:I14"/>
    <mergeCell ref="B2:E2"/>
    <mergeCell ref="B9:I9"/>
    <mergeCell ref="B3:I3"/>
    <mergeCell ref="B30:I30"/>
    <mergeCell ref="D31:I31"/>
    <mergeCell ref="D18:I18"/>
    <mergeCell ref="D24:I24"/>
    <mergeCell ref="D25:I25"/>
    <mergeCell ref="D29:I29"/>
    <mergeCell ref="B28:I28"/>
    <mergeCell ref="D12:I12"/>
    <mergeCell ref="B11:I11"/>
    <mergeCell ref="B5:I5"/>
    <mergeCell ref="B7:C7"/>
    <mergeCell ref="D7:F7"/>
    <mergeCell ref="B8:C8"/>
    <mergeCell ref="D10:I10"/>
    <mergeCell ref="D19:I19"/>
    <mergeCell ref="B15:I15"/>
    <mergeCell ref="D16:I16"/>
    <mergeCell ref="D35:I35"/>
    <mergeCell ref="D34:I34"/>
    <mergeCell ref="D23:I23"/>
    <mergeCell ref="D22:I22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204" t="s">
        <v>342</v>
      </c>
      <c r="C2" s="204"/>
      <c r="D2" s="204"/>
      <c r="E2" s="204"/>
      <c r="F2" s="63"/>
      <c r="G2" s="64"/>
    </row>
    <row r="3" spans="1:7" ht="26.25" x14ac:dyDescent="0.25">
      <c r="B3" s="296" t="s">
        <v>161</v>
      </c>
      <c r="C3" s="296"/>
      <c r="D3" s="296"/>
      <c r="E3" s="296"/>
      <c r="F3" s="296"/>
      <c r="G3" s="296"/>
    </row>
    <row r="4" spans="1:7" ht="18.75" x14ac:dyDescent="0.25">
      <c r="B4" s="65" t="s">
        <v>162</v>
      </c>
      <c r="C4" s="66" t="s">
        <v>163</v>
      </c>
      <c r="D4" s="67" t="s">
        <v>164</v>
      </c>
      <c r="E4" s="297" t="s">
        <v>165</v>
      </c>
      <c r="F4" s="298"/>
      <c r="G4" s="68" t="s">
        <v>166</v>
      </c>
    </row>
    <row r="5" spans="1:7" ht="21.95" customHeight="1" x14ac:dyDescent="0.25">
      <c r="B5" s="69" t="s">
        <v>167</v>
      </c>
      <c r="C5" s="35" t="s">
        <v>168</v>
      </c>
      <c r="D5" s="36" t="s">
        <v>216</v>
      </c>
      <c r="E5" s="299">
        <v>1001095</v>
      </c>
      <c r="F5" s="295"/>
      <c r="G5" s="109">
        <v>46640</v>
      </c>
    </row>
    <row r="6" spans="1:7" ht="21.95" customHeight="1" x14ac:dyDescent="0.25">
      <c r="B6" s="69" t="s">
        <v>167</v>
      </c>
      <c r="C6" s="35" t="s">
        <v>169</v>
      </c>
      <c r="D6" s="36" t="s">
        <v>170</v>
      </c>
      <c r="E6" s="294" t="s">
        <v>171</v>
      </c>
      <c r="F6" s="295"/>
      <c r="G6" s="70" t="s">
        <v>172</v>
      </c>
    </row>
    <row r="7" spans="1:7" ht="21.95" customHeight="1" x14ac:dyDescent="0.25">
      <c r="B7" s="69" t="s">
        <v>167</v>
      </c>
      <c r="C7" s="35" t="s">
        <v>173</v>
      </c>
      <c r="D7" s="137" t="s">
        <v>278</v>
      </c>
      <c r="E7" s="294" t="s">
        <v>171</v>
      </c>
      <c r="F7" s="295"/>
      <c r="G7" s="109" t="s">
        <v>279</v>
      </c>
    </row>
    <row r="8" spans="1:7" ht="21.95" customHeight="1" x14ac:dyDescent="0.25">
      <c r="B8" s="87" t="s">
        <v>175</v>
      </c>
      <c r="C8" s="35" t="s">
        <v>168</v>
      </c>
      <c r="D8" s="36" t="s">
        <v>176</v>
      </c>
      <c r="E8" s="294">
        <v>951110</v>
      </c>
      <c r="F8" s="295"/>
      <c r="G8" s="112" t="s">
        <v>227</v>
      </c>
    </row>
    <row r="9" spans="1:7" ht="21.95" customHeight="1" x14ac:dyDescent="0.25">
      <c r="B9" s="87" t="s">
        <v>175</v>
      </c>
      <c r="C9" s="110" t="s">
        <v>169</v>
      </c>
      <c r="D9" s="36" t="s">
        <v>178</v>
      </c>
      <c r="E9" s="294">
        <v>965050</v>
      </c>
      <c r="F9" s="295"/>
      <c r="G9" s="109" t="s">
        <v>213</v>
      </c>
    </row>
    <row r="10" spans="1:7" ht="21.95" customHeight="1" x14ac:dyDescent="0.25">
      <c r="B10" s="69" t="s">
        <v>174</v>
      </c>
      <c r="C10" s="35" t="s">
        <v>173</v>
      </c>
      <c r="D10" s="36" t="s">
        <v>179</v>
      </c>
      <c r="E10" s="294" t="s">
        <v>171</v>
      </c>
      <c r="F10" s="295"/>
      <c r="G10" s="70" t="s">
        <v>180</v>
      </c>
    </row>
    <row r="11" spans="1:7" ht="21.95" customHeight="1" x14ac:dyDescent="0.25">
      <c r="B11" s="69" t="s">
        <v>177</v>
      </c>
      <c r="C11" s="35" t="s">
        <v>173</v>
      </c>
      <c r="D11" s="36" t="s">
        <v>181</v>
      </c>
      <c r="E11" s="294">
        <v>978181.82</v>
      </c>
      <c r="F11" s="295"/>
      <c r="G11" s="93"/>
    </row>
    <row r="12" spans="1:7" ht="21.95" customHeight="1" x14ac:dyDescent="0.25">
      <c r="B12" s="69" t="s">
        <v>182</v>
      </c>
      <c r="C12" s="35" t="s">
        <v>168</v>
      </c>
      <c r="D12" s="36" t="s">
        <v>183</v>
      </c>
      <c r="E12" s="294" t="s">
        <v>171</v>
      </c>
      <c r="F12" s="295"/>
      <c r="G12" s="70">
        <v>46662</v>
      </c>
    </row>
    <row r="13" spans="1:7" ht="21.95" customHeight="1" x14ac:dyDescent="0.25">
      <c r="B13" s="69" t="s">
        <v>184</v>
      </c>
      <c r="C13" s="35" t="s">
        <v>168</v>
      </c>
      <c r="D13" s="36" t="s">
        <v>185</v>
      </c>
      <c r="E13" s="294" t="s">
        <v>171</v>
      </c>
      <c r="F13" s="295"/>
      <c r="G13" s="70">
        <v>47363</v>
      </c>
    </row>
    <row r="14" spans="1:7" ht="21.95" customHeight="1" x14ac:dyDescent="0.25">
      <c r="B14" s="69" t="s">
        <v>182</v>
      </c>
      <c r="C14" s="35" t="s">
        <v>169</v>
      </c>
      <c r="D14" s="36" t="s">
        <v>186</v>
      </c>
      <c r="E14" s="294" t="s">
        <v>171</v>
      </c>
      <c r="F14" s="295"/>
      <c r="G14" s="70" t="s">
        <v>187</v>
      </c>
    </row>
    <row r="15" spans="1:7" ht="24.75" customHeight="1" x14ac:dyDescent="0.25">
      <c r="B15" s="69" t="s">
        <v>184</v>
      </c>
      <c r="C15" s="35" t="s">
        <v>169</v>
      </c>
      <c r="D15" s="36" t="s">
        <v>188</v>
      </c>
      <c r="E15" s="294" t="s">
        <v>171</v>
      </c>
      <c r="F15" s="295"/>
      <c r="G15" s="70" t="s">
        <v>189</v>
      </c>
    </row>
    <row r="16" spans="1:7" ht="19.5" customHeight="1" x14ac:dyDescent="0.25">
      <c r="B16" s="69" t="s">
        <v>182</v>
      </c>
      <c r="C16" s="35" t="s">
        <v>173</v>
      </c>
      <c r="D16" s="111" t="s">
        <v>223</v>
      </c>
      <c r="E16" s="294" t="s">
        <v>171</v>
      </c>
      <c r="F16" s="295"/>
      <c r="G16" s="112" t="s">
        <v>225</v>
      </c>
    </row>
    <row r="17" spans="2:7" ht="22.5" customHeight="1" x14ac:dyDescent="0.25">
      <c r="B17" s="69" t="s">
        <v>184</v>
      </c>
      <c r="C17" s="35" t="s">
        <v>173</v>
      </c>
      <c r="D17" s="111" t="s">
        <v>224</v>
      </c>
      <c r="E17" s="294" t="s">
        <v>171</v>
      </c>
      <c r="F17" s="295"/>
      <c r="G17" s="112" t="s">
        <v>226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2026-08-05T11:08:12Z</cp:lastPrinted>
  <dcterms:created xsi:type="dcterms:W3CDTF">2026-01-04T07:55:20Z</dcterms:created>
  <dcterms:modified xsi:type="dcterms:W3CDTF">2026-08-05T11:08:21Z</dcterms:modified>
</cp:coreProperties>
</file>