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na\Desktop\"/>
    </mc:Choice>
  </mc:AlternateContent>
  <xr:revisionPtr revIDLastSave="0" documentId="13_ncr:1_{12029E40-0938-4700-ABE0-EA5E45A9C4F1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8" i="15" l="1"/>
  <c r="M78" i="15"/>
  <c r="N78" i="15"/>
  <c r="F23" i="25" l="1"/>
  <c r="E23" i="25"/>
  <c r="F22" i="25"/>
  <c r="E22" i="25"/>
  <c r="D22" i="25"/>
  <c r="D23" i="25" s="1"/>
  <c r="E16" i="25"/>
  <c r="D16" i="25"/>
  <c r="F15" i="25"/>
  <c r="F16" i="25" s="1"/>
  <c r="E15" i="25"/>
  <c r="D15" i="25"/>
  <c r="F8" i="25"/>
  <c r="F9" i="25" s="1"/>
  <c r="E8" i="25"/>
  <c r="E9" i="25" s="1"/>
  <c r="D8" i="25"/>
  <c r="D9" i="25" s="1"/>
  <c r="H12" i="11"/>
  <c r="L54" i="15"/>
  <c r="M54" i="15"/>
  <c r="N54" i="15"/>
  <c r="L46" i="15"/>
  <c r="M46" i="15"/>
  <c r="N46" i="15"/>
  <c r="L41" i="15"/>
  <c r="M41" i="15"/>
  <c r="N41" i="15"/>
  <c r="L34" i="15"/>
  <c r="M34" i="15"/>
  <c r="N34" i="15"/>
  <c r="L16" i="15"/>
  <c r="M16" i="15"/>
  <c r="N16" i="15"/>
  <c r="H8" i="18"/>
  <c r="I8" i="18"/>
  <c r="G8" i="18"/>
  <c r="H7" i="18"/>
  <c r="I7" i="18"/>
  <c r="G7" i="18"/>
  <c r="L81" i="15" l="1"/>
  <c r="M81" i="15"/>
  <c r="N81" i="15"/>
  <c r="L57" i="15"/>
  <c r="M57" i="15"/>
  <c r="N57" i="15"/>
  <c r="L66" i="15"/>
  <c r="M66" i="15"/>
  <c r="N66" i="15"/>
  <c r="L74" i="15"/>
  <c r="M74" i="15"/>
  <c r="N74" i="15"/>
  <c r="L60" i="15"/>
  <c r="L61" i="15" s="1"/>
  <c r="M60" i="15"/>
  <c r="N60" i="15"/>
  <c r="L22" i="15"/>
  <c r="M22" i="15"/>
  <c r="N22" i="15"/>
  <c r="L26" i="15"/>
  <c r="M26" i="15"/>
  <c r="N26" i="15"/>
  <c r="L70" i="15"/>
  <c r="M70" i="15"/>
  <c r="N70" i="15"/>
  <c r="L19" i="15"/>
  <c r="M19" i="15"/>
  <c r="N19" i="15"/>
  <c r="M61" i="15" l="1"/>
  <c r="L82" i="15"/>
  <c r="N61" i="15"/>
  <c r="L47" i="15"/>
  <c r="N47" i="15"/>
  <c r="M47" i="15"/>
  <c r="N82" i="15"/>
  <c r="M82" i="15"/>
  <c r="B10" i="11"/>
  <c r="L83" i="15" l="1"/>
  <c r="O5" i="11" s="1"/>
  <c r="M83" i="15"/>
  <c r="D5" i="11" s="1"/>
  <c r="N83" i="15"/>
  <c r="I5" i="11" s="1"/>
  <c r="B9" i="1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<sst xmlns="http://schemas.openxmlformats.org/spreadsheetml/2006/main" count="566" uniqueCount="345">
  <si>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</si>
  <si>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</si>
  <si>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</si>
  <si>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</si>
  <si>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</si>
  <si>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</si>
  <si>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</si>
  <si>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</si>
  <si>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</si>
  <si>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</si>
  <si>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</si>
  <si>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</si>
  <si>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</si>
  <si>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</si>
  <si>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</si>
  <si>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</si>
  <si>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</si>
  <si>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</si>
  <si>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</si>
  <si>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</si>
  <si>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</si>
  <si>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</si>
  <si>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</si>
  <si>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</si>
  <si>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</si>
  <si>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</si>
  <si>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</si>
  <si>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</si>
  <si>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</si>
  <si>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</si>
  <si>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</si>
  <si>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</si>
  <si>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</si>
  <si>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</si>
  <si>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</si>
  <si>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</si>
  <si>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</si>
  <si>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</si>
  <si>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</si>
  <si>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</si>
  <si>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</si>
  <si>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</si>
  <si>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</si>
  <si>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</si>
  <si>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</si>
  <si>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</si>
  <si>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</si>
  <si>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</si>
  <si>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</si>
  <si>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</si>
  <si>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</si>
  <si>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</si>
  <si>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</si>
  <si>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</si>
  <si>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</si>
  <si>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</si>
  <si>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</si>
  <si>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</si>
  <si>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</si>
  <si>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</si>
  <si>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</si>
  <si>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</si>
  <si>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</si>
  <si>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</si>
  <si>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</si>
  <si>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</si>
  <si>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</si>
  <si>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</si>
  <si>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</si>
  <si>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</si>
  <si>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</si>
  <si>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</si>
  <si>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</si>
  <si>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</si>
  <si>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</si>
  <si>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</si>
  <si>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</si>
  <si>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</si>
  <si>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</si>
  <si>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</si>
  <si>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</si>
  <si>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</si>
  <si>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</si>
  <si>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</si>
  <si>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</si>
  <si>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</si>
  <si>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</si>
  <si>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</si>
  <si>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</si>
  <si>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</si>
  <si>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</si>
  <si>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</si>
  <si>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</si>
  <si>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</si>
  <si>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</si>
  <si>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</si>
  <si>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</si>
  <si>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</si>
  <si>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</si>
  <si>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</si>
  <si>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</si>
  <si>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</si>
  <si>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</si>
  <si>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</si>
  <si>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</si>
  <si>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</si>
  <si>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</si>
  <si>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</si>
  <si>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</si>
  <si>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</si>
  <si>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</si>
  <si>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</si>
  <si>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</si>
  <si>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</si>
  <si>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</si>
  <si>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</si>
  <si>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</si>
  <si>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</si>
  <si>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</si>
  <si>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</si>
  <si>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</si>
  <si>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</si>
  <si>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</si>
  <si>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</si>
  <si>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</si>
  <si>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</si>
  <si>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</si>
  <si>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</si>
  <si>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</si>
  <si>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</si>
  <si>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</si>
  <si>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</si>
  <si>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</si>
  <si>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</si>
  <si>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</si>
  <si>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</si>
  <si>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</si>
  <si>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</si>
  <si>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</si>
  <si>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</si>
  <si>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</si>
  <si>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</si>
  <si>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</si>
  <si>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</si>
  <si>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</si>
  <si>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</si>
  <si>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</si>
  <si>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</si>
  <si>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</si>
  <si>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</si>
  <si>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</si>
  <si>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</si>
  <si>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</si>
  <si>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</si>
  <si>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</si>
  <si>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</si>
  <si>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</si>
  <si>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</si>
  <si>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</si>
  <si>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</si>
  <si>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</si>
  <si>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</si>
  <si>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</si>
  <si>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</si>
  <si>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</si>
  <si>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</si>
  <si>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</si>
  <si>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</si>
  <si>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</si>
  <si>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</si>
  <si>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</si>
  <si>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</si>
  <si>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</si>
  <si>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</si>
  <si>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</si>
  <si>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</si>
  <si>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</si>
  <si>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</si>
  <si>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</si>
  <si>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</si>
  <si>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</si>
  <si>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</si>
  <si>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</si>
  <si>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</si>
  <si>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</si>
  <si>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</si>
  <si>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</si>
  <si>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</si>
  <si>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</si>
  <si>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</si>
  <si>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</si>
  <si>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</si>
  <si>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</si>
  <si>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</si>
  <si>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</si>
  <si>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</si>
  <si>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</si>
  <si>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</si>
  <si>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</si>
  <si>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</si>
  <si>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</si>
  <si>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</si>
  <si>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</si>
  <si>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</si>
  <si>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</si>
  <si>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</si>
  <si>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</si>
  <si>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</si>
  <si>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</si>
  <si>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</si>
  <si>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</si>
  <si>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</si>
  <si>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</si>
  <si>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</si>
  <si>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</si>
  <si>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</si>
  <si>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</si>
  <si>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</si>
  <si>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</si>
  <si>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</si>
  <si>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</si>
  <si>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</si>
  <si>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</si>
  <si>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</si>
  <si>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</si>
  <si>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</si>
  <si>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</si>
  <si>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</si>
  <si>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</si>
  <si>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</si>
  <si>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</si>
  <si>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</si>
  <si>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</si>
  <si>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</si>
  <si>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</si>
  <si>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</si>
  <si>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</si>
  <si>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</si>
  <si>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</si>
  <si>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</si>
  <si>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</si>
  <si>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</si>
  <si>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</si>
  <si>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</si>
  <si>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</si>
  <si>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</si>
  <si>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</si>
  <si>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</si>
  <si>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</si>
  <si>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</si>
  <si>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</si>
  <si>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</si>
  <si>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</si>
  <si>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</si>
  <si>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</si>
  <si>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</si>
  <si>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</si>
  <si>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</si>
  <si>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</si>
  <si>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</si>
  <si>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</si>
  <si>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</si>
  <si>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</si>
  <si>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</si>
  <si>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</si>
  <si>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</si>
  <si>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</si>
  <si>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</si>
  <si>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</si>
  <si>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</si>
  <si>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</si>
  <si>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</si>
  <si>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</si>
  <si>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</si>
  <si>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</si>
  <si>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</si>
  <si>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</si>
  <si>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</si>
  <si>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</si>
  <si>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</si>
  <si>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</si>
  <si>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</si>
  <si>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</si>
  <si>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</si>
  <si>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</si>
  <si>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</si>
  <si>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</si>
  <si>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</si>
  <si>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</si>
  <si>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</si>
  <si>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</si>
  <si>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</si>
  <si>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</si>
  <si>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</si>
  <si>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</si>
  <si>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</si>
  <si>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</si>
  <si>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</si>
  <si>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</si>
  <si>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</si>
  <si>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</si>
  <si>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</si>
  <si>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</si>
  <si>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سندات اعمار الاصدارية الاولى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</si>
  <si>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</si>
  <si>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</si>
  <si>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</si>
  <si>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</si>
  <si>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</si>
  <si>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</si>
  <si>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</si>
  <si>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</si>
  <si>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</si>
  <si>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</si>
  <si>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</si>
  <si>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</si>
  <si>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</si>
  <si>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</si>
  <si>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</si>
  <si>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</si>
  <si>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</si>
  <si>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</si>
  <si>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>الجلسة (176) نشرة منصة تداول الاسهم النظامية لجلسة الاحد 2025/10/5 Regular Market Trading</t>
  </si>
  <si>
    <t>الجلسة (176) نشرة المنصة الثالثة لتداول الشركات لجلسة الاحد 2025/10/5 Second Platform Trading</t>
  </si>
  <si>
    <t>الشركات غير المتداولة للمنصة الثانية لجلسة الاحد 2025/10/5</t>
  </si>
  <si>
    <t>الشركات غير المتداولة لمنصة التداول النظامي لجلسة الاحد 2025/10/5</t>
  </si>
  <si>
    <t>الشركات غير المتداولة للمنصة الثالثة لجلسة الاحد 2025/10/5</t>
  </si>
  <si>
    <t xml:space="preserve">الجلسة (176) نشرة لمنصة تداول اسهم الشركات غير المدرجة OTC    </t>
  </si>
  <si>
    <t>جلسة الاحد 2025/10/5</t>
  </si>
  <si>
    <t>الجلسة (176)</t>
  </si>
  <si>
    <t>سوق العراق للأوراق المالية</t>
  </si>
  <si>
    <t>نشرة تداول أسهم غير العراقيين لجلسة الاحد  2025/10/5</t>
  </si>
  <si>
    <t>نشرة تداول الاسهم المشتراة لغير العراقيين في السوق النظامي</t>
  </si>
  <si>
    <t xml:space="preserve">قطاع الفنادق والسياحة </t>
  </si>
  <si>
    <t>فندق المنصور</t>
  </si>
  <si>
    <t xml:space="preserve">مجموع قطاع الفنادق والسياحة </t>
  </si>
  <si>
    <t>المجموع الكلي</t>
  </si>
  <si>
    <t>نشرة  تداول الاسهم المباعة من غير العراقيين في السوق النظامي</t>
  </si>
  <si>
    <t xml:space="preserve">مصرف بغداد 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</si>
  <si>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</si>
  <si>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</si>
  <si>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</si>
  <si>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</si>
  <si>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>ايقاف التداول على سندات اعمار الاصدارية الاولى (1,000,000) الف اعتبارا من جلسة 2025/10/6.</t>
  </si>
  <si>
    <t>الجلسة (176) نشرة المنصة الثانية لتداول الشركات لجلسة الاحد 2025/10/5 Second Platform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</si>
</sst>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2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Arial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</font>
    <font>
      <b/>
      <sz val="14"/>
      <color theme="3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0" fillId="3" borderId="105" xfId="0" applyFont="1" applyFill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14" fontId="62" fillId="0" borderId="114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164" fontId="60" fillId="3" borderId="118" xfId="0" applyNumberFormat="1" applyFont="1" applyFill="1" applyBorder="1" applyAlignment="1">
      <alignment horizontal="center"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2" fontId="60" fillId="3" borderId="131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0" fontId="81" fillId="2" borderId="134" xfId="0" applyFont="1" applyFill="1" applyBorder="1" applyAlignment="1">
      <alignment horizontal="center" vertical="center"/>
    </xf>
    <xf numFmtId="0" fontId="81" fillId="2" borderId="134" xfId="0" applyFont="1" applyFill="1" applyBorder="1" applyAlignment="1">
      <alignment horizontal="center" vertical="center" wrapText="1"/>
    </xf>
    <xf numFmtId="0" fontId="81" fillId="3" borderId="132" xfId="364" applyFont="1" applyFill="1" applyBorder="1" applyAlignment="1">
      <alignment horizontal="right" vertical="center"/>
    </xf>
    <xf numFmtId="0" fontId="81" fillId="3" borderId="132" xfId="364" applyFont="1" applyFill="1" applyBorder="1" applyAlignment="1">
      <alignment horizontal="left" vertical="center"/>
    </xf>
    <xf numFmtId="3" fontId="81" fillId="0" borderId="138" xfId="2" applyNumberFormat="1" applyFont="1" applyBorder="1" applyAlignment="1">
      <alignment horizontal="center" vertical="center"/>
    </xf>
    <xf numFmtId="0" fontId="81" fillId="2" borderId="141" xfId="0" applyFont="1" applyFill="1" applyBorder="1" applyAlignment="1">
      <alignment horizontal="center" vertical="center"/>
    </xf>
    <xf numFmtId="0" fontId="81" fillId="2" borderId="141" xfId="0" applyFont="1" applyFill="1" applyBorder="1" applyAlignment="1">
      <alignment horizontal="center" vertical="center" wrapText="1"/>
    </xf>
    <xf numFmtId="0" fontId="81" fillId="3" borderId="145" xfId="364" applyFont="1" applyFill="1" applyBorder="1" applyAlignment="1">
      <alignment horizontal="right" vertical="center"/>
    </xf>
    <xf numFmtId="0" fontId="81" fillId="3" borderId="145" xfId="364" applyFont="1" applyFill="1" applyBorder="1" applyAlignment="1">
      <alignment horizontal="left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69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81" fillId="0" borderId="139" xfId="2" applyFont="1" applyBorder="1" applyAlignment="1">
      <alignment horizontal="center" vertical="center"/>
    </xf>
    <xf numFmtId="0" fontId="81" fillId="0" borderId="140" xfId="2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0" fontId="81" fillId="0" borderId="133" xfId="0" applyFont="1" applyBorder="1" applyAlignment="1">
      <alignment horizontal="right" vertical="center"/>
    </xf>
    <xf numFmtId="0" fontId="81" fillId="0" borderId="135" xfId="0" applyFont="1" applyBorder="1" applyAlignment="1">
      <alignment horizontal="center" vertical="center"/>
    </xf>
    <xf numFmtId="0" fontId="81" fillId="0" borderId="136" xfId="0" applyFont="1" applyBorder="1" applyAlignment="1">
      <alignment horizontal="center" vertical="center"/>
    </xf>
    <xf numFmtId="0" fontId="81" fillId="0" borderId="137" xfId="0" applyFont="1" applyBorder="1" applyAlignment="1">
      <alignment horizontal="center" vertical="center"/>
    </xf>
    <xf numFmtId="0" fontId="81" fillId="0" borderId="142" xfId="0" applyFont="1" applyBorder="1" applyAlignment="1">
      <alignment horizontal="center" vertical="center"/>
    </xf>
    <xf numFmtId="0" fontId="81" fillId="0" borderId="143" xfId="0" applyFont="1" applyBorder="1" applyAlignment="1">
      <alignment horizontal="center" vertical="center"/>
    </xf>
    <xf numFmtId="0" fontId="81" fillId="0" borderId="144" xfId="0" applyFont="1" applyBorder="1" applyAlignment="1">
      <alignment horizontal="center" vertical="center"/>
    </xf>
    <xf numFmtId="0" fontId="81" fillId="0" borderId="139" xfId="0" applyFont="1" applyBorder="1" applyAlignment="1">
      <alignment horizontal="center" vertical="center"/>
    </xf>
    <xf numFmtId="0" fontId="81" fillId="0" borderId="140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1</xdr:colOff>
      <xdr:row>15</xdr:row>
      <xdr:rowOff>58079</xdr:rowOff>
    </xdr:from>
    <xdr:to>
      <xdr:col>6</xdr:col>
      <xdr:colOff>2056006</xdr:colOff>
      <xdr:row>19</xdr:row>
      <xdr:rowOff>1010580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6F6ADB-70F5-43E4-AC6B-2B30B84E5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416781159" y="4762500"/>
          <a:ext cx="8316950" cy="3670610"/>
        </a:xfrm>
        <a:prstGeom prst="rect">
          <a:avLst/>
        </a:prstGeom>
      </xdr:spPr>
    </xdr:pic>
    <xdr:clientData/>
  </xdr:twoCellAnchor>
  <xdr:twoCellAnchor editAs="oneCell">
    <xdr:from>
      <xdr:col>6</xdr:col>
      <xdr:colOff>2137316</xdr:colOff>
      <xdr:row>15</xdr:row>
      <xdr:rowOff>58079</xdr:rowOff>
    </xdr:from>
    <xdr:to>
      <xdr:col>14</xdr:col>
      <xdr:colOff>1312590</xdr:colOff>
      <xdr:row>19</xdr:row>
      <xdr:rowOff>1010579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2B12932-C146-4535-BCC1-A09B3278C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408429361" y="4762500"/>
          <a:ext cx="8270488" cy="3670609"/>
        </a:xfrm>
        <a:prstGeom prst="rect">
          <a:avLst/>
        </a:prstGeom>
      </xdr:spPr>
    </xdr:pic>
    <xdr:clientData/>
  </xdr:twoCellAnchor>
  <xdr:twoCellAnchor editAs="oneCell">
    <xdr:from>
      <xdr:col>11</xdr:col>
      <xdr:colOff>69696</xdr:colOff>
      <xdr:row>5</xdr:row>
      <xdr:rowOff>302012</xdr:rowOff>
    </xdr:from>
    <xdr:to>
      <xdr:col>14</xdr:col>
      <xdr:colOff>1335824</xdr:colOff>
      <xdr:row>14</xdr:row>
      <xdr:rowOff>34847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FC131E-4F5D-42BC-A200-A5C059E89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1408406127" y="1870152"/>
          <a:ext cx="4367561" cy="25554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5</xdr:col>
      <xdr:colOff>755619</xdr:colOff>
      <xdr:row>35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EC7001-59D3-4949-BCCC-9E1A3C840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88810756" y="5029200"/>
          <a:ext cx="5499069" cy="3143250"/>
        </a:xfrm>
        <a:prstGeom prst="rect">
          <a:avLst/>
        </a:prstGeom>
      </xdr:spPr>
    </xdr:pic>
    <xdr:clientData/>
  </xdr:twoCellAnchor>
  <xdr:twoCellAnchor editAs="oneCell">
    <xdr:from>
      <xdr:col>6</xdr:col>
      <xdr:colOff>419100</xdr:colOff>
      <xdr:row>20</xdr:row>
      <xdr:rowOff>0</xdr:rowOff>
    </xdr:from>
    <xdr:to>
      <xdr:col>12</xdr:col>
      <xdr:colOff>1591885</xdr:colOff>
      <xdr:row>35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D1BB48-44C6-4D97-AE0A-8C83B49D0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3202465" y="5029200"/>
          <a:ext cx="5163760" cy="3162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1411430</xdr:colOff>
      <xdr:row>0</xdr:row>
      <xdr:rowOff>0</xdr:rowOff>
    </xdr:from>
    <xdr:to>
      <xdr:col>14</xdr:col>
      <xdr:colOff>614</xdr:colOff>
      <xdr:row>0</xdr:row>
      <xdr:rowOff>337705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8195522" y="0"/>
          <a:ext cx="398934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1324841</xdr:colOff>
      <xdr:row>61</xdr:row>
      <xdr:rowOff>17317</xdr:rowOff>
    </xdr:from>
    <xdr:to>
      <xdr:col>13</xdr:col>
      <xdr:colOff>1773132</xdr:colOff>
      <xdr:row>62</xdr:row>
      <xdr:rowOff>18160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8232754" y="12469090"/>
          <a:ext cx="448291" cy="407820"/>
        </a:xfrm>
        <a:prstGeom prst="rect">
          <a:avLst/>
        </a:prstGeom>
      </xdr:spPr>
    </xdr:pic>
    <xdr:clientData/>
  </xdr:twoCellAnchor>
  <xdr:twoCellAnchor editAs="oneCell">
    <xdr:from>
      <xdr:col>13</xdr:col>
      <xdr:colOff>1376796</xdr:colOff>
      <xdr:row>47</xdr:row>
      <xdr:rowOff>60614</xdr:rowOff>
    </xdr:from>
    <xdr:to>
      <xdr:col>13</xdr:col>
      <xdr:colOff>1779167</xdr:colOff>
      <xdr:row>47</xdr:row>
      <xdr:rowOff>395923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DCA8DE-BD28-437A-AD8B-99E261DE4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98226719" y="9412432"/>
          <a:ext cx="402371" cy="33530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0</xdr:row>
      <xdr:rowOff>9525</xdr:rowOff>
    </xdr:from>
    <xdr:to>
      <xdr:col>6</xdr:col>
      <xdr:colOff>47625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73D112A-2273-4891-BA6F-7960EA29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06375" y="9525"/>
          <a:ext cx="1038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tabSelected="1" zoomScale="82" zoomScaleNormal="82" workbookViewId="0">
      <selection activeCell="A14" sqref="A14:D14"/>
    </sheetView>
  </sheetViews>
  <sheetFormatPr defaultColWidth="9.125" defaultRowHeight="15"/>
  <cols>
    <col min="1" max="1" width="32.75" style="2" customWidth="1"/>
    <col min="2" max="3" width="10.75" style="2" customWidth="1"/>
    <col min="4" max="4" width="7.875" style="2" customWidth="1"/>
    <col min="5" max="5" width="15.375" style="2" customWidth="1"/>
    <col min="6" max="6" width="4.375" style="2" customWidth="1"/>
    <col min="7" max="7" width="33.875" style="2" customWidth="1"/>
    <col min="8" max="8" width="16.125" style="2" customWidth="1"/>
    <col min="9" max="9" width="11.75" style="2" customWidth="1"/>
    <col min="10" max="10" width="8" style="2" customWidth="1"/>
    <col min="11" max="11" width="9" style="2" customWidth="1"/>
    <col min="12" max="12" width="5.125" style="2" customWidth="1"/>
    <col min="13" max="13" width="15.625" style="2" customWidth="1"/>
    <col min="14" max="14" width="19.875" style="2" customWidth="1"/>
    <col min="15" max="15" width="17.75" style="2" customWidth="1"/>
    <col min="16" max="16384" width="9.125" style="2"/>
  </cols>
  <sheetData>
    <row r="1" spans="1:17" s="1" customFormat="1" ht="24.95" customHeight="1">
      <c r="A1" s="204" t="s">
        <v>0</v>
      </c>
      <c r="B1" s="205"/>
      <c r="C1" s="205"/>
      <c r="D1" s="205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7" s="1" customFormat="1" ht="24.95" customHeight="1">
      <c r="A2" s="208" t="s">
        <v>328</v>
      </c>
      <c r="B2" s="208"/>
      <c r="C2" s="208"/>
      <c r="D2" s="208"/>
      <c r="E2" s="209" t="s">
        <v>80</v>
      </c>
      <c r="F2" s="210"/>
      <c r="G2" s="210"/>
      <c r="H2" s="210"/>
      <c r="I2" s="210"/>
      <c r="J2" s="210"/>
      <c r="K2" s="210"/>
      <c r="L2" s="211"/>
      <c r="M2" s="62"/>
      <c r="N2" s="62"/>
      <c r="O2" s="62"/>
    </row>
    <row r="3" spans="1:17" s="1" customFormat="1" ht="24.95" customHeight="1">
      <c r="A3" s="206" t="s">
        <v>329</v>
      </c>
      <c r="B3" s="207"/>
      <c r="C3" s="207"/>
      <c r="D3" s="207"/>
      <c r="E3" s="209"/>
      <c r="F3" s="210"/>
      <c r="G3" s="210"/>
      <c r="H3" s="210"/>
      <c r="I3" s="210"/>
      <c r="J3" s="210"/>
      <c r="K3" s="210"/>
      <c r="L3" s="211"/>
      <c r="M3" s="61"/>
      <c r="N3" s="61"/>
      <c r="O3" s="62"/>
    </row>
    <row r="4" spans="1:17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7" ht="24.95" customHeight="1">
      <c r="A5" s="212" t="s">
        <v>108</v>
      </c>
      <c r="B5" s="213"/>
      <c r="C5" s="214"/>
      <c r="D5" s="219">
        <f>'نشرة التداول'!M83+'نشرة OTC'!H8</f>
        <v>595329803</v>
      </c>
      <c r="E5" s="220"/>
      <c r="F5" s="65"/>
      <c r="G5" s="215" t="s">
        <v>109</v>
      </c>
      <c r="H5" s="216"/>
      <c r="I5" s="217">
        <f>'نشرة التداول'!N83+'نشرة OTC'!I8</f>
        <v>777399940.75999999</v>
      </c>
      <c r="J5" s="218"/>
      <c r="K5" s="217"/>
      <c r="L5" s="66"/>
      <c r="M5" s="202" t="s">
        <v>140</v>
      </c>
      <c r="N5" s="203"/>
      <c r="O5" s="67">
        <f>'نشرة التداول'!L83+'نشرة OTC'!G8</f>
        <v>979</v>
      </c>
    </row>
    <row r="6" spans="1:17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87"/>
      <c r="M6" s="188"/>
      <c r="N6" s="188"/>
      <c r="O6" s="71"/>
    </row>
    <row r="7" spans="1:17" ht="24.95" customHeight="1">
      <c r="A7" s="72" t="s">
        <v>36</v>
      </c>
      <c r="B7" s="196">
        <v>960.37</v>
      </c>
      <c r="C7" s="197"/>
      <c r="D7" s="228" t="s">
        <v>31</v>
      </c>
      <c r="E7" s="229"/>
      <c r="F7" s="61"/>
      <c r="G7" s="72" t="s">
        <v>81</v>
      </c>
      <c r="H7" s="73">
        <v>1128.1300000000001</v>
      </c>
      <c r="I7" s="221" t="s">
        <v>31</v>
      </c>
      <c r="J7" s="222"/>
      <c r="K7" s="223"/>
      <c r="L7" s="187"/>
      <c r="M7" s="188"/>
      <c r="N7" s="188"/>
      <c r="O7" s="74"/>
    </row>
    <row r="8" spans="1:17" ht="24.95" customHeight="1">
      <c r="A8" s="72" t="s">
        <v>37</v>
      </c>
      <c r="B8" s="196">
        <v>961.81</v>
      </c>
      <c r="C8" s="197"/>
      <c r="D8" s="228" t="s">
        <v>31</v>
      </c>
      <c r="E8" s="229"/>
      <c r="F8" s="75"/>
      <c r="G8" s="72" t="s">
        <v>82</v>
      </c>
      <c r="H8" s="149">
        <v>1131.26</v>
      </c>
      <c r="I8" s="221" t="s">
        <v>31</v>
      </c>
      <c r="J8" s="222"/>
      <c r="K8" s="223"/>
      <c r="L8" s="187"/>
      <c r="M8" s="188"/>
      <c r="N8" s="188"/>
      <c r="O8" s="74"/>
    </row>
    <row r="9" spans="1:17" ht="24.95" customHeight="1">
      <c r="A9" s="72" t="s">
        <v>47</v>
      </c>
      <c r="B9" s="198">
        <f>((B7/B8)-1)*100</f>
        <v>-0.14971771971594716</v>
      </c>
      <c r="C9" s="199"/>
      <c r="D9" s="228" t="s">
        <v>48</v>
      </c>
      <c r="E9" s="229"/>
      <c r="F9" s="75"/>
      <c r="G9" s="72" t="s">
        <v>47</v>
      </c>
      <c r="H9" s="168">
        <f>((H7/H8)-1)*100</f>
        <v>-0.27668263705955543</v>
      </c>
      <c r="I9" s="221" t="s">
        <v>48</v>
      </c>
      <c r="J9" s="222"/>
      <c r="K9" s="223"/>
      <c r="L9" s="187"/>
      <c r="M9" s="188"/>
      <c r="N9" s="188"/>
      <c r="O9" s="74"/>
    </row>
    <row r="10" spans="1:17" ht="24.95" customHeight="1">
      <c r="A10" s="72" t="s">
        <v>38</v>
      </c>
      <c r="B10" s="200">
        <f>B7-B8</f>
        <v>-1.4399999999999409</v>
      </c>
      <c r="C10" s="201">
        <f>B7-B8</f>
        <v>-1.4399999999999409</v>
      </c>
      <c r="D10" s="228" t="s">
        <v>31</v>
      </c>
      <c r="E10" s="229"/>
      <c r="F10" s="75"/>
      <c r="G10" s="72" t="s">
        <v>38</v>
      </c>
      <c r="H10" s="168">
        <f>H7-H8</f>
        <v>-3.1299999999998818</v>
      </c>
      <c r="I10" s="221" t="s">
        <v>31</v>
      </c>
      <c r="J10" s="222"/>
      <c r="K10" s="223"/>
      <c r="L10" s="187"/>
      <c r="M10" s="188"/>
      <c r="N10" s="188"/>
      <c r="O10" s="74"/>
    </row>
    <row r="11" spans="1:17" ht="24.95" customHeight="1">
      <c r="A11" s="76"/>
      <c r="B11" s="76"/>
      <c r="C11" s="77"/>
      <c r="D11" s="77"/>
      <c r="E11" s="76"/>
      <c r="F11" s="68"/>
      <c r="G11" s="78"/>
      <c r="H11" s="115"/>
      <c r="I11" s="78"/>
      <c r="J11" s="78"/>
      <c r="K11" s="78"/>
      <c r="L11" s="187"/>
      <c r="M11" s="188"/>
      <c r="N11" s="188"/>
      <c r="O11" s="74"/>
    </row>
    <row r="12" spans="1:17" ht="24.95" customHeight="1">
      <c r="A12" s="72" t="s">
        <v>136</v>
      </c>
      <c r="B12" s="79">
        <v>104</v>
      </c>
      <c r="C12" s="73" t="s">
        <v>137</v>
      </c>
      <c r="D12" s="79">
        <v>11</v>
      </c>
      <c r="E12" s="79">
        <f>B12+D12</f>
        <v>115</v>
      </c>
      <c r="F12" s="80"/>
      <c r="G12" s="72" t="s">
        <v>139</v>
      </c>
      <c r="H12" s="79">
        <f>B12-(B13+E14+E15)</f>
        <v>44</v>
      </c>
      <c r="I12" s="73" t="s">
        <v>164</v>
      </c>
      <c r="J12" s="79">
        <v>9</v>
      </c>
      <c r="K12" s="79">
        <f>J12+H12</f>
        <v>53</v>
      </c>
      <c r="L12" s="187"/>
      <c r="M12" s="188"/>
      <c r="N12" s="188"/>
      <c r="O12" s="74"/>
    </row>
    <row r="13" spans="1:17" ht="24.95" customHeight="1">
      <c r="A13" s="72" t="s">
        <v>138</v>
      </c>
      <c r="B13" s="79">
        <v>42</v>
      </c>
      <c r="C13" s="73" t="s">
        <v>137</v>
      </c>
      <c r="D13" s="79">
        <v>1</v>
      </c>
      <c r="E13" s="79">
        <f>D13+B13</f>
        <v>43</v>
      </c>
      <c r="F13" s="81"/>
      <c r="G13" s="189" t="s">
        <v>4</v>
      </c>
      <c r="H13" s="189"/>
      <c r="I13" s="189"/>
      <c r="J13" s="190">
        <v>15</v>
      </c>
      <c r="K13" s="191"/>
      <c r="L13" s="187"/>
      <c r="M13" s="188"/>
      <c r="N13" s="188"/>
      <c r="O13" s="74"/>
    </row>
    <row r="14" spans="1:17" ht="24.95" customHeight="1">
      <c r="A14" s="184" t="s">
        <v>52</v>
      </c>
      <c r="B14" s="185"/>
      <c r="C14" s="186"/>
      <c r="D14" s="185"/>
      <c r="E14" s="79">
        <v>8</v>
      </c>
      <c r="F14" s="81"/>
      <c r="G14" s="194" t="s">
        <v>5</v>
      </c>
      <c r="H14" s="194"/>
      <c r="I14" s="194"/>
      <c r="J14" s="192">
        <v>11</v>
      </c>
      <c r="K14" s="193"/>
      <c r="L14" s="187"/>
      <c r="M14" s="188"/>
      <c r="N14" s="188"/>
      <c r="O14" s="82"/>
      <c r="Q14" s="123"/>
    </row>
    <row r="15" spans="1:17" ht="24.95" customHeight="1">
      <c r="A15" s="184" t="s">
        <v>49</v>
      </c>
      <c r="B15" s="185"/>
      <c r="C15" s="186"/>
      <c r="D15" s="185"/>
      <c r="E15" s="83">
        <v>10</v>
      </c>
      <c r="F15" s="84"/>
      <c r="G15" s="187"/>
      <c r="H15" s="188"/>
      <c r="I15" s="141"/>
      <c r="J15" s="187"/>
      <c r="K15" s="195"/>
      <c r="L15" s="142"/>
      <c r="M15" s="138"/>
      <c r="N15" s="127"/>
      <c r="O15" s="82"/>
    </row>
    <row r="16" spans="1:17" ht="24.75" customHeight="1">
      <c r="A16" s="187"/>
      <c r="B16" s="188"/>
      <c r="C16" s="188"/>
      <c r="D16" s="188"/>
      <c r="E16" s="187"/>
      <c r="F16" s="188"/>
      <c r="G16" s="195"/>
      <c r="H16" s="187"/>
      <c r="I16" s="188"/>
      <c r="J16" s="187"/>
      <c r="K16" s="188"/>
      <c r="L16" s="187"/>
      <c r="M16" s="188"/>
      <c r="N16" s="188"/>
      <c r="O16" s="74"/>
    </row>
    <row r="17" spans="1:15" ht="63" customHeight="1">
      <c r="A17" s="187"/>
      <c r="B17" s="188"/>
      <c r="C17" s="188"/>
      <c r="D17" s="188"/>
      <c r="E17" s="187"/>
      <c r="F17" s="188"/>
      <c r="G17" s="195"/>
      <c r="H17" s="187"/>
      <c r="I17" s="188"/>
      <c r="J17" s="187"/>
      <c r="K17" s="188"/>
      <c r="L17" s="85"/>
      <c r="M17" s="187"/>
      <c r="N17" s="188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82.5" customHeight="1">
      <c r="A20" s="86"/>
      <c r="B20" s="86"/>
      <c r="C20" s="86"/>
      <c r="D20" s="69"/>
      <c r="E20" s="87"/>
      <c r="F20" s="88"/>
      <c r="G20" s="86" t="s">
        <v>232</v>
      </c>
      <c r="H20" s="86"/>
      <c r="I20" s="69"/>
      <c r="J20" s="69"/>
      <c r="K20" s="87"/>
      <c r="L20" s="88"/>
      <c r="M20" s="86"/>
      <c r="N20" s="86"/>
      <c r="O20" s="74"/>
    </row>
    <row r="21" spans="1:15" ht="45" customHeight="1">
      <c r="A21" s="152" t="s">
        <v>303</v>
      </c>
      <c r="B21" s="225" t="s">
        <v>343</v>
      </c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7"/>
    </row>
    <row r="22" spans="1:15" ht="36" customHeight="1">
      <c r="A22" s="152" t="s">
        <v>91</v>
      </c>
      <c r="B22" s="225" t="s">
        <v>279</v>
      </c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7"/>
    </row>
    <row r="23" spans="1:15" ht="30.75" customHeight="1">
      <c r="A23" s="224" t="s">
        <v>83</v>
      </c>
      <c r="B23" s="224"/>
      <c r="C23" s="224"/>
      <c r="D23" s="224"/>
      <c r="E23" s="224"/>
      <c r="F23" s="224" t="s">
        <v>84</v>
      </c>
      <c r="G23" s="224"/>
      <c r="H23" s="224"/>
      <c r="I23" s="224"/>
      <c r="J23" s="224"/>
      <c r="K23" s="224"/>
      <c r="L23" s="224"/>
      <c r="M23" s="224" t="s">
        <v>85</v>
      </c>
      <c r="N23" s="224"/>
      <c r="O23" s="224"/>
    </row>
  </sheetData>
  <mergeCells count="54">
    <mergeCell ref="H16:I16"/>
    <mergeCell ref="J16:K16"/>
    <mergeCell ref="H17:I17"/>
    <mergeCell ref="J17:K17"/>
    <mergeCell ref="B21:O21"/>
    <mergeCell ref="B7:C7"/>
    <mergeCell ref="M23:O23"/>
    <mergeCell ref="A16:D16"/>
    <mergeCell ref="A17:D17"/>
    <mergeCell ref="M17:N17"/>
    <mergeCell ref="E17:G17"/>
    <mergeCell ref="E16:G16"/>
    <mergeCell ref="B22:O22"/>
    <mergeCell ref="A23:E23"/>
    <mergeCell ref="F23:L23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B9" sqref="B9"/>
    </sheetView>
  </sheetViews>
  <sheetFormatPr defaultColWidth="9.125" defaultRowHeight="15.75"/>
  <cols>
    <col min="1" max="1" width="24.875" style="4" customWidth="1"/>
    <col min="2" max="2" width="10" style="4" customWidth="1"/>
    <col min="3" max="5" width="9.125" style="4"/>
    <col min="6" max="6" width="10.25" style="4" customWidth="1"/>
    <col min="7" max="7" width="5.625" style="4" customWidth="1"/>
    <col min="8" max="10" width="9.125" style="4"/>
    <col min="11" max="11" width="10.25" style="4" customWidth="1"/>
    <col min="12" max="12" width="9.125" style="4"/>
    <col min="13" max="13" width="21.375" style="4" customWidth="1"/>
    <col min="14" max="16384" width="9.1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6" t="s">
        <v>87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8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9" t="s">
        <v>92</v>
      </c>
      <c r="B4" s="240"/>
      <c r="C4" s="240"/>
      <c r="D4" s="240"/>
      <c r="E4" s="240"/>
      <c r="F4" s="241"/>
      <c r="G4" s="6"/>
      <c r="H4" s="239" t="s">
        <v>93</v>
      </c>
      <c r="I4" s="240"/>
      <c r="J4" s="240"/>
      <c r="K4" s="240"/>
      <c r="L4" s="240"/>
      <c r="M4" s="241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42" t="s">
        <v>27</v>
      </c>
      <c r="E5" s="243"/>
      <c r="F5" s="244"/>
      <c r="G5" s="10"/>
      <c r="H5" s="245" t="s">
        <v>23</v>
      </c>
      <c r="I5" s="246"/>
      <c r="J5" s="247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180</v>
      </c>
      <c r="B6" s="108">
        <v>0.85</v>
      </c>
      <c r="C6" s="110">
        <v>19.72</v>
      </c>
      <c r="D6" s="230">
        <v>100000</v>
      </c>
      <c r="E6" s="231">
        <v>100000</v>
      </c>
      <c r="F6" s="232">
        <v>100000</v>
      </c>
      <c r="G6" s="10"/>
      <c r="H6" s="233" t="s">
        <v>265</v>
      </c>
      <c r="I6" s="234" t="s">
        <v>265</v>
      </c>
      <c r="J6" s="235" t="s">
        <v>265</v>
      </c>
      <c r="K6" s="147">
        <v>0.09</v>
      </c>
      <c r="L6" s="148">
        <v>-10</v>
      </c>
      <c r="M6" s="106">
        <v>833767</v>
      </c>
    </row>
    <row r="7" spans="1:13" ht="20.100000000000001" customHeight="1">
      <c r="A7" s="107" t="s">
        <v>54</v>
      </c>
      <c r="B7" s="108">
        <v>3.57</v>
      </c>
      <c r="C7" s="110">
        <v>10.53</v>
      </c>
      <c r="D7" s="230">
        <v>42291929</v>
      </c>
      <c r="E7" s="231">
        <v>42291929</v>
      </c>
      <c r="F7" s="232">
        <v>42291929</v>
      </c>
      <c r="G7" s="10"/>
      <c r="H7" s="233" t="s">
        <v>316</v>
      </c>
      <c r="I7" s="234" t="s">
        <v>316</v>
      </c>
      <c r="J7" s="235" t="s">
        <v>316</v>
      </c>
      <c r="K7" s="147">
        <v>0.31</v>
      </c>
      <c r="L7" s="148">
        <v>-3.12</v>
      </c>
      <c r="M7" s="106">
        <v>267216165</v>
      </c>
    </row>
    <row r="8" spans="1:13" ht="20.100000000000001" customHeight="1">
      <c r="A8" s="133" t="s">
        <v>178</v>
      </c>
      <c r="B8" s="108">
        <v>38.5</v>
      </c>
      <c r="C8" s="110">
        <v>6.94</v>
      </c>
      <c r="D8" s="230">
        <v>178100</v>
      </c>
      <c r="E8" s="231">
        <v>178100</v>
      </c>
      <c r="F8" s="232">
        <v>178100</v>
      </c>
      <c r="G8" s="10"/>
      <c r="H8" s="233" t="s">
        <v>242</v>
      </c>
      <c r="I8" s="234" t="s">
        <v>242</v>
      </c>
      <c r="J8" s="235" t="s">
        <v>242</v>
      </c>
      <c r="K8" s="147">
        <v>32</v>
      </c>
      <c r="L8" s="148">
        <v>-1.54</v>
      </c>
      <c r="M8" s="106">
        <v>95000</v>
      </c>
    </row>
    <row r="9" spans="1:13" ht="20.100000000000001" customHeight="1">
      <c r="A9" s="128" t="s">
        <v>41</v>
      </c>
      <c r="B9" s="108">
        <v>26.1</v>
      </c>
      <c r="C9" s="110">
        <v>6.1</v>
      </c>
      <c r="D9" s="230">
        <v>703506</v>
      </c>
      <c r="E9" s="231">
        <v>703506</v>
      </c>
      <c r="F9" s="232">
        <v>703506</v>
      </c>
      <c r="G9" s="10"/>
      <c r="H9" s="233" t="s">
        <v>308</v>
      </c>
      <c r="I9" s="234" t="s">
        <v>308</v>
      </c>
      <c r="J9" s="235" t="s">
        <v>308</v>
      </c>
      <c r="K9" s="147">
        <v>5.75</v>
      </c>
      <c r="L9" s="148">
        <v>-1.37</v>
      </c>
      <c r="M9" s="106">
        <v>3608486</v>
      </c>
    </row>
    <row r="10" spans="1:13" ht="20.100000000000001" customHeight="1">
      <c r="A10" s="36" t="s">
        <v>55</v>
      </c>
      <c r="B10" s="108">
        <v>30.98</v>
      </c>
      <c r="C10" s="110">
        <v>4.9800000000000004</v>
      </c>
      <c r="D10" s="230">
        <v>1216580</v>
      </c>
      <c r="E10" s="231">
        <v>1216580</v>
      </c>
      <c r="F10" s="232">
        <v>1216580</v>
      </c>
      <c r="G10" s="140"/>
      <c r="H10" s="233" t="s">
        <v>226</v>
      </c>
      <c r="I10" s="234" t="s">
        <v>226</v>
      </c>
      <c r="J10" s="235" t="s">
        <v>226</v>
      </c>
      <c r="K10" s="147">
        <v>1.08</v>
      </c>
      <c r="L10" s="148">
        <v>-0.92</v>
      </c>
      <c r="M10" s="106">
        <v>61000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1" t="s">
        <v>114</v>
      </c>
      <c r="B13" s="251"/>
      <c r="C13" s="251"/>
      <c r="D13" s="251"/>
      <c r="E13" s="251"/>
      <c r="F13" s="252"/>
      <c r="G13" s="19"/>
      <c r="H13" s="253" t="s">
        <v>94</v>
      </c>
      <c r="I13" s="253"/>
      <c r="J13" s="253"/>
      <c r="K13" s="253"/>
      <c r="L13" s="253"/>
      <c r="M13" s="253"/>
    </row>
    <row r="14" spans="1:13" ht="27" customHeight="1">
      <c r="A14" s="7" t="s">
        <v>23</v>
      </c>
      <c r="B14" s="8" t="s">
        <v>32</v>
      </c>
      <c r="C14" s="9" t="s">
        <v>33</v>
      </c>
      <c r="D14" s="248" t="s">
        <v>27</v>
      </c>
      <c r="E14" s="249"/>
      <c r="F14" s="250"/>
      <c r="G14" s="6"/>
      <c r="H14" s="245" t="s">
        <v>23</v>
      </c>
      <c r="I14" s="246"/>
      <c r="J14" s="247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316</v>
      </c>
      <c r="B15" s="108">
        <v>0.31</v>
      </c>
      <c r="C15" s="109">
        <v>-3.12</v>
      </c>
      <c r="D15" s="230">
        <v>267216165</v>
      </c>
      <c r="E15" s="231">
        <v>267216165</v>
      </c>
      <c r="F15" s="232">
        <v>267216165</v>
      </c>
      <c r="G15" s="20"/>
      <c r="H15" s="233" t="s">
        <v>193</v>
      </c>
      <c r="I15" s="234" t="s">
        <v>193</v>
      </c>
      <c r="J15" s="235" t="s">
        <v>193</v>
      </c>
      <c r="K15" s="108">
        <v>12.05</v>
      </c>
      <c r="L15" s="109">
        <v>-0.41</v>
      </c>
      <c r="M15" s="106">
        <v>156737712.06</v>
      </c>
    </row>
    <row r="16" spans="1:13" ht="20.100000000000001" customHeight="1">
      <c r="A16" s="107" t="s">
        <v>271</v>
      </c>
      <c r="B16" s="108">
        <v>0.08</v>
      </c>
      <c r="C16" s="109">
        <v>0</v>
      </c>
      <c r="D16" s="230">
        <v>75000000</v>
      </c>
      <c r="E16" s="231">
        <v>75000000</v>
      </c>
      <c r="F16" s="232">
        <v>75000000</v>
      </c>
      <c r="G16" s="20"/>
      <c r="H16" s="233" t="s">
        <v>54</v>
      </c>
      <c r="I16" s="234" t="s">
        <v>54</v>
      </c>
      <c r="J16" s="235" t="s">
        <v>54</v>
      </c>
      <c r="K16" s="108">
        <v>3.57</v>
      </c>
      <c r="L16" s="109">
        <v>10.53</v>
      </c>
      <c r="M16" s="106">
        <v>144845719.08000001</v>
      </c>
    </row>
    <row r="17" spans="1:13" ht="20.100000000000001" customHeight="1">
      <c r="A17" s="107" t="s">
        <v>269</v>
      </c>
      <c r="B17" s="108">
        <v>0.25</v>
      </c>
      <c r="C17" s="109">
        <v>0</v>
      </c>
      <c r="D17" s="230">
        <v>50505096</v>
      </c>
      <c r="E17" s="231">
        <v>50505096</v>
      </c>
      <c r="F17" s="232">
        <v>50505096</v>
      </c>
      <c r="G17" s="20"/>
      <c r="H17" s="233" t="s">
        <v>208</v>
      </c>
      <c r="I17" s="234" t="s">
        <v>208</v>
      </c>
      <c r="J17" s="235" t="s">
        <v>208</v>
      </c>
      <c r="K17" s="108">
        <v>4.6500000000000004</v>
      </c>
      <c r="L17" s="109">
        <v>-0.64</v>
      </c>
      <c r="M17" s="106">
        <v>93760103.129999995</v>
      </c>
    </row>
    <row r="18" spans="1:13" ht="20.100000000000001" customHeight="1">
      <c r="A18" s="107" t="s">
        <v>54</v>
      </c>
      <c r="B18" s="108">
        <v>3.57</v>
      </c>
      <c r="C18" s="109">
        <v>10.53</v>
      </c>
      <c r="D18" s="230">
        <v>42291929</v>
      </c>
      <c r="E18" s="231">
        <v>42291929</v>
      </c>
      <c r="F18" s="232">
        <v>42291929</v>
      </c>
      <c r="G18" s="20"/>
      <c r="H18" s="233" t="s">
        <v>316</v>
      </c>
      <c r="I18" s="234" t="s">
        <v>316</v>
      </c>
      <c r="J18" s="235" t="s">
        <v>316</v>
      </c>
      <c r="K18" s="108">
        <v>0.31</v>
      </c>
      <c r="L18" s="109">
        <v>-3.12</v>
      </c>
      <c r="M18" s="106">
        <v>84416740.510000005</v>
      </c>
    </row>
    <row r="19" spans="1:13" ht="20.100000000000001" customHeight="1">
      <c r="A19" s="107" t="s">
        <v>50</v>
      </c>
      <c r="B19" s="108">
        <v>0.16</v>
      </c>
      <c r="C19" s="109">
        <v>0</v>
      </c>
      <c r="D19" s="230">
        <v>32000000</v>
      </c>
      <c r="E19" s="231">
        <v>32000000</v>
      </c>
      <c r="F19" s="232">
        <v>32000000</v>
      </c>
      <c r="G19" s="20"/>
      <c r="H19" s="233" t="s">
        <v>173</v>
      </c>
      <c r="I19" s="234" t="s">
        <v>173</v>
      </c>
      <c r="J19" s="235" t="s">
        <v>173</v>
      </c>
      <c r="K19" s="108">
        <v>3.6</v>
      </c>
      <c r="L19" s="109">
        <v>-0.55000000000000004</v>
      </c>
      <c r="M19" s="106">
        <v>72564037.439999998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3"/>
  <sheetViews>
    <sheetView rightToLeft="1" topLeftCell="A58" zoomScale="110" zoomScaleNormal="110" workbookViewId="0">
      <selection activeCell="B39" sqref="B39"/>
    </sheetView>
  </sheetViews>
  <sheetFormatPr defaultColWidth="9" defaultRowHeight="15.75" customHeight="1"/>
  <cols>
    <col min="1" max="1" width="1.25" style="1" customWidth="1"/>
    <col min="2" max="2" width="22.25" style="47" customWidth="1"/>
    <col min="3" max="3" width="7.375" style="47" customWidth="1"/>
    <col min="4" max="7" width="8.75" style="47" customWidth="1"/>
    <col min="8" max="8" width="10.25" style="47" bestFit="1" customWidth="1"/>
    <col min="9" max="9" width="8.75" style="47" customWidth="1"/>
    <col min="10" max="10" width="8.75" style="56" customWidth="1"/>
    <col min="11" max="11" width="8.75" style="57" customWidth="1"/>
    <col min="12" max="12" width="11.125" style="58" customWidth="1"/>
    <col min="13" max="13" width="18.875" style="58" customWidth="1"/>
    <col min="14" max="14" width="23.75" style="59" customWidth="1"/>
    <col min="15" max="16384" width="9" style="47"/>
  </cols>
  <sheetData>
    <row r="1" spans="1:14" ht="30" customHeight="1">
      <c r="A1" s="47"/>
      <c r="B1" s="261" t="s">
        <v>322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</row>
    <row r="2" spans="1:14" ht="31.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4" ht="15" customHeight="1">
      <c r="A3" s="47"/>
      <c r="B3" s="265" t="s">
        <v>16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4" ht="15" customHeight="1">
      <c r="A4" s="47"/>
      <c r="B4" s="133" t="s">
        <v>269</v>
      </c>
      <c r="C4" s="133" t="s">
        <v>270</v>
      </c>
      <c r="D4" s="94">
        <v>0.25</v>
      </c>
      <c r="E4" s="99">
        <v>0.26</v>
      </c>
      <c r="F4" s="99">
        <v>0.25</v>
      </c>
      <c r="G4" s="99">
        <v>0.25</v>
      </c>
      <c r="H4" s="99">
        <v>0.26</v>
      </c>
      <c r="I4" s="99">
        <v>0.25</v>
      </c>
      <c r="J4" s="99">
        <v>0.25</v>
      </c>
      <c r="K4" s="95">
        <v>0</v>
      </c>
      <c r="L4" s="96">
        <v>38</v>
      </c>
      <c r="M4" s="97">
        <v>50505096</v>
      </c>
      <c r="N4" s="98">
        <v>12681274</v>
      </c>
    </row>
    <row r="5" spans="1:14" ht="15" customHeight="1">
      <c r="A5" s="47"/>
      <c r="B5" s="36" t="s">
        <v>173</v>
      </c>
      <c r="C5" s="90" t="s">
        <v>174</v>
      </c>
      <c r="D5" s="94">
        <v>3.62</v>
      </c>
      <c r="E5" s="99">
        <v>3.62</v>
      </c>
      <c r="F5" s="99">
        <v>3.58</v>
      </c>
      <c r="G5" s="99">
        <v>3.6</v>
      </c>
      <c r="H5" s="99">
        <v>3.63</v>
      </c>
      <c r="I5" s="99">
        <v>3.6</v>
      </c>
      <c r="J5" s="99">
        <v>3.62</v>
      </c>
      <c r="K5" s="95">
        <v>-0.55000000000000004</v>
      </c>
      <c r="L5" s="96">
        <v>61</v>
      </c>
      <c r="M5" s="97">
        <v>20153781</v>
      </c>
      <c r="N5" s="98">
        <v>72564037.439999998</v>
      </c>
    </row>
    <row r="6" spans="1:14" ht="15" customHeight="1">
      <c r="A6" s="47"/>
      <c r="B6" s="103" t="s">
        <v>199</v>
      </c>
      <c r="C6" s="90" t="s">
        <v>200</v>
      </c>
      <c r="D6" s="94">
        <v>0.78</v>
      </c>
      <c r="E6" s="99">
        <v>0.78</v>
      </c>
      <c r="F6" s="99">
        <v>0.78</v>
      </c>
      <c r="G6" s="99">
        <v>0.78</v>
      </c>
      <c r="H6" s="99">
        <v>0.78</v>
      </c>
      <c r="I6" s="99">
        <v>0.78</v>
      </c>
      <c r="J6" s="99">
        <v>0.78</v>
      </c>
      <c r="K6" s="151">
        <v>0</v>
      </c>
      <c r="L6" s="96">
        <v>9</v>
      </c>
      <c r="M6" s="97">
        <v>260253</v>
      </c>
      <c r="N6" s="98">
        <v>202997.34</v>
      </c>
    </row>
    <row r="7" spans="1:14" ht="15" customHeight="1">
      <c r="A7" s="47"/>
      <c r="B7" s="37" t="s">
        <v>268</v>
      </c>
      <c r="C7" s="37" t="s">
        <v>267</v>
      </c>
      <c r="D7" s="94">
        <v>0.24</v>
      </c>
      <c r="E7" s="99">
        <v>0.24</v>
      </c>
      <c r="F7" s="99">
        <v>0.24</v>
      </c>
      <c r="G7" s="99">
        <v>0.24</v>
      </c>
      <c r="H7" s="99">
        <v>0.24</v>
      </c>
      <c r="I7" s="99">
        <v>0.24</v>
      </c>
      <c r="J7" s="99">
        <v>0.24</v>
      </c>
      <c r="K7" s="151">
        <v>0</v>
      </c>
      <c r="L7" s="96">
        <v>1</v>
      </c>
      <c r="M7" s="97">
        <v>1000000</v>
      </c>
      <c r="N7" s="98">
        <v>240000</v>
      </c>
    </row>
    <row r="8" spans="1:14" ht="15" customHeight="1">
      <c r="A8" s="47"/>
      <c r="B8" s="36" t="s">
        <v>316</v>
      </c>
      <c r="C8" s="36" t="s">
        <v>317</v>
      </c>
      <c r="D8" s="94">
        <v>0.31</v>
      </c>
      <c r="E8" s="99">
        <v>0.33</v>
      </c>
      <c r="F8" s="99">
        <v>0.31</v>
      </c>
      <c r="G8" s="99">
        <v>0.32</v>
      </c>
      <c r="H8" s="99">
        <v>0.32</v>
      </c>
      <c r="I8" s="99">
        <v>0.31</v>
      </c>
      <c r="J8" s="99">
        <v>0.32</v>
      </c>
      <c r="K8" s="95">
        <v>-3.12</v>
      </c>
      <c r="L8" s="96">
        <v>68</v>
      </c>
      <c r="M8" s="97">
        <v>267216165</v>
      </c>
      <c r="N8" s="98">
        <v>84416740.510000005</v>
      </c>
    </row>
    <row r="9" spans="1:14" ht="15" customHeight="1">
      <c r="A9" s="47"/>
      <c r="B9" s="93" t="s">
        <v>187</v>
      </c>
      <c r="C9" s="90" t="s">
        <v>186</v>
      </c>
      <c r="D9" s="94">
        <v>1.04</v>
      </c>
      <c r="E9" s="99">
        <v>1.04</v>
      </c>
      <c r="F9" s="99">
        <v>1.04</v>
      </c>
      <c r="G9" s="99">
        <v>1.04</v>
      </c>
      <c r="H9" s="99">
        <v>1.04</v>
      </c>
      <c r="I9" s="99">
        <v>1.04</v>
      </c>
      <c r="J9" s="99">
        <v>1.04</v>
      </c>
      <c r="K9" s="151">
        <v>0</v>
      </c>
      <c r="L9" s="96">
        <v>3</v>
      </c>
      <c r="M9" s="97">
        <v>4457</v>
      </c>
      <c r="N9" s="98">
        <v>4635.28</v>
      </c>
    </row>
    <row r="10" spans="1:14" ht="15" customHeight="1">
      <c r="A10" s="47"/>
      <c r="B10" s="42" t="s">
        <v>261</v>
      </c>
      <c r="C10" s="36" t="s">
        <v>262</v>
      </c>
      <c r="D10" s="94">
        <v>7.0000000000000007E-2</v>
      </c>
      <c r="E10" s="99">
        <v>7.0000000000000007E-2</v>
      </c>
      <c r="F10" s="99">
        <v>7.0000000000000007E-2</v>
      </c>
      <c r="G10" s="99">
        <v>7.0000000000000007E-2</v>
      </c>
      <c r="H10" s="99">
        <v>7.0000000000000007E-2</v>
      </c>
      <c r="I10" s="99">
        <v>7.0000000000000007E-2</v>
      </c>
      <c r="J10" s="99">
        <v>7.0000000000000007E-2</v>
      </c>
      <c r="K10" s="151">
        <v>0</v>
      </c>
      <c r="L10" s="96">
        <v>1</v>
      </c>
      <c r="M10" s="97">
        <v>2000000</v>
      </c>
      <c r="N10" s="98">
        <v>140000</v>
      </c>
    </row>
    <row r="11" spans="1:14" ht="15" customHeight="1">
      <c r="A11" s="47"/>
      <c r="B11" s="36" t="s">
        <v>50</v>
      </c>
      <c r="C11" s="36" t="s">
        <v>51</v>
      </c>
      <c r="D11" s="94">
        <v>0.16</v>
      </c>
      <c r="E11" s="99">
        <v>0.16</v>
      </c>
      <c r="F11" s="99">
        <v>0.16</v>
      </c>
      <c r="G11" s="99">
        <v>0.16</v>
      </c>
      <c r="H11" s="99">
        <v>0.16</v>
      </c>
      <c r="I11" s="99">
        <v>0.16</v>
      </c>
      <c r="J11" s="99">
        <v>0.16</v>
      </c>
      <c r="K11" s="151">
        <v>0</v>
      </c>
      <c r="L11" s="96">
        <v>14</v>
      </c>
      <c r="M11" s="97">
        <v>32000000</v>
      </c>
      <c r="N11" s="98">
        <v>5120000</v>
      </c>
    </row>
    <row r="12" spans="1:14" ht="15" customHeight="1">
      <c r="A12" s="47"/>
      <c r="B12" s="36" t="s">
        <v>150</v>
      </c>
      <c r="C12" s="90" t="s">
        <v>151</v>
      </c>
      <c r="D12" s="94">
        <v>2.08</v>
      </c>
      <c r="E12" s="99">
        <v>2.08</v>
      </c>
      <c r="F12" s="99">
        <v>2.0699999999999998</v>
      </c>
      <c r="G12" s="99">
        <v>2.0699999999999998</v>
      </c>
      <c r="H12" s="99">
        <v>2.08</v>
      </c>
      <c r="I12" s="99">
        <v>2.08</v>
      </c>
      <c r="J12" s="99">
        <v>2.08</v>
      </c>
      <c r="K12" s="95">
        <v>0</v>
      </c>
      <c r="L12" s="96">
        <v>53</v>
      </c>
      <c r="M12" s="97">
        <v>18270286</v>
      </c>
      <c r="N12" s="98">
        <v>37907194.880000003</v>
      </c>
    </row>
    <row r="13" spans="1:14" ht="15" customHeight="1">
      <c r="A13" s="47"/>
      <c r="B13" s="90" t="s">
        <v>160</v>
      </c>
      <c r="C13" s="90" t="s">
        <v>161</v>
      </c>
      <c r="D13" s="94">
        <v>4.09</v>
      </c>
      <c r="E13" s="99">
        <v>4.09</v>
      </c>
      <c r="F13" s="99">
        <v>4.0599999999999996</v>
      </c>
      <c r="G13" s="99">
        <v>4.08</v>
      </c>
      <c r="H13" s="99">
        <v>4.09</v>
      </c>
      <c r="I13" s="99">
        <v>4.08</v>
      </c>
      <c r="J13" s="99">
        <v>4.09</v>
      </c>
      <c r="K13" s="95">
        <v>-0.24</v>
      </c>
      <c r="L13" s="96">
        <v>20</v>
      </c>
      <c r="M13" s="97">
        <v>2734550</v>
      </c>
      <c r="N13" s="98">
        <v>11156309.5</v>
      </c>
    </row>
    <row r="14" spans="1:14" ht="15" customHeight="1">
      <c r="A14" s="47"/>
      <c r="B14" s="128" t="s">
        <v>236</v>
      </c>
      <c r="C14" s="128" t="s">
        <v>237</v>
      </c>
      <c r="D14" s="94">
        <v>0.75</v>
      </c>
      <c r="E14" s="99">
        <v>0.75</v>
      </c>
      <c r="F14" s="99">
        <v>0.75</v>
      </c>
      <c r="G14" s="99">
        <v>0.75</v>
      </c>
      <c r="H14" s="99">
        <v>0.75</v>
      </c>
      <c r="I14" s="99">
        <v>0.75</v>
      </c>
      <c r="J14" s="99">
        <v>0.75</v>
      </c>
      <c r="K14" s="151">
        <v>0</v>
      </c>
      <c r="L14" s="96">
        <v>1</v>
      </c>
      <c r="M14" s="97">
        <v>1259</v>
      </c>
      <c r="N14" s="98">
        <v>944.25</v>
      </c>
    </row>
    <row r="15" spans="1:14" ht="15" customHeight="1">
      <c r="A15" s="47"/>
      <c r="B15" s="128" t="s">
        <v>148</v>
      </c>
      <c r="C15" s="128" t="s">
        <v>149</v>
      </c>
      <c r="D15" s="94">
        <v>0.05</v>
      </c>
      <c r="E15" s="99">
        <v>0.05</v>
      </c>
      <c r="F15" s="99">
        <v>0.05</v>
      </c>
      <c r="G15" s="99">
        <v>0.05</v>
      </c>
      <c r="H15" s="99">
        <v>0.05</v>
      </c>
      <c r="I15" s="99">
        <v>0.05</v>
      </c>
      <c r="J15" s="99">
        <v>0.05</v>
      </c>
      <c r="K15" s="151">
        <v>0</v>
      </c>
      <c r="L15" s="96">
        <v>13</v>
      </c>
      <c r="M15" s="97">
        <v>19927286</v>
      </c>
      <c r="N15" s="98">
        <v>996364.3</v>
      </c>
    </row>
    <row r="16" spans="1:14" ht="15" customHeight="1">
      <c r="A16" s="47"/>
      <c r="B16" s="277" t="s">
        <v>17</v>
      </c>
      <c r="C16" s="278"/>
      <c r="D16" s="119"/>
      <c r="E16" s="119"/>
      <c r="F16" s="119"/>
      <c r="G16" s="119"/>
      <c r="H16" s="119"/>
      <c r="I16" s="119"/>
      <c r="J16" s="119"/>
      <c r="K16" s="119"/>
      <c r="L16" s="53">
        <f>SUM(L4:L15)</f>
        <v>282</v>
      </c>
      <c r="M16" s="53">
        <f>SUM(M4:M15)</f>
        <v>414073133</v>
      </c>
      <c r="N16" s="53">
        <f>SUM(N4:N15)</f>
        <v>225430497.50000003</v>
      </c>
    </row>
    <row r="17" spans="1:14" ht="15" customHeight="1">
      <c r="A17" s="47"/>
      <c r="B17" s="279" t="s">
        <v>141</v>
      </c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1"/>
    </row>
    <row r="18" spans="1:14" ht="15" customHeight="1">
      <c r="A18" s="47"/>
      <c r="B18" s="90" t="s">
        <v>193</v>
      </c>
      <c r="C18" s="90" t="s">
        <v>194</v>
      </c>
      <c r="D18" s="94">
        <v>12.1</v>
      </c>
      <c r="E18" s="99">
        <v>12.1</v>
      </c>
      <c r="F18" s="99">
        <v>12</v>
      </c>
      <c r="G18" s="99">
        <v>12.01</v>
      </c>
      <c r="H18" s="99">
        <v>12.13</v>
      </c>
      <c r="I18" s="99">
        <v>12.05</v>
      </c>
      <c r="J18" s="99">
        <v>12.1</v>
      </c>
      <c r="K18" s="95">
        <v>-0.41</v>
      </c>
      <c r="L18" s="96">
        <v>127</v>
      </c>
      <c r="M18" s="97">
        <v>13050665</v>
      </c>
      <c r="N18" s="98">
        <v>156737712.06</v>
      </c>
    </row>
    <row r="19" spans="1:14" ht="15" customHeight="1">
      <c r="A19" s="47"/>
      <c r="B19" s="277" t="s">
        <v>192</v>
      </c>
      <c r="C19" s="278"/>
      <c r="D19" s="119"/>
      <c r="E19" s="119"/>
      <c r="F19" s="119"/>
      <c r="G19" s="119"/>
      <c r="H19" s="119"/>
      <c r="I19" s="119"/>
      <c r="J19" s="119"/>
      <c r="K19" s="119"/>
      <c r="L19" s="53">
        <f>SUM(L18:L18)</f>
        <v>127</v>
      </c>
      <c r="M19" s="53">
        <f>SUM(M18:M18)</f>
        <v>13050665</v>
      </c>
      <c r="N19" s="53">
        <f>SUM(N18:N18)</f>
        <v>156737712.06</v>
      </c>
    </row>
    <row r="20" spans="1:14" ht="15" customHeight="1">
      <c r="A20" s="47"/>
      <c r="B20" s="265" t="s">
        <v>113</v>
      </c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7"/>
    </row>
    <row r="21" spans="1:14" ht="15" customHeight="1">
      <c r="A21" s="47"/>
      <c r="B21" s="36" t="s">
        <v>226</v>
      </c>
      <c r="C21" s="36" t="s">
        <v>227</v>
      </c>
      <c r="D21" s="94">
        <v>1.0900000000000001</v>
      </c>
      <c r="E21" s="99">
        <v>1.0900000000000001</v>
      </c>
      <c r="F21" s="99">
        <v>1.08</v>
      </c>
      <c r="G21" s="99">
        <v>1.08</v>
      </c>
      <c r="H21" s="99">
        <v>1.0900000000000001</v>
      </c>
      <c r="I21" s="99">
        <v>1.08</v>
      </c>
      <c r="J21" s="99">
        <v>1.0900000000000001</v>
      </c>
      <c r="K21" s="95">
        <v>-0.92</v>
      </c>
      <c r="L21" s="96">
        <v>4</v>
      </c>
      <c r="M21" s="97">
        <v>61000</v>
      </c>
      <c r="N21" s="98">
        <v>65980</v>
      </c>
    </row>
    <row r="22" spans="1:14" ht="15" customHeight="1">
      <c r="A22" s="47"/>
      <c r="B22" s="277" t="s">
        <v>288</v>
      </c>
      <c r="C22" s="278"/>
      <c r="D22" s="119"/>
      <c r="E22" s="119"/>
      <c r="F22" s="119"/>
      <c r="G22" s="119"/>
      <c r="H22" s="119"/>
      <c r="I22" s="119"/>
      <c r="J22" s="119"/>
      <c r="K22" s="119"/>
      <c r="L22" s="53">
        <f>SUM(L21:L21)</f>
        <v>4</v>
      </c>
      <c r="M22" s="53">
        <f>SUM(M21:M21)</f>
        <v>61000</v>
      </c>
      <c r="N22" s="53">
        <f>SUM(N21:N21)</f>
        <v>65980</v>
      </c>
    </row>
    <row r="23" spans="1:14" ht="15" customHeight="1">
      <c r="A23" s="47"/>
      <c r="B23" s="265" t="s">
        <v>18</v>
      </c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7"/>
    </row>
    <row r="24" spans="1:14" ht="15" customHeight="1">
      <c r="A24" s="47"/>
      <c r="B24" s="36" t="s">
        <v>242</v>
      </c>
      <c r="C24" s="36" t="s">
        <v>243</v>
      </c>
      <c r="D24" s="94">
        <v>32</v>
      </c>
      <c r="E24" s="99">
        <v>32</v>
      </c>
      <c r="F24" s="99">
        <v>32</v>
      </c>
      <c r="G24" s="99">
        <v>32</v>
      </c>
      <c r="H24" s="99">
        <v>32.5</v>
      </c>
      <c r="I24" s="99">
        <v>32</v>
      </c>
      <c r="J24" s="99">
        <v>32.5</v>
      </c>
      <c r="K24" s="95">
        <v>-1.54</v>
      </c>
      <c r="L24" s="96">
        <v>4</v>
      </c>
      <c r="M24" s="97">
        <v>95000</v>
      </c>
      <c r="N24" s="98">
        <v>3040000</v>
      </c>
    </row>
    <row r="25" spans="1:14" ht="15" customHeight="1">
      <c r="A25" s="47"/>
      <c r="B25" s="36" t="s">
        <v>249</v>
      </c>
      <c r="C25" s="36" t="s">
        <v>250</v>
      </c>
      <c r="D25" s="94">
        <v>3.47</v>
      </c>
      <c r="E25" s="99">
        <v>3.47</v>
      </c>
      <c r="F25" s="99">
        <v>3.41</v>
      </c>
      <c r="G25" s="99">
        <v>3.43</v>
      </c>
      <c r="H25" s="99">
        <v>3.4</v>
      </c>
      <c r="I25" s="99">
        <v>3.42</v>
      </c>
      <c r="J25" s="99">
        <v>3.4</v>
      </c>
      <c r="K25" s="95">
        <v>0.59</v>
      </c>
      <c r="L25" s="96">
        <v>65</v>
      </c>
      <c r="M25" s="97">
        <v>7833392</v>
      </c>
      <c r="N25" s="98">
        <v>26837907.68</v>
      </c>
    </row>
    <row r="26" spans="1:14" ht="15" customHeight="1">
      <c r="A26" s="47"/>
      <c r="B26" s="270" t="s">
        <v>98</v>
      </c>
      <c r="C26" s="271"/>
      <c r="D26" s="119"/>
      <c r="E26" s="119"/>
      <c r="F26" s="119"/>
      <c r="G26" s="119"/>
      <c r="H26" s="119"/>
      <c r="I26" s="119"/>
      <c r="J26" s="119"/>
      <c r="K26" s="119"/>
      <c r="L26" s="53">
        <f>SUM(L24:L25)</f>
        <v>69</v>
      </c>
      <c r="M26" s="53">
        <f>SUM(M24:M25)</f>
        <v>7928392</v>
      </c>
      <c r="N26" s="53">
        <f>SUM(N24:N25)</f>
        <v>29877907.68</v>
      </c>
    </row>
    <row r="27" spans="1:14" ht="15" customHeight="1">
      <c r="A27" s="47"/>
      <c r="B27" s="282" t="s">
        <v>19</v>
      </c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4"/>
    </row>
    <row r="28" spans="1:14" ht="15" customHeight="1">
      <c r="A28" s="47"/>
      <c r="B28" s="36" t="s">
        <v>208</v>
      </c>
      <c r="C28" s="36" t="s">
        <v>209</v>
      </c>
      <c r="D28" s="94">
        <v>4.68</v>
      </c>
      <c r="E28" s="99">
        <v>4.7</v>
      </c>
      <c r="F28" s="99">
        <v>4.63</v>
      </c>
      <c r="G28" s="99">
        <v>4.66</v>
      </c>
      <c r="H28" s="99">
        <v>4.6900000000000004</v>
      </c>
      <c r="I28" s="99">
        <v>4.6500000000000004</v>
      </c>
      <c r="J28" s="99">
        <v>4.68</v>
      </c>
      <c r="K28" s="95">
        <v>-0.64</v>
      </c>
      <c r="L28" s="96">
        <v>96</v>
      </c>
      <c r="M28" s="97">
        <v>20108421</v>
      </c>
      <c r="N28" s="98">
        <v>93760103.129999995</v>
      </c>
    </row>
    <row r="29" spans="1:14" ht="15" customHeight="1">
      <c r="A29" s="47"/>
      <c r="B29" s="36" t="s">
        <v>130</v>
      </c>
      <c r="C29" s="36" t="s">
        <v>131</v>
      </c>
      <c r="D29" s="94">
        <v>1.1499999999999999</v>
      </c>
      <c r="E29" s="99">
        <v>1.1499999999999999</v>
      </c>
      <c r="F29" s="99">
        <v>1.1499999999999999</v>
      </c>
      <c r="G29" s="99">
        <v>1.1499999999999999</v>
      </c>
      <c r="H29" s="99">
        <v>1.1000000000000001</v>
      </c>
      <c r="I29" s="99">
        <v>1.1499999999999999</v>
      </c>
      <c r="J29" s="99">
        <v>1.1000000000000001</v>
      </c>
      <c r="K29" s="95">
        <v>4.55</v>
      </c>
      <c r="L29" s="96">
        <v>3</v>
      </c>
      <c r="M29" s="97">
        <v>167287</v>
      </c>
      <c r="N29" s="98">
        <v>192380.05</v>
      </c>
    </row>
    <row r="30" spans="1:14" ht="15" customHeight="1">
      <c r="A30" s="47"/>
      <c r="B30" s="36" t="s">
        <v>281</v>
      </c>
      <c r="C30" s="36" t="s">
        <v>280</v>
      </c>
      <c r="D30" s="94">
        <v>2.7</v>
      </c>
      <c r="E30" s="99">
        <v>2.7</v>
      </c>
      <c r="F30" s="99">
        <v>2.7</v>
      </c>
      <c r="G30" s="99">
        <v>2.7</v>
      </c>
      <c r="H30" s="99">
        <v>2.71</v>
      </c>
      <c r="I30" s="99">
        <v>2.7</v>
      </c>
      <c r="J30" s="99">
        <v>2.71</v>
      </c>
      <c r="K30" s="95">
        <v>-0.37</v>
      </c>
      <c r="L30" s="96">
        <v>3</v>
      </c>
      <c r="M30" s="97">
        <v>2000000</v>
      </c>
      <c r="N30" s="98">
        <v>5400000</v>
      </c>
    </row>
    <row r="31" spans="1:14" ht="15" customHeight="1">
      <c r="A31" s="47"/>
      <c r="B31" s="42" t="s">
        <v>263</v>
      </c>
      <c r="C31" s="36" t="s">
        <v>264</v>
      </c>
      <c r="D31" s="94">
        <v>17</v>
      </c>
      <c r="E31" s="99">
        <v>17</v>
      </c>
      <c r="F31" s="99">
        <v>17</v>
      </c>
      <c r="G31" s="99">
        <v>17</v>
      </c>
      <c r="H31" s="99">
        <v>17</v>
      </c>
      <c r="I31" s="99">
        <v>17</v>
      </c>
      <c r="J31" s="99">
        <v>17</v>
      </c>
      <c r="K31" s="151">
        <v>0</v>
      </c>
      <c r="L31" s="96">
        <v>5</v>
      </c>
      <c r="M31" s="97">
        <v>56000</v>
      </c>
      <c r="N31" s="98">
        <v>952000</v>
      </c>
    </row>
    <row r="32" spans="1:14" ht="15" customHeight="1">
      <c r="A32" s="47"/>
      <c r="B32" s="116" t="s">
        <v>221</v>
      </c>
      <c r="C32" s="116" t="s">
        <v>220</v>
      </c>
      <c r="D32" s="94">
        <v>2.5499999999999998</v>
      </c>
      <c r="E32" s="99">
        <v>2.58</v>
      </c>
      <c r="F32" s="99">
        <v>2.5499999999999998</v>
      </c>
      <c r="G32" s="99">
        <v>2.57</v>
      </c>
      <c r="H32" s="99">
        <v>2.5499999999999998</v>
      </c>
      <c r="I32" s="99">
        <v>2.57</v>
      </c>
      <c r="J32" s="99">
        <v>2.5499999999999998</v>
      </c>
      <c r="K32" s="95">
        <v>0.78</v>
      </c>
      <c r="L32" s="96">
        <v>18</v>
      </c>
      <c r="M32" s="97">
        <v>767392</v>
      </c>
      <c r="N32" s="98">
        <v>1975210.98</v>
      </c>
    </row>
    <row r="33" spans="1:14" ht="15" customHeight="1">
      <c r="A33" s="47"/>
      <c r="B33" s="36" t="s">
        <v>197</v>
      </c>
      <c r="C33" s="36" t="s">
        <v>198</v>
      </c>
      <c r="D33" s="99">
        <v>2.0499999999999998</v>
      </c>
      <c r="E33" s="172">
        <v>2.0499999999999998</v>
      </c>
      <c r="F33" s="172">
        <v>2.0499999999999998</v>
      </c>
      <c r="G33" s="172">
        <v>2.0499999999999998</v>
      </c>
      <c r="H33" s="99">
        <v>2.0499999999999998</v>
      </c>
      <c r="I33" s="172">
        <v>2.0499999999999998</v>
      </c>
      <c r="J33" s="172">
        <v>2.0499999999999998</v>
      </c>
      <c r="K33" s="151">
        <v>0</v>
      </c>
      <c r="L33" s="156">
        <v>1</v>
      </c>
      <c r="M33" s="170">
        <v>4364</v>
      </c>
      <c r="N33" s="171">
        <v>8946.2000000000007</v>
      </c>
    </row>
    <row r="34" spans="1:14" ht="15" customHeight="1">
      <c r="A34" s="47"/>
      <c r="B34" s="268" t="s">
        <v>20</v>
      </c>
      <c r="C34" s="269"/>
      <c r="D34" s="285"/>
      <c r="E34" s="273"/>
      <c r="F34" s="273"/>
      <c r="G34" s="273"/>
      <c r="H34" s="273"/>
      <c r="I34" s="273"/>
      <c r="J34" s="273"/>
      <c r="K34" s="286"/>
      <c r="L34" s="53">
        <f>SUM(L28:L33)</f>
        <v>126</v>
      </c>
      <c r="M34" s="53">
        <f>SUM(M28:M33)</f>
        <v>23103464</v>
      </c>
      <c r="N34" s="53">
        <f>SUM(N28:N33)</f>
        <v>102288640.36</v>
      </c>
    </row>
    <row r="35" spans="1:14" ht="15" customHeight="1">
      <c r="A35" s="47"/>
      <c r="B35" s="265" t="s">
        <v>28</v>
      </c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7"/>
    </row>
    <row r="36" spans="1:14" ht="15" customHeight="1">
      <c r="A36" s="47"/>
      <c r="B36" s="36" t="s">
        <v>247</v>
      </c>
      <c r="C36" s="36" t="s">
        <v>248</v>
      </c>
      <c r="D36" s="94">
        <v>11.55</v>
      </c>
      <c r="E36" s="99">
        <v>11.55</v>
      </c>
      <c r="F36" s="99">
        <v>11.5</v>
      </c>
      <c r="G36" s="99">
        <v>11.5</v>
      </c>
      <c r="H36" s="99">
        <v>11.5</v>
      </c>
      <c r="I36" s="99">
        <v>11.5</v>
      </c>
      <c r="J36" s="99">
        <v>11.55</v>
      </c>
      <c r="K36" s="95">
        <v>-0.43</v>
      </c>
      <c r="L36" s="96">
        <v>5</v>
      </c>
      <c r="M36" s="97">
        <v>1051000</v>
      </c>
      <c r="N36" s="98">
        <v>12089050</v>
      </c>
    </row>
    <row r="37" spans="1:14" ht="15" customHeight="1">
      <c r="A37" s="47"/>
      <c r="B37" s="36" t="s">
        <v>167</v>
      </c>
      <c r="C37" s="36" t="s">
        <v>168</v>
      </c>
      <c r="D37" s="94">
        <v>9.5500000000000007</v>
      </c>
      <c r="E37" s="99">
        <v>9.68</v>
      </c>
      <c r="F37" s="99">
        <v>9.5500000000000007</v>
      </c>
      <c r="G37" s="99">
        <v>9.61</v>
      </c>
      <c r="H37" s="99">
        <v>9.5399999999999991</v>
      </c>
      <c r="I37" s="99">
        <v>9.6</v>
      </c>
      <c r="J37" s="99">
        <v>9.5500000000000007</v>
      </c>
      <c r="K37" s="95">
        <v>0.52</v>
      </c>
      <c r="L37" s="96">
        <v>9</v>
      </c>
      <c r="M37" s="97">
        <v>505098</v>
      </c>
      <c r="N37" s="98">
        <v>4856490.8</v>
      </c>
    </row>
    <row r="38" spans="1:14" ht="15" customHeight="1">
      <c r="A38" s="47"/>
      <c r="B38" s="128" t="s">
        <v>178</v>
      </c>
      <c r="C38" s="128" t="s">
        <v>179</v>
      </c>
      <c r="D38" s="94">
        <v>36.5</v>
      </c>
      <c r="E38" s="99">
        <v>38.5</v>
      </c>
      <c r="F38" s="99">
        <v>36.1</v>
      </c>
      <c r="G38" s="99">
        <v>36.67</v>
      </c>
      <c r="H38" s="99">
        <v>36</v>
      </c>
      <c r="I38" s="99">
        <v>38.5</v>
      </c>
      <c r="J38" s="99">
        <v>36</v>
      </c>
      <c r="K38" s="95">
        <v>6.94</v>
      </c>
      <c r="L38" s="96">
        <v>8</v>
      </c>
      <c r="M38" s="97">
        <v>178100</v>
      </c>
      <c r="N38" s="98">
        <v>6530725</v>
      </c>
    </row>
    <row r="39" spans="1:14" ht="15" customHeight="1">
      <c r="A39" s="47"/>
      <c r="B39" s="128" t="s">
        <v>41</v>
      </c>
      <c r="C39" s="128" t="s">
        <v>42</v>
      </c>
      <c r="D39" s="94">
        <v>24.75</v>
      </c>
      <c r="E39" s="99">
        <v>26.4</v>
      </c>
      <c r="F39" s="99">
        <v>24.75</v>
      </c>
      <c r="G39" s="99">
        <v>25.32</v>
      </c>
      <c r="H39" s="99">
        <v>24.4</v>
      </c>
      <c r="I39" s="99">
        <v>26.1</v>
      </c>
      <c r="J39" s="99">
        <v>24.6</v>
      </c>
      <c r="K39" s="95">
        <v>6.1</v>
      </c>
      <c r="L39" s="96">
        <v>49</v>
      </c>
      <c r="M39" s="97">
        <v>703506</v>
      </c>
      <c r="N39" s="98">
        <v>17814473.5</v>
      </c>
    </row>
    <row r="40" spans="1:14" ht="15" customHeight="1">
      <c r="A40" s="47"/>
    </row>
    <row r="41" spans="1:14" ht="15" customHeight="1">
      <c r="A41" s="47"/>
      <c r="B41" s="268" t="s">
        <v>210</v>
      </c>
      <c r="C41" s="269"/>
      <c r="D41" s="285"/>
      <c r="E41" s="273"/>
      <c r="F41" s="273"/>
      <c r="G41" s="273"/>
      <c r="H41" s="273"/>
      <c r="I41" s="273"/>
      <c r="J41" s="273"/>
      <c r="K41" s="286"/>
      <c r="L41" s="53">
        <f>SUM(L36:L39)</f>
        <v>71</v>
      </c>
      <c r="M41" s="53">
        <f>SUM(M36:M39)</f>
        <v>2437704</v>
      </c>
      <c r="N41" s="53">
        <f>SUM(N36:N39)</f>
        <v>41290739.299999997</v>
      </c>
    </row>
    <row r="42" spans="1:14" ht="15" customHeight="1">
      <c r="A42" s="47"/>
      <c r="B42" s="265" t="s">
        <v>21</v>
      </c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7"/>
    </row>
    <row r="43" spans="1:14" ht="15" customHeight="1">
      <c r="A43" s="47"/>
      <c r="B43" s="36" t="s">
        <v>123</v>
      </c>
      <c r="C43" s="36" t="s">
        <v>124</v>
      </c>
      <c r="D43" s="94">
        <v>2.31</v>
      </c>
      <c r="E43" s="99">
        <v>2.31</v>
      </c>
      <c r="F43" s="99">
        <v>2.31</v>
      </c>
      <c r="G43" s="99">
        <v>2.31</v>
      </c>
      <c r="H43" s="130">
        <v>2.2999999999999998</v>
      </c>
      <c r="I43" s="99">
        <v>2.31</v>
      </c>
      <c r="J43" s="99">
        <v>2.2999999999999998</v>
      </c>
      <c r="K43" s="95">
        <v>0.43</v>
      </c>
      <c r="L43" s="96">
        <v>1</v>
      </c>
      <c r="M43" s="97">
        <v>6691</v>
      </c>
      <c r="N43" s="98">
        <v>15456.21</v>
      </c>
    </row>
    <row r="44" spans="1:14" ht="15" customHeight="1">
      <c r="A44" s="47"/>
      <c r="B44" s="128" t="s">
        <v>156</v>
      </c>
      <c r="C44" s="128" t="s">
        <v>157</v>
      </c>
      <c r="D44" s="94">
        <v>4.9000000000000004</v>
      </c>
      <c r="E44" s="99">
        <v>4.9000000000000004</v>
      </c>
      <c r="F44" s="99">
        <v>4.9000000000000004</v>
      </c>
      <c r="G44" s="99">
        <v>4.9000000000000004</v>
      </c>
      <c r="H44" s="99">
        <v>4.9000000000000004</v>
      </c>
      <c r="I44" s="99">
        <v>4.9000000000000004</v>
      </c>
      <c r="J44" s="99">
        <v>4.9000000000000004</v>
      </c>
      <c r="K44" s="151">
        <v>0</v>
      </c>
      <c r="L44" s="96">
        <v>7</v>
      </c>
      <c r="M44" s="97">
        <v>1050000</v>
      </c>
      <c r="N44" s="98">
        <v>5145000</v>
      </c>
    </row>
    <row r="45" spans="1:14" ht="15" customHeight="1">
      <c r="A45" s="47"/>
      <c r="B45" s="36" t="s">
        <v>206</v>
      </c>
      <c r="C45" s="36" t="s">
        <v>207</v>
      </c>
      <c r="D45" s="94">
        <v>14.8</v>
      </c>
      <c r="E45" s="99">
        <v>14.8</v>
      </c>
      <c r="F45" s="99">
        <v>14.8</v>
      </c>
      <c r="G45" s="99">
        <v>14.8</v>
      </c>
      <c r="H45" s="99">
        <v>14.8</v>
      </c>
      <c r="I45" s="99">
        <v>14.8</v>
      </c>
      <c r="J45" s="99">
        <v>14.8</v>
      </c>
      <c r="K45" s="151">
        <v>0</v>
      </c>
      <c r="L45" s="96">
        <v>1</v>
      </c>
      <c r="M45" s="97">
        <v>550</v>
      </c>
      <c r="N45" s="98">
        <v>8140</v>
      </c>
    </row>
    <row r="46" spans="1:14" ht="15" customHeight="1">
      <c r="A46" s="47"/>
      <c r="B46" s="268" t="s">
        <v>291</v>
      </c>
      <c r="C46" s="269"/>
      <c r="D46" s="139"/>
      <c r="E46" s="139"/>
      <c r="F46" s="139"/>
      <c r="G46" s="139"/>
      <c r="H46" s="139"/>
      <c r="I46" s="139"/>
      <c r="J46" s="139"/>
      <c r="K46" s="139"/>
      <c r="L46" s="137">
        <f>SUM(L43:L45)</f>
        <v>9</v>
      </c>
      <c r="M46" s="137">
        <f>SUM(M43:M45)</f>
        <v>1057241</v>
      </c>
      <c r="N46" s="137">
        <f>SUM(N43:N45)</f>
        <v>5168596.21</v>
      </c>
    </row>
    <row r="47" spans="1:14" ht="15" customHeight="1">
      <c r="A47" s="47"/>
      <c r="B47" s="254" t="s">
        <v>22</v>
      </c>
      <c r="C47" s="255"/>
      <c r="D47" s="54"/>
      <c r="E47" s="54"/>
      <c r="F47" s="54"/>
      <c r="G47" s="54"/>
      <c r="H47" s="54"/>
      <c r="I47" s="54"/>
      <c r="J47" s="54"/>
      <c r="K47" s="54"/>
      <c r="L47" s="55">
        <f>L46+L41+L34+L26+L22+L19+L16</f>
        <v>688</v>
      </c>
      <c r="M47" s="55">
        <f>M46+M41+M34+M26+M22+M19+M16</f>
        <v>461711599</v>
      </c>
      <c r="N47" s="55">
        <f>N46+N41+N34+N26+N22+N19+N16</f>
        <v>560860073.11000001</v>
      </c>
    </row>
    <row r="48" spans="1:14" ht="36.75" customHeight="1">
      <c r="A48" s="47"/>
      <c r="B48" s="261" t="s">
        <v>344</v>
      </c>
      <c r="C48" s="261"/>
      <c r="D48" s="261"/>
      <c r="E48" s="261"/>
      <c r="F48" s="261"/>
      <c r="G48" s="261"/>
      <c r="H48" s="261"/>
      <c r="I48" s="261"/>
      <c r="J48" s="261"/>
      <c r="K48" s="261"/>
      <c r="L48" s="261"/>
      <c r="M48" s="261"/>
      <c r="N48" s="261"/>
    </row>
    <row r="49" spans="1:14" ht="27" customHeight="1">
      <c r="A49" s="47"/>
      <c r="B49" s="48" t="s">
        <v>6</v>
      </c>
      <c r="C49" s="49" t="s">
        <v>7</v>
      </c>
      <c r="D49" s="49" t="s">
        <v>8</v>
      </c>
      <c r="E49" s="49" t="s">
        <v>9</v>
      </c>
      <c r="F49" s="49" t="s">
        <v>10</v>
      </c>
      <c r="G49" s="49" t="s">
        <v>11</v>
      </c>
      <c r="H49" s="49" t="s">
        <v>12</v>
      </c>
      <c r="I49" s="49" t="s">
        <v>13</v>
      </c>
      <c r="J49" s="50" t="s">
        <v>14</v>
      </c>
      <c r="K49" s="51" t="s">
        <v>15</v>
      </c>
      <c r="L49" s="52" t="s">
        <v>3</v>
      </c>
      <c r="M49" s="52" t="s">
        <v>2</v>
      </c>
      <c r="N49" s="49" t="s">
        <v>1</v>
      </c>
    </row>
    <row r="50" spans="1:14" ht="15" customHeight="1">
      <c r="A50" s="47"/>
      <c r="B50" s="265" t="s">
        <v>16</v>
      </c>
      <c r="C50" s="266"/>
      <c r="D50" s="266"/>
      <c r="E50" s="266"/>
      <c r="F50" s="266"/>
      <c r="G50" s="266"/>
      <c r="H50" s="266"/>
      <c r="I50" s="266"/>
      <c r="J50" s="266"/>
      <c r="K50" s="266"/>
      <c r="L50" s="266"/>
      <c r="M50" s="266"/>
      <c r="N50" s="267"/>
    </row>
    <row r="51" spans="1:14" ht="15" customHeight="1">
      <c r="A51" s="47"/>
      <c r="B51" s="36" t="s">
        <v>180</v>
      </c>
      <c r="C51" s="36" t="s">
        <v>181</v>
      </c>
      <c r="D51" s="94">
        <v>0.85</v>
      </c>
      <c r="E51" s="99">
        <v>0.85</v>
      </c>
      <c r="F51" s="99">
        <v>0.85</v>
      </c>
      <c r="G51" s="99">
        <v>0.85</v>
      </c>
      <c r="H51" s="99">
        <v>0.71</v>
      </c>
      <c r="I51" s="99">
        <v>0.85</v>
      </c>
      <c r="J51" s="99">
        <v>0.71</v>
      </c>
      <c r="K51" s="95">
        <v>19.72</v>
      </c>
      <c r="L51" s="96">
        <v>1</v>
      </c>
      <c r="M51" s="97">
        <v>100000</v>
      </c>
      <c r="N51" s="98">
        <v>85000</v>
      </c>
    </row>
    <row r="52" spans="1:14" ht="15" customHeight="1">
      <c r="A52" s="47"/>
      <c r="B52" s="36" t="s">
        <v>265</v>
      </c>
      <c r="C52" s="36" t="s">
        <v>266</v>
      </c>
      <c r="D52" s="94">
        <v>0.1</v>
      </c>
      <c r="E52" s="99">
        <v>0.1</v>
      </c>
      <c r="F52" s="99">
        <v>0.09</v>
      </c>
      <c r="G52" s="99">
        <v>0.09</v>
      </c>
      <c r="H52" s="99">
        <v>0.1</v>
      </c>
      <c r="I52" s="99">
        <v>0.09</v>
      </c>
      <c r="J52" s="99">
        <v>0.1</v>
      </c>
      <c r="K52" s="95">
        <v>-10</v>
      </c>
      <c r="L52" s="96">
        <v>2</v>
      </c>
      <c r="M52" s="97">
        <v>833767</v>
      </c>
      <c r="N52" s="98">
        <v>75138.429999999993</v>
      </c>
    </row>
    <row r="53" spans="1:14" ht="15" customHeight="1">
      <c r="A53" s="47"/>
      <c r="B53" s="36" t="s">
        <v>217</v>
      </c>
      <c r="C53" s="36" t="s">
        <v>218</v>
      </c>
      <c r="D53" s="94">
        <v>0.73</v>
      </c>
      <c r="E53" s="99">
        <v>0.73</v>
      </c>
      <c r="F53" s="99">
        <v>0.73</v>
      </c>
      <c r="G53" s="99">
        <v>0.73</v>
      </c>
      <c r="H53" s="99">
        <v>0.72</v>
      </c>
      <c r="I53" s="99">
        <v>0.73</v>
      </c>
      <c r="J53" s="99">
        <v>0.72</v>
      </c>
      <c r="K53" s="95">
        <v>1.39</v>
      </c>
      <c r="L53" s="96">
        <v>1</v>
      </c>
      <c r="M53" s="97">
        <v>10000</v>
      </c>
      <c r="N53" s="98">
        <v>7300</v>
      </c>
    </row>
    <row r="54" spans="1:14" ht="15" customHeight="1">
      <c r="A54" s="47"/>
      <c r="B54" s="277" t="s">
        <v>17</v>
      </c>
      <c r="C54" s="278"/>
      <c r="D54" s="272"/>
      <c r="E54" s="273"/>
      <c r="F54" s="273"/>
      <c r="G54" s="273"/>
      <c r="H54" s="273"/>
      <c r="I54" s="273"/>
      <c r="J54" s="273"/>
      <c r="K54" s="274"/>
      <c r="L54" s="53">
        <f>SUM(L51:L53)</f>
        <v>4</v>
      </c>
      <c r="M54" s="53">
        <f>SUM(M51:M53)</f>
        <v>943767</v>
      </c>
      <c r="N54" s="53">
        <f>SUM(N51:N53)</f>
        <v>167438.43</v>
      </c>
    </row>
    <row r="55" spans="1:14" ht="15" customHeight="1">
      <c r="A55" s="47"/>
      <c r="B55" s="265" t="s">
        <v>18</v>
      </c>
      <c r="C55" s="266"/>
      <c r="D55" s="266"/>
      <c r="E55" s="266"/>
      <c r="F55" s="266"/>
      <c r="G55" s="266"/>
      <c r="H55" s="266"/>
      <c r="I55" s="266"/>
      <c r="J55" s="266"/>
      <c r="K55" s="266"/>
      <c r="L55" s="266"/>
      <c r="M55" s="266"/>
      <c r="N55" s="267"/>
    </row>
    <row r="56" spans="1:14" ht="15" customHeight="1">
      <c r="A56" s="47"/>
      <c r="B56" s="125" t="s">
        <v>306</v>
      </c>
      <c r="C56" s="125" t="s">
        <v>307</v>
      </c>
      <c r="D56" s="124">
        <v>1.8</v>
      </c>
      <c r="E56" s="146">
        <v>1.88</v>
      </c>
      <c r="F56" s="146">
        <v>1.8</v>
      </c>
      <c r="G56" s="146">
        <v>1.81</v>
      </c>
      <c r="H56" s="146">
        <v>1.82</v>
      </c>
      <c r="I56" s="146">
        <v>1.86</v>
      </c>
      <c r="J56" s="146">
        <v>1.8</v>
      </c>
      <c r="K56" s="151">
        <v>3.33</v>
      </c>
      <c r="L56" s="143">
        <v>4</v>
      </c>
      <c r="M56" s="144">
        <v>1607962</v>
      </c>
      <c r="N56" s="145">
        <v>2915808.56</v>
      </c>
    </row>
    <row r="57" spans="1:14" ht="15" customHeight="1">
      <c r="A57" s="47"/>
      <c r="B57" s="270" t="s">
        <v>98</v>
      </c>
      <c r="C57" s="271"/>
      <c r="D57" s="272"/>
      <c r="E57" s="273"/>
      <c r="F57" s="273"/>
      <c r="G57" s="273"/>
      <c r="H57" s="273"/>
      <c r="I57" s="273"/>
      <c r="J57" s="273"/>
      <c r="K57" s="274"/>
      <c r="L57" s="53">
        <f>SUM(L56)</f>
        <v>4</v>
      </c>
      <c r="M57" s="53">
        <f>SUM(M56)</f>
        <v>1607962</v>
      </c>
      <c r="N57" s="53">
        <f>SUM(N56)</f>
        <v>2915808.56</v>
      </c>
    </row>
    <row r="58" spans="1:14" ht="15" customHeight="1">
      <c r="A58" s="47"/>
      <c r="B58" s="265" t="s">
        <v>19</v>
      </c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7"/>
    </row>
    <row r="59" spans="1:14" ht="15" customHeight="1">
      <c r="A59" s="47"/>
      <c r="B59" s="36" t="s">
        <v>54</v>
      </c>
      <c r="C59" s="36" t="s">
        <v>53</v>
      </c>
      <c r="D59" s="155">
        <v>3.26</v>
      </c>
      <c r="E59" s="146">
        <v>3.59</v>
      </c>
      <c r="F59" s="146">
        <v>3.26</v>
      </c>
      <c r="G59" s="146">
        <v>3.42</v>
      </c>
      <c r="H59" s="146">
        <v>3.25</v>
      </c>
      <c r="I59" s="146">
        <v>3.57</v>
      </c>
      <c r="J59" s="146">
        <v>3.23</v>
      </c>
      <c r="K59" s="151">
        <v>10.53</v>
      </c>
      <c r="L59" s="143">
        <v>195</v>
      </c>
      <c r="M59" s="144">
        <v>42291929</v>
      </c>
      <c r="N59" s="145">
        <v>144845719.08000001</v>
      </c>
    </row>
    <row r="60" spans="1:14" ht="15" customHeight="1">
      <c r="A60" s="47"/>
      <c r="B60" s="268" t="s">
        <v>20</v>
      </c>
      <c r="C60" s="269"/>
      <c r="D60" s="272"/>
      <c r="E60" s="273"/>
      <c r="F60" s="273"/>
      <c r="G60" s="273"/>
      <c r="H60" s="273"/>
      <c r="I60" s="273"/>
      <c r="J60" s="273"/>
      <c r="K60" s="274"/>
      <c r="L60" s="53">
        <f>SUM(L59)</f>
        <v>195</v>
      </c>
      <c r="M60" s="53">
        <f>SUM(M59)</f>
        <v>42291929</v>
      </c>
      <c r="N60" s="53">
        <f>SUM(N59)</f>
        <v>144845719.08000001</v>
      </c>
    </row>
    <row r="61" spans="1:14" ht="15" customHeight="1">
      <c r="A61" s="47"/>
      <c r="B61" s="254" t="s">
        <v>219</v>
      </c>
      <c r="C61" s="255"/>
      <c r="D61" s="54"/>
      <c r="E61" s="54"/>
      <c r="F61" s="54"/>
      <c r="G61" s="54"/>
      <c r="H61" s="54"/>
      <c r="I61" s="54"/>
      <c r="J61" s="54"/>
      <c r="K61" s="54"/>
      <c r="L61" s="55">
        <f>L60+L57+L54</f>
        <v>203</v>
      </c>
      <c r="M61" s="55">
        <f t="shared" ref="M61:N61" si="0">M60+M57+M54</f>
        <v>44843658</v>
      </c>
      <c r="N61" s="55">
        <f t="shared" si="0"/>
        <v>147928966.07000002</v>
      </c>
    </row>
    <row r="62" spans="1:14" ht="32.25" customHeight="1">
      <c r="A62" s="47"/>
      <c r="B62" s="261" t="s">
        <v>323</v>
      </c>
      <c r="C62" s="261"/>
      <c r="D62" s="261"/>
      <c r="E62" s="261"/>
      <c r="F62" s="261"/>
      <c r="G62" s="261"/>
      <c r="H62" s="261"/>
      <c r="I62" s="261"/>
      <c r="J62" s="261"/>
      <c r="K62" s="261"/>
      <c r="L62" s="261"/>
      <c r="M62" s="261"/>
      <c r="N62" s="261"/>
    </row>
    <row r="63" spans="1:14" ht="30" customHeight="1">
      <c r="A63" s="47"/>
      <c r="B63" s="48" t="s">
        <v>6</v>
      </c>
      <c r="C63" s="49" t="s">
        <v>7</v>
      </c>
      <c r="D63" s="49" t="s">
        <v>8</v>
      </c>
      <c r="E63" s="49" t="s">
        <v>9</v>
      </c>
      <c r="F63" s="49" t="s">
        <v>10</v>
      </c>
      <c r="G63" s="49" t="s">
        <v>11</v>
      </c>
      <c r="H63" s="49" t="s">
        <v>12</v>
      </c>
      <c r="I63" s="49" t="s">
        <v>13</v>
      </c>
      <c r="J63" s="50" t="s">
        <v>14</v>
      </c>
      <c r="K63" s="51" t="s">
        <v>15</v>
      </c>
      <c r="L63" s="52" t="s">
        <v>3</v>
      </c>
      <c r="M63" s="52" t="s">
        <v>2</v>
      </c>
      <c r="N63" s="49" t="s">
        <v>1</v>
      </c>
    </row>
    <row r="64" spans="1:14" ht="15" customHeight="1">
      <c r="A64" s="47"/>
      <c r="B64" s="265" t="s">
        <v>16</v>
      </c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7"/>
    </row>
    <row r="65" spans="1:14" ht="15" customHeight="1">
      <c r="A65" s="47"/>
      <c r="B65" s="133" t="s">
        <v>271</v>
      </c>
      <c r="C65" s="133" t="s">
        <v>272</v>
      </c>
      <c r="D65" s="155">
        <v>0.08</v>
      </c>
      <c r="E65" s="146">
        <v>0.08</v>
      </c>
      <c r="F65" s="146">
        <v>0.08</v>
      </c>
      <c r="G65" s="146">
        <v>0.08</v>
      </c>
      <c r="H65" s="146">
        <v>0.08</v>
      </c>
      <c r="I65" s="146">
        <v>0.08</v>
      </c>
      <c r="J65" s="146">
        <v>0.08</v>
      </c>
      <c r="K65" s="151">
        <v>0</v>
      </c>
      <c r="L65" s="143">
        <v>2</v>
      </c>
      <c r="M65" s="144">
        <v>75000000</v>
      </c>
      <c r="N65" s="145">
        <v>6000000</v>
      </c>
    </row>
    <row r="66" spans="1:14" ht="15" customHeight="1">
      <c r="A66" s="47"/>
      <c r="B66" s="277" t="s">
        <v>17</v>
      </c>
      <c r="C66" s="278"/>
      <c r="D66" s="272"/>
      <c r="E66" s="273"/>
      <c r="F66" s="273"/>
      <c r="G66" s="273"/>
      <c r="H66" s="273"/>
      <c r="I66" s="273"/>
      <c r="J66" s="273"/>
      <c r="K66" s="274"/>
      <c r="L66" s="53">
        <f>SUM(L65)</f>
        <v>2</v>
      </c>
      <c r="M66" s="53">
        <f>SUM(M65)</f>
        <v>75000000</v>
      </c>
      <c r="N66" s="53">
        <f>SUM(N65)</f>
        <v>6000000</v>
      </c>
    </row>
    <row r="67" spans="1:14" ht="15" customHeight="1">
      <c r="A67" s="47"/>
      <c r="B67" s="265" t="s">
        <v>18</v>
      </c>
      <c r="C67" s="266"/>
      <c r="D67" s="266"/>
      <c r="E67" s="266"/>
      <c r="F67" s="266"/>
      <c r="G67" s="266"/>
      <c r="H67" s="266"/>
      <c r="I67" s="266"/>
      <c r="J67" s="266"/>
      <c r="K67" s="266"/>
      <c r="L67" s="266"/>
      <c r="M67" s="266"/>
      <c r="N67" s="267"/>
    </row>
    <row r="68" spans="1:14" ht="15" customHeight="1">
      <c r="A68" s="47"/>
      <c r="B68" s="133" t="s">
        <v>30</v>
      </c>
      <c r="C68" s="133" t="s">
        <v>29</v>
      </c>
      <c r="D68" s="134">
        <v>1.24</v>
      </c>
      <c r="E68" s="146">
        <v>1.29</v>
      </c>
      <c r="F68" s="146">
        <v>1.24</v>
      </c>
      <c r="G68" s="146">
        <v>1.27</v>
      </c>
      <c r="H68" s="146">
        <v>1.27</v>
      </c>
      <c r="I68" s="146">
        <v>1.29</v>
      </c>
      <c r="J68" s="146">
        <v>1.27</v>
      </c>
      <c r="K68" s="151">
        <v>1.57</v>
      </c>
      <c r="L68" s="143">
        <v>4</v>
      </c>
      <c r="M68" s="144">
        <v>27998</v>
      </c>
      <c r="N68" s="145">
        <v>35428.57</v>
      </c>
    </row>
    <row r="69" spans="1:14" ht="15" customHeight="1">
      <c r="A69" s="47"/>
      <c r="B69" s="133" t="s">
        <v>60</v>
      </c>
      <c r="C69" s="133" t="s">
        <v>59</v>
      </c>
      <c r="D69" s="134">
        <v>1.6</v>
      </c>
      <c r="E69" s="146">
        <v>1.62</v>
      </c>
      <c r="F69" s="146">
        <v>1.6</v>
      </c>
      <c r="G69" s="146">
        <v>1.61</v>
      </c>
      <c r="H69" s="146">
        <v>1.6</v>
      </c>
      <c r="I69" s="146">
        <v>1.62</v>
      </c>
      <c r="J69" s="146">
        <v>1.6</v>
      </c>
      <c r="K69" s="151">
        <v>1.25</v>
      </c>
      <c r="L69" s="143">
        <v>6</v>
      </c>
      <c r="M69" s="144">
        <v>56761</v>
      </c>
      <c r="N69" s="145">
        <v>91200.02</v>
      </c>
    </row>
    <row r="70" spans="1:14" ht="15" customHeight="1">
      <c r="A70" s="47"/>
      <c r="B70" s="270" t="s">
        <v>98</v>
      </c>
      <c r="C70" s="271"/>
      <c r="D70" s="272"/>
      <c r="E70" s="273"/>
      <c r="F70" s="273"/>
      <c r="G70" s="273"/>
      <c r="H70" s="273"/>
      <c r="I70" s="273"/>
      <c r="J70" s="273"/>
      <c r="K70" s="274"/>
      <c r="L70" s="53">
        <f>SUM(L68:L69)</f>
        <v>10</v>
      </c>
      <c r="M70" s="53">
        <f>SUM(M68:M69)</f>
        <v>84759</v>
      </c>
      <c r="N70" s="53">
        <f>SUM(N68:N69)</f>
        <v>126628.59</v>
      </c>
    </row>
    <row r="71" spans="1:14" ht="15" customHeight="1">
      <c r="A71" s="47"/>
      <c r="B71" s="262" t="s">
        <v>19</v>
      </c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64"/>
    </row>
    <row r="72" spans="1:14" ht="15" customHeight="1">
      <c r="A72" s="47"/>
      <c r="B72" s="133" t="s">
        <v>275</v>
      </c>
      <c r="C72" s="133" t="s">
        <v>276</v>
      </c>
      <c r="D72" s="136">
        <v>2.27</v>
      </c>
      <c r="E72" s="146">
        <v>2.27</v>
      </c>
      <c r="F72" s="146">
        <v>2.27</v>
      </c>
      <c r="G72" s="146">
        <v>2.27</v>
      </c>
      <c r="H72" s="146">
        <v>2.27</v>
      </c>
      <c r="I72" s="146">
        <v>2.27</v>
      </c>
      <c r="J72" s="146">
        <v>2.27</v>
      </c>
      <c r="K72" s="151">
        <v>0</v>
      </c>
      <c r="L72" s="143">
        <v>2</v>
      </c>
      <c r="M72" s="144">
        <v>5379</v>
      </c>
      <c r="N72" s="145">
        <v>12210.33</v>
      </c>
    </row>
    <row r="73" spans="1:14" ht="15" customHeight="1">
      <c r="A73" s="47"/>
      <c r="B73" s="133" t="s">
        <v>115</v>
      </c>
      <c r="C73" s="133" t="s">
        <v>116</v>
      </c>
      <c r="D73" s="134">
        <v>1.8</v>
      </c>
      <c r="E73" s="146">
        <v>1.85</v>
      </c>
      <c r="F73" s="146">
        <v>1.8</v>
      </c>
      <c r="G73" s="146">
        <v>1.85</v>
      </c>
      <c r="H73" s="146">
        <v>1.85</v>
      </c>
      <c r="I73" s="146">
        <v>1.85</v>
      </c>
      <c r="J73" s="146">
        <v>1.85</v>
      </c>
      <c r="K73" s="151">
        <v>0</v>
      </c>
      <c r="L73" s="143">
        <v>2</v>
      </c>
      <c r="M73" s="144">
        <v>1708442</v>
      </c>
      <c r="N73" s="145">
        <v>3153664.35</v>
      </c>
    </row>
    <row r="74" spans="1:14" ht="15" customHeight="1">
      <c r="A74" s="47"/>
      <c r="B74" s="256" t="s">
        <v>20</v>
      </c>
      <c r="C74" s="257"/>
      <c r="D74" s="100"/>
      <c r="E74" s="101"/>
      <c r="F74" s="101"/>
      <c r="G74" s="101"/>
      <c r="H74" s="101"/>
      <c r="I74" s="101"/>
      <c r="J74" s="101"/>
      <c r="K74" s="102"/>
      <c r="L74" s="96">
        <f>SUM(L72:L73)</f>
        <v>4</v>
      </c>
      <c r="M74" s="104">
        <f>SUM(M72:M73)</f>
        <v>1713821</v>
      </c>
      <c r="N74" s="105">
        <f>SUM(N72:N73)</f>
        <v>3165874.68</v>
      </c>
    </row>
    <row r="75" spans="1:14" ht="15" customHeight="1">
      <c r="A75" s="47"/>
      <c r="B75" s="265" t="s">
        <v>28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7"/>
    </row>
    <row r="76" spans="1:14" ht="15" customHeight="1">
      <c r="A76" s="47"/>
      <c r="B76" s="36" t="s">
        <v>55</v>
      </c>
      <c r="C76" s="36" t="s">
        <v>56</v>
      </c>
      <c r="D76" s="94">
        <v>29.51</v>
      </c>
      <c r="E76" s="99">
        <v>30.98</v>
      </c>
      <c r="F76" s="99">
        <v>29.51</v>
      </c>
      <c r="G76" s="99">
        <v>30.96</v>
      </c>
      <c r="H76" s="99">
        <v>29.5</v>
      </c>
      <c r="I76" s="99">
        <v>30.98</v>
      </c>
      <c r="J76" s="99">
        <v>29.51</v>
      </c>
      <c r="K76" s="95">
        <v>4.9800000000000004</v>
      </c>
      <c r="L76" s="96">
        <v>19</v>
      </c>
      <c r="M76" s="97">
        <v>1216580</v>
      </c>
      <c r="N76" s="98">
        <v>37666780.859999999</v>
      </c>
    </row>
    <row r="77" spans="1:14" ht="15" customHeight="1">
      <c r="A77" s="47"/>
      <c r="B77" s="133" t="s">
        <v>277</v>
      </c>
      <c r="C77" s="133" t="s">
        <v>278</v>
      </c>
      <c r="D77" s="94">
        <v>11</v>
      </c>
      <c r="E77" s="99">
        <v>11</v>
      </c>
      <c r="F77" s="99">
        <v>11</v>
      </c>
      <c r="G77" s="99">
        <v>11</v>
      </c>
      <c r="H77" s="99">
        <v>10.5</v>
      </c>
      <c r="I77" s="99">
        <v>11</v>
      </c>
      <c r="J77" s="99">
        <v>10.5</v>
      </c>
      <c r="K77" s="95">
        <v>4.76</v>
      </c>
      <c r="L77" s="96">
        <v>1</v>
      </c>
      <c r="M77" s="97">
        <v>900</v>
      </c>
      <c r="N77" s="98">
        <v>9900</v>
      </c>
    </row>
    <row r="78" spans="1:14" ht="15" customHeight="1">
      <c r="A78" s="47"/>
      <c r="B78" s="268" t="s">
        <v>210</v>
      </c>
      <c r="C78" s="269"/>
      <c r="D78" s="100"/>
      <c r="E78" s="101"/>
      <c r="F78" s="101"/>
      <c r="G78" s="101"/>
      <c r="H78" s="101"/>
      <c r="I78" s="101"/>
      <c r="J78" s="101"/>
      <c r="K78" s="102"/>
      <c r="L78" s="96">
        <f>SUM(L76:L77)</f>
        <v>20</v>
      </c>
      <c r="M78" s="104">
        <f>SUM(M76:M77)</f>
        <v>1217480</v>
      </c>
      <c r="N78" s="114">
        <f>SUM(N76:N77)</f>
        <v>37676680.859999999</v>
      </c>
    </row>
    <row r="79" spans="1:14" ht="15" customHeight="1">
      <c r="A79" s="47"/>
      <c r="B79" s="265" t="s">
        <v>21</v>
      </c>
      <c r="C79" s="266"/>
      <c r="D79" s="266"/>
      <c r="E79" s="266"/>
      <c r="F79" s="266"/>
      <c r="G79" s="266"/>
      <c r="H79" s="266"/>
      <c r="I79" s="266"/>
      <c r="J79" s="266"/>
      <c r="K79" s="266"/>
      <c r="L79" s="266"/>
      <c r="M79" s="266"/>
      <c r="N79" s="267"/>
    </row>
    <row r="80" spans="1:14" ht="15" customHeight="1">
      <c r="A80" s="47"/>
      <c r="B80" s="36" t="s">
        <v>308</v>
      </c>
      <c r="C80" s="36" t="s">
        <v>309</v>
      </c>
      <c r="D80" s="94">
        <v>5.83</v>
      </c>
      <c r="E80" s="99">
        <v>5.89</v>
      </c>
      <c r="F80" s="99">
        <v>5.75</v>
      </c>
      <c r="G80" s="99">
        <v>5.8</v>
      </c>
      <c r="H80" s="99">
        <v>5.82</v>
      </c>
      <c r="I80" s="99">
        <v>5.75</v>
      </c>
      <c r="J80" s="99">
        <v>5.83</v>
      </c>
      <c r="K80" s="95">
        <v>-1.37</v>
      </c>
      <c r="L80" s="96">
        <v>49</v>
      </c>
      <c r="M80" s="97">
        <v>3608486</v>
      </c>
      <c r="N80" s="98">
        <v>20925217.449999999</v>
      </c>
    </row>
    <row r="81" spans="1:14" ht="15" customHeight="1">
      <c r="A81" s="47"/>
      <c r="B81" s="275" t="s">
        <v>291</v>
      </c>
      <c r="C81" s="276"/>
      <c r="D81" s="100"/>
      <c r="E81" s="101"/>
      <c r="F81" s="101"/>
      <c r="G81" s="101"/>
      <c r="H81" s="101"/>
      <c r="I81" s="101"/>
      <c r="J81" s="101"/>
      <c r="K81" s="102"/>
      <c r="L81" s="96">
        <f>SUM(L80)</f>
        <v>49</v>
      </c>
      <c r="M81" s="104">
        <f>SUM(M80)</f>
        <v>3608486</v>
      </c>
      <c r="N81" s="114">
        <f>SUM(N80)</f>
        <v>20925217.449999999</v>
      </c>
    </row>
    <row r="82" spans="1:14" ht="15" customHeight="1">
      <c r="A82" s="47"/>
      <c r="B82" s="254" t="s">
        <v>39</v>
      </c>
      <c r="C82" s="255"/>
      <c r="D82" s="54"/>
      <c r="E82" s="54"/>
      <c r="F82" s="54"/>
      <c r="G82" s="54"/>
      <c r="H82" s="54"/>
      <c r="I82" s="54"/>
      <c r="J82" s="54"/>
      <c r="K82" s="54"/>
      <c r="L82" s="55">
        <f>L81+L78+L74+L70+L66</f>
        <v>85</v>
      </c>
      <c r="M82" s="55">
        <f>M81+M78+M74+M70+M66</f>
        <v>81624546</v>
      </c>
      <c r="N82" s="55">
        <f>N81+N78+N74+N70+N66</f>
        <v>67894401.580000013</v>
      </c>
    </row>
    <row r="83" spans="1:14" ht="15" customHeight="1">
      <c r="A83" s="47"/>
      <c r="B83" s="254" t="s">
        <v>40</v>
      </c>
      <c r="C83" s="255"/>
      <c r="D83" s="258"/>
      <c r="E83" s="259"/>
      <c r="F83" s="259"/>
      <c r="G83" s="259"/>
      <c r="H83" s="259"/>
      <c r="I83" s="259"/>
      <c r="J83" s="259"/>
      <c r="K83" s="260"/>
      <c r="L83" s="55">
        <f>L82+L61+L47</f>
        <v>976</v>
      </c>
      <c r="M83" s="55">
        <f>M82+M61+M47</f>
        <v>588179803</v>
      </c>
      <c r="N83" s="55">
        <f>N82+N61+N47</f>
        <v>776683440.75999999</v>
      </c>
    </row>
  </sheetData>
  <mergeCells count="45">
    <mergeCell ref="D66:K66"/>
    <mergeCell ref="B50:N50"/>
    <mergeCell ref="B54:C54"/>
    <mergeCell ref="D54:K54"/>
    <mergeCell ref="B58:N58"/>
    <mergeCell ref="B60:C60"/>
    <mergeCell ref="D60:K60"/>
    <mergeCell ref="B55:N55"/>
    <mergeCell ref="B57:C57"/>
    <mergeCell ref="D57:K57"/>
    <mergeCell ref="B27:N27"/>
    <mergeCell ref="B34:C34"/>
    <mergeCell ref="B48:N48"/>
    <mergeCell ref="B47:C47"/>
    <mergeCell ref="D34:K34"/>
    <mergeCell ref="B35:N35"/>
    <mergeCell ref="B41:C41"/>
    <mergeCell ref="D41:K41"/>
    <mergeCell ref="B42:N42"/>
    <mergeCell ref="B46:C46"/>
    <mergeCell ref="B1:N1"/>
    <mergeCell ref="B3:N3"/>
    <mergeCell ref="B16:C16"/>
    <mergeCell ref="B23:N23"/>
    <mergeCell ref="B26:C26"/>
    <mergeCell ref="B17:N17"/>
    <mergeCell ref="B19:C19"/>
    <mergeCell ref="B20:N20"/>
    <mergeCell ref="B22:C22"/>
    <mergeCell ref="B83:C83"/>
    <mergeCell ref="B82:C82"/>
    <mergeCell ref="B74:C74"/>
    <mergeCell ref="D83:K83"/>
    <mergeCell ref="B61:C61"/>
    <mergeCell ref="B62:N62"/>
    <mergeCell ref="B71:N71"/>
    <mergeCell ref="B75:N75"/>
    <mergeCell ref="B78:C78"/>
    <mergeCell ref="B67:N67"/>
    <mergeCell ref="B70:C70"/>
    <mergeCell ref="D70:K70"/>
    <mergeCell ref="B79:N79"/>
    <mergeCell ref="B81:C81"/>
    <mergeCell ref="B64:N64"/>
    <mergeCell ref="B66:C66"/>
  </mergeCells>
  <pageMargins left="0.74803149606299213" right="0.74803149606299213" top="0" bottom="0.51181102362204722" header="0" footer="0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9"/>
  <sheetViews>
    <sheetView rightToLeft="1" zoomScale="120" zoomScaleNormal="120" zoomScaleSheetLayoutView="95" workbookViewId="0">
      <selection activeCell="E8" sqref="E8"/>
    </sheetView>
  </sheetViews>
  <sheetFormatPr defaultColWidth="9" defaultRowHeight="10.5" customHeight="1"/>
  <cols>
    <col min="1" max="1" width="1.625" style="1" customWidth="1"/>
    <col min="2" max="2" width="27" style="1" customWidth="1"/>
    <col min="3" max="3" width="17.25" style="1" customWidth="1"/>
    <col min="4" max="4" width="22.375" style="1" customWidth="1"/>
    <col min="5" max="5" width="30.75" style="1" customWidth="1"/>
    <col min="6" max="16384" width="9" style="1"/>
  </cols>
  <sheetData>
    <row r="1" spans="2:5" ht="20.25" customHeight="1">
      <c r="B1" s="290" t="s">
        <v>325</v>
      </c>
      <c r="C1" s="290"/>
      <c r="D1" s="290"/>
      <c r="E1" s="290"/>
    </row>
    <row r="2" spans="2:5" ht="20.2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0.100000000000001" customHeight="1">
      <c r="B3" s="256" t="s">
        <v>16</v>
      </c>
      <c r="C3" s="294"/>
      <c r="D3" s="294"/>
      <c r="E3" s="257"/>
    </row>
    <row r="4" spans="2:5" ht="20.100000000000001" customHeight="1">
      <c r="B4" s="36" t="s">
        <v>312</v>
      </c>
      <c r="C4" s="36" t="s">
        <v>313</v>
      </c>
      <c r="D4" s="38">
        <v>2.2000000000000002</v>
      </c>
      <c r="E4" s="89">
        <v>2.2000000000000002</v>
      </c>
    </row>
    <row r="5" spans="2:5" ht="20.100000000000001" customHeight="1">
      <c r="B5" s="36" t="s">
        <v>298</v>
      </c>
      <c r="C5" s="36" t="s">
        <v>299</v>
      </c>
      <c r="D5" s="38">
        <v>0.28000000000000003</v>
      </c>
      <c r="E5" s="89">
        <v>0.28000000000000003</v>
      </c>
    </row>
    <row r="6" spans="2:5" ht="20.100000000000001" customHeight="1">
      <c r="B6" s="36" t="s">
        <v>132</v>
      </c>
      <c r="C6" s="90" t="s">
        <v>133</v>
      </c>
      <c r="D6" s="38">
        <v>0.22</v>
      </c>
      <c r="E6" s="89">
        <v>0.22</v>
      </c>
    </row>
    <row r="7" spans="2:5" ht="20.100000000000001" customHeight="1">
      <c r="B7" s="36" t="s">
        <v>162</v>
      </c>
      <c r="C7" s="36" t="s">
        <v>163</v>
      </c>
      <c r="D7" s="99">
        <v>0.41</v>
      </c>
      <c r="E7" s="89">
        <v>0.41</v>
      </c>
    </row>
    <row r="8" spans="2:5" ht="20.100000000000001" customHeight="1">
      <c r="B8" s="128" t="s">
        <v>246</v>
      </c>
      <c r="C8" s="128" t="s">
        <v>235</v>
      </c>
      <c r="D8" s="99">
        <v>1</v>
      </c>
      <c r="E8" s="89">
        <v>1</v>
      </c>
    </row>
    <row r="9" spans="2:5" ht="20.100000000000001" customHeight="1">
      <c r="B9" s="256" t="s">
        <v>141</v>
      </c>
      <c r="C9" s="294"/>
      <c r="D9" s="294"/>
      <c r="E9" s="257"/>
    </row>
    <row r="10" spans="2:5" ht="20.100000000000001" customHeight="1">
      <c r="B10" s="36" t="s">
        <v>292</v>
      </c>
      <c r="C10" s="36" t="s">
        <v>293</v>
      </c>
      <c r="D10" s="99">
        <v>2.61</v>
      </c>
      <c r="E10" s="89">
        <v>2.61</v>
      </c>
    </row>
    <row r="11" spans="2:5" ht="20.100000000000001" customHeight="1">
      <c r="B11" s="256" t="s">
        <v>302</v>
      </c>
      <c r="C11" s="294"/>
      <c r="D11" s="294">
        <v>0.05</v>
      </c>
      <c r="E11" s="257">
        <v>0.05</v>
      </c>
    </row>
    <row r="12" spans="2:5" ht="20.100000000000001" customHeight="1">
      <c r="B12" s="36" t="s">
        <v>214</v>
      </c>
      <c r="C12" s="36" t="s">
        <v>215</v>
      </c>
      <c r="D12" s="38">
        <v>0.61</v>
      </c>
      <c r="E12" s="89">
        <v>0.61</v>
      </c>
    </row>
    <row r="13" spans="2:5" ht="20.100000000000001" customHeight="1">
      <c r="B13" s="150" t="s">
        <v>296</v>
      </c>
      <c r="C13" s="150" t="s">
        <v>297</v>
      </c>
      <c r="D13" s="99">
        <v>0.57999999999999996</v>
      </c>
      <c r="E13" s="154">
        <v>0.57999999999999996</v>
      </c>
    </row>
    <row r="14" spans="2:5" ht="20.100000000000001" customHeight="1">
      <c r="B14" s="291" t="s">
        <v>18</v>
      </c>
      <c r="C14" s="292"/>
      <c r="D14" s="292"/>
      <c r="E14" s="293"/>
    </row>
    <row r="15" spans="2:5" ht="20.100000000000001" customHeight="1">
      <c r="B15" s="36" t="s">
        <v>117</v>
      </c>
      <c r="C15" s="36" t="s">
        <v>118</v>
      </c>
      <c r="D15" s="99">
        <v>7.94</v>
      </c>
      <c r="E15" s="154">
        <v>7.94</v>
      </c>
    </row>
    <row r="16" spans="2:5" ht="20.100000000000001" customHeight="1">
      <c r="B16" s="36" t="s">
        <v>224</v>
      </c>
      <c r="C16" s="36" t="s">
        <v>225</v>
      </c>
      <c r="D16" s="99">
        <v>0.85</v>
      </c>
      <c r="E16" s="154">
        <v>0.85</v>
      </c>
    </row>
    <row r="17" spans="2:5" ht="20.100000000000001" customHeight="1">
      <c r="B17" s="265" t="s">
        <v>19</v>
      </c>
      <c r="C17" s="266"/>
      <c r="D17" s="266"/>
      <c r="E17" s="267"/>
    </row>
    <row r="18" spans="2:5" ht="20.100000000000001" customHeight="1">
      <c r="B18" s="116" t="s">
        <v>228</v>
      </c>
      <c r="C18" s="116" t="s">
        <v>229</v>
      </c>
      <c r="D18" s="99">
        <v>2.06</v>
      </c>
      <c r="E18" s="169">
        <v>2.06</v>
      </c>
    </row>
    <row r="19" spans="2:5" ht="20.100000000000001" customHeight="1">
      <c r="B19" s="36" t="s">
        <v>57</v>
      </c>
      <c r="C19" s="36" t="s">
        <v>58</v>
      </c>
      <c r="D19" s="38">
        <v>4.4000000000000004</v>
      </c>
      <c r="E19" s="89">
        <v>4.4000000000000004</v>
      </c>
    </row>
    <row r="20" spans="2:5" ht="20.100000000000001" customHeight="1">
      <c r="B20" s="296" t="s">
        <v>28</v>
      </c>
      <c r="C20" s="297"/>
      <c r="D20" s="297"/>
      <c r="E20" s="298"/>
    </row>
    <row r="21" spans="2:5" ht="20.100000000000001" customHeight="1">
      <c r="B21" s="128" t="s">
        <v>238</v>
      </c>
      <c r="C21" s="128" t="s">
        <v>239</v>
      </c>
      <c r="D21" s="99">
        <v>100.05</v>
      </c>
      <c r="E21" s="154">
        <v>100.05</v>
      </c>
    </row>
    <row r="22" spans="2:5" ht="20.100000000000001" customHeight="1">
      <c r="B22" s="36" t="s">
        <v>201</v>
      </c>
      <c r="C22" s="36" t="s">
        <v>202</v>
      </c>
      <c r="D22" s="99">
        <v>7.3</v>
      </c>
      <c r="E22" s="154">
        <v>7.3</v>
      </c>
    </row>
    <row r="23" spans="2:5" ht="20.100000000000001" customHeight="1">
      <c r="B23" s="287" t="s">
        <v>21</v>
      </c>
      <c r="C23" s="287"/>
      <c r="D23" s="287"/>
      <c r="E23" s="287"/>
    </row>
    <row r="24" spans="2:5" ht="20.100000000000001" customHeight="1">
      <c r="B24" s="36" t="s">
        <v>171</v>
      </c>
      <c r="C24" s="36" t="s">
        <v>172</v>
      </c>
      <c r="D24" s="130">
        <v>7.5</v>
      </c>
      <c r="E24" s="99">
        <v>7.5</v>
      </c>
    </row>
    <row r="25" spans="2:5" ht="20.100000000000001" customHeight="1">
      <c r="B25" s="128" t="s">
        <v>169</v>
      </c>
      <c r="C25" s="128" t="s">
        <v>170</v>
      </c>
      <c r="D25" s="130">
        <v>13</v>
      </c>
      <c r="E25" s="99">
        <v>13</v>
      </c>
    </row>
    <row r="26" spans="2:5" ht="20.25" customHeight="1">
      <c r="B26" s="295" t="s">
        <v>324</v>
      </c>
      <c r="C26" s="295"/>
      <c r="D26" s="295"/>
      <c r="E26" s="295"/>
    </row>
    <row r="27" spans="2:5" ht="20.25" customHeight="1">
      <c r="B27" s="41" t="s">
        <v>6</v>
      </c>
      <c r="C27" s="41" t="s">
        <v>7</v>
      </c>
      <c r="D27" s="41" t="s">
        <v>24</v>
      </c>
      <c r="E27" s="41" t="s">
        <v>25</v>
      </c>
    </row>
    <row r="28" spans="2:5" ht="20.100000000000001" customHeight="1">
      <c r="B28" s="287" t="s">
        <v>16</v>
      </c>
      <c r="C28" s="287"/>
      <c r="D28" s="287"/>
      <c r="E28" s="287"/>
    </row>
    <row r="29" spans="2:5" ht="20.100000000000001" customHeight="1">
      <c r="B29" s="39" t="s">
        <v>43</v>
      </c>
      <c r="C29" s="39" t="s">
        <v>44</v>
      </c>
      <c r="D29" s="40">
        <v>1</v>
      </c>
      <c r="E29" s="40">
        <v>1</v>
      </c>
    </row>
    <row r="30" spans="2:5" ht="20.100000000000001" customHeight="1">
      <c r="B30" s="36" t="s">
        <v>100</v>
      </c>
      <c r="C30" s="36" t="s">
        <v>101</v>
      </c>
      <c r="D30" s="38">
        <v>1</v>
      </c>
      <c r="E30" s="38">
        <v>1</v>
      </c>
    </row>
    <row r="31" spans="2:5" ht="20.100000000000001" customHeight="1">
      <c r="B31" s="36" t="s">
        <v>128</v>
      </c>
      <c r="C31" s="36" t="s">
        <v>129</v>
      </c>
      <c r="D31" s="38">
        <v>1</v>
      </c>
      <c r="E31" s="38">
        <v>1</v>
      </c>
    </row>
    <row r="32" spans="2:5" ht="20.100000000000001" customHeight="1">
      <c r="B32" s="36" t="s">
        <v>134</v>
      </c>
      <c r="C32" s="36" t="s">
        <v>135</v>
      </c>
      <c r="D32" s="38">
        <v>0.24</v>
      </c>
      <c r="E32" s="38">
        <v>0.24</v>
      </c>
    </row>
    <row r="33" spans="2:5" ht="20.100000000000001" customHeight="1">
      <c r="B33" s="36" t="s">
        <v>119</v>
      </c>
      <c r="C33" s="36" t="s">
        <v>120</v>
      </c>
      <c r="D33" s="38">
        <v>0.75</v>
      </c>
      <c r="E33" s="43">
        <v>0.75</v>
      </c>
    </row>
    <row r="34" spans="2:5" ht="20.100000000000001" customHeight="1">
      <c r="B34" s="36" t="s">
        <v>158</v>
      </c>
      <c r="C34" s="36" t="s">
        <v>159</v>
      </c>
      <c r="D34" s="38">
        <v>1</v>
      </c>
      <c r="E34" s="43">
        <v>1</v>
      </c>
    </row>
    <row r="35" spans="2:5" ht="20.100000000000001" customHeight="1">
      <c r="B35" s="36" t="s">
        <v>190</v>
      </c>
      <c r="C35" s="36" t="s">
        <v>191</v>
      </c>
      <c r="D35" s="38">
        <v>1</v>
      </c>
      <c r="E35" s="91">
        <v>1</v>
      </c>
    </row>
    <row r="36" spans="2:5" ht="20.100000000000001" customHeight="1">
      <c r="B36" s="36" t="s">
        <v>203</v>
      </c>
      <c r="C36" s="36" t="s">
        <v>204</v>
      </c>
      <c r="D36" s="38">
        <v>1</v>
      </c>
      <c r="E36" s="91">
        <v>1</v>
      </c>
    </row>
    <row r="37" spans="2:5" ht="20.100000000000001" customHeight="1">
      <c r="B37" s="36" t="s">
        <v>212</v>
      </c>
      <c r="C37" s="36" t="s">
        <v>213</v>
      </c>
      <c r="D37" s="38">
        <v>0.94</v>
      </c>
      <c r="E37" s="91">
        <v>0.94</v>
      </c>
    </row>
    <row r="38" spans="2:5" ht="20.100000000000001" customHeight="1">
      <c r="B38" s="117" t="s">
        <v>222</v>
      </c>
      <c r="C38" s="118" t="s">
        <v>223</v>
      </c>
      <c r="D38" s="38">
        <v>1</v>
      </c>
      <c r="E38" s="38">
        <v>1</v>
      </c>
    </row>
    <row r="39" spans="2:5" ht="20.100000000000001" customHeight="1">
      <c r="B39" s="128" t="s">
        <v>240</v>
      </c>
      <c r="C39" s="128" t="s">
        <v>241</v>
      </c>
      <c r="D39" s="129">
        <v>1</v>
      </c>
      <c r="E39" s="129">
        <v>1</v>
      </c>
    </row>
    <row r="40" spans="2:5" ht="20.100000000000001" customHeight="1">
      <c r="B40" s="36" t="s">
        <v>304</v>
      </c>
      <c r="C40" s="36" t="s">
        <v>305</v>
      </c>
      <c r="D40" s="99">
        <v>0.28000000000000003</v>
      </c>
      <c r="E40" s="129">
        <v>0.28000000000000003</v>
      </c>
    </row>
    <row r="41" spans="2:5" ht="20.100000000000001" customHeight="1">
      <c r="B41" s="153" t="s">
        <v>310</v>
      </c>
      <c r="C41" s="153" t="s">
        <v>311</v>
      </c>
      <c r="D41" s="99">
        <v>0.23</v>
      </c>
      <c r="E41" s="99">
        <v>0.23</v>
      </c>
    </row>
    <row r="42" spans="2:5" ht="20.100000000000001" customHeight="1">
      <c r="B42" s="153" t="s">
        <v>314</v>
      </c>
      <c r="C42" s="153" t="s">
        <v>315</v>
      </c>
      <c r="D42" s="99">
        <v>0.11</v>
      </c>
      <c r="E42" s="99">
        <v>0.11</v>
      </c>
    </row>
    <row r="43" spans="2:5" ht="35.25" customHeight="1">
      <c r="B43" s="289" t="s">
        <v>324</v>
      </c>
      <c r="C43" s="289"/>
      <c r="D43" s="289"/>
      <c r="E43" s="289"/>
    </row>
    <row r="44" spans="2:5" ht="24" customHeight="1">
      <c r="B44" s="41" t="s">
        <v>6</v>
      </c>
      <c r="C44" s="41" t="s">
        <v>7</v>
      </c>
      <c r="D44" s="41" t="s">
        <v>24</v>
      </c>
      <c r="E44" s="41" t="s">
        <v>25</v>
      </c>
    </row>
    <row r="45" spans="2:5" ht="20.100000000000001" customHeight="1">
      <c r="B45" s="256" t="s">
        <v>302</v>
      </c>
      <c r="C45" s="294"/>
      <c r="D45" s="294">
        <v>0.05</v>
      </c>
      <c r="E45" s="257">
        <v>0.05</v>
      </c>
    </row>
    <row r="46" spans="2:5" ht="20.100000000000001" customHeight="1">
      <c r="B46" s="36" t="s">
        <v>318</v>
      </c>
      <c r="C46" s="36" t="s">
        <v>319</v>
      </c>
      <c r="D46" s="99">
        <v>0.76</v>
      </c>
      <c r="E46" s="129">
        <v>0.76</v>
      </c>
    </row>
    <row r="47" spans="2:5" ht="20.100000000000001" customHeight="1">
      <c r="B47" s="125" t="s">
        <v>300</v>
      </c>
      <c r="C47" s="125" t="s">
        <v>301</v>
      </c>
      <c r="D47" s="99">
        <v>0.7</v>
      </c>
      <c r="E47" s="129">
        <v>0.7</v>
      </c>
    </row>
    <row r="48" spans="2:5" ht="20.100000000000001" customHeight="1">
      <c r="B48" s="156"/>
      <c r="C48" s="165"/>
      <c r="D48" s="166"/>
      <c r="E48" s="167"/>
    </row>
    <row r="49" spans="2:5" ht="20.100000000000001" customHeight="1">
      <c r="B49" s="39" t="s">
        <v>188</v>
      </c>
      <c r="C49" s="39" t="s">
        <v>189</v>
      </c>
      <c r="D49" s="99">
        <v>1.2</v>
      </c>
      <c r="E49" s="129">
        <v>1.2</v>
      </c>
    </row>
    <row r="50" spans="2:5" ht="20.100000000000001" customHeight="1">
      <c r="B50" s="291" t="s">
        <v>18</v>
      </c>
      <c r="C50" s="292"/>
      <c r="D50" s="292"/>
      <c r="E50" s="293"/>
    </row>
    <row r="51" spans="2:5" ht="20.100000000000001" customHeight="1">
      <c r="B51" s="125" t="s">
        <v>230</v>
      </c>
      <c r="C51" s="125" t="s">
        <v>231</v>
      </c>
      <c r="D51" s="124">
        <v>1</v>
      </c>
      <c r="E51" s="126">
        <v>1</v>
      </c>
    </row>
    <row r="52" spans="2:5" ht="20.100000000000001" customHeight="1">
      <c r="B52" s="288" t="s">
        <v>19</v>
      </c>
      <c r="C52" s="288"/>
      <c r="D52" s="288"/>
      <c r="E52" s="288"/>
    </row>
    <row r="53" spans="2:5" ht="20.100000000000001" customHeight="1">
      <c r="B53" s="42" t="s">
        <v>259</v>
      </c>
      <c r="C53" s="36" t="s">
        <v>260</v>
      </c>
      <c r="D53" s="130">
        <v>100</v>
      </c>
      <c r="E53" s="131">
        <v>100</v>
      </c>
    </row>
    <row r="54" spans="2:5" ht="20.100000000000001" customHeight="1">
      <c r="B54" s="36" t="s">
        <v>126</v>
      </c>
      <c r="C54" s="36" t="s">
        <v>127</v>
      </c>
      <c r="D54" s="146">
        <v>2.93</v>
      </c>
      <c r="E54" s="154">
        <v>2.93</v>
      </c>
    </row>
    <row r="55" spans="2:5" ht="20.100000000000001" customHeight="1">
      <c r="B55" s="36" t="s">
        <v>45</v>
      </c>
      <c r="C55" s="36" t="s">
        <v>46</v>
      </c>
      <c r="D55" s="146">
        <v>1.32</v>
      </c>
      <c r="E55" s="154">
        <v>1.32</v>
      </c>
    </row>
    <row r="56" spans="2:5" ht="20.100000000000001" customHeight="1">
      <c r="B56" s="287" t="s">
        <v>28</v>
      </c>
      <c r="C56" s="287"/>
      <c r="D56" s="287"/>
      <c r="E56" s="287"/>
    </row>
    <row r="57" spans="2:5" ht="20.100000000000001" customHeight="1">
      <c r="B57" s="36" t="s">
        <v>244</v>
      </c>
      <c r="C57" s="36" t="s">
        <v>245</v>
      </c>
      <c r="D57" s="146">
        <v>32.5</v>
      </c>
      <c r="E57" s="154">
        <v>32.5</v>
      </c>
    </row>
    <row r="58" spans="2:5" ht="20.100000000000001" customHeight="1">
      <c r="B58" s="287" t="s">
        <v>21</v>
      </c>
      <c r="C58" s="287"/>
      <c r="D58" s="287"/>
      <c r="E58" s="287"/>
    </row>
    <row r="59" spans="2:5" ht="20.100000000000001" customHeight="1">
      <c r="B59" s="39" t="s">
        <v>34</v>
      </c>
      <c r="C59" s="39" t="s">
        <v>35</v>
      </c>
      <c r="D59" s="40" t="s">
        <v>26</v>
      </c>
      <c r="E59" s="40" t="s">
        <v>26</v>
      </c>
    </row>
    <row r="60" spans="2:5" ht="30" customHeight="1">
      <c r="B60" s="290" t="s">
        <v>326</v>
      </c>
      <c r="C60" s="290"/>
      <c r="D60" s="290"/>
      <c r="E60" s="290"/>
    </row>
    <row r="61" spans="2:5" ht="23.1" customHeight="1">
      <c r="B61" s="41" t="s">
        <v>6</v>
      </c>
      <c r="C61" s="41" t="s">
        <v>7</v>
      </c>
      <c r="D61" s="41" t="s">
        <v>24</v>
      </c>
      <c r="E61" s="41" t="s">
        <v>25</v>
      </c>
    </row>
    <row r="62" spans="2:5" ht="20.100000000000001" customHeight="1">
      <c r="B62" s="287" t="s">
        <v>16</v>
      </c>
      <c r="C62" s="287"/>
      <c r="D62" s="287"/>
      <c r="E62" s="287"/>
    </row>
    <row r="63" spans="2:5" ht="20.100000000000001" customHeight="1">
      <c r="B63" s="135" t="s">
        <v>273</v>
      </c>
      <c r="C63" s="135" t="s">
        <v>274</v>
      </c>
      <c r="D63" s="136">
        <v>1</v>
      </c>
      <c r="E63" s="136">
        <v>1</v>
      </c>
    </row>
    <row r="64" spans="2:5" ht="20.100000000000001" customHeight="1">
      <c r="B64" s="288" t="s">
        <v>19</v>
      </c>
      <c r="C64" s="288"/>
      <c r="D64" s="288"/>
      <c r="E64" s="288"/>
    </row>
    <row r="65" spans="2:5" ht="20.100000000000001" customHeight="1">
      <c r="B65" s="133" t="s">
        <v>294</v>
      </c>
      <c r="C65" s="133" t="s">
        <v>295</v>
      </c>
      <c r="D65" s="146">
        <v>0.47</v>
      </c>
      <c r="E65" s="136">
        <v>0.47</v>
      </c>
    </row>
    <row r="66" spans="2:5" ht="20.100000000000001" customHeight="1">
      <c r="B66" s="36" t="s">
        <v>106</v>
      </c>
      <c r="C66" s="36" t="s">
        <v>107</v>
      </c>
      <c r="D66" s="146">
        <v>1.1399999999999999</v>
      </c>
      <c r="E66" s="136">
        <v>1.1399999999999999</v>
      </c>
    </row>
    <row r="67" spans="2:5" ht="20.100000000000001" customHeight="1">
      <c r="B67" s="133" t="s">
        <v>121</v>
      </c>
      <c r="C67" s="133" t="s">
        <v>122</v>
      </c>
      <c r="D67" s="136">
        <v>1.1499999999999999</v>
      </c>
      <c r="E67" s="136">
        <v>1.1499999999999999</v>
      </c>
    </row>
    <row r="68" spans="2:5" ht="20.100000000000001" customHeight="1">
      <c r="B68" s="287" t="s">
        <v>21</v>
      </c>
      <c r="C68" s="287"/>
      <c r="D68" s="287"/>
      <c r="E68" s="287"/>
    </row>
    <row r="69" spans="2:5" ht="20.100000000000001" customHeight="1">
      <c r="B69" s="36" t="s">
        <v>96</v>
      </c>
      <c r="C69" s="36" t="s">
        <v>97</v>
      </c>
      <c r="D69" s="136">
        <v>0.4</v>
      </c>
      <c r="E69" s="136">
        <v>0.4</v>
      </c>
    </row>
  </sheetData>
  <mergeCells count="20">
    <mergeCell ref="B1:E1"/>
    <mergeCell ref="B3:E3"/>
    <mergeCell ref="B28:E28"/>
    <mergeCell ref="B26:E26"/>
    <mergeCell ref="B20:E20"/>
    <mergeCell ref="B17:E17"/>
    <mergeCell ref="B23:E23"/>
    <mergeCell ref="B11:E11"/>
    <mergeCell ref="B14:E14"/>
    <mergeCell ref="B9:E9"/>
    <mergeCell ref="B68:E68"/>
    <mergeCell ref="B52:E52"/>
    <mergeCell ref="B43:E43"/>
    <mergeCell ref="B64:E64"/>
    <mergeCell ref="B62:E62"/>
    <mergeCell ref="B60:E60"/>
    <mergeCell ref="B58:E58"/>
    <mergeCell ref="B50:E50"/>
    <mergeCell ref="B45:E45"/>
    <mergeCell ref="B56:E56"/>
  </mergeCells>
  <pageMargins left="0" right="0" top="0" bottom="0.98425196850393704" header="0" footer="0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3"/>
  <sheetViews>
    <sheetView rightToLeft="1" workbookViewId="0">
      <selection activeCell="C12" sqref="C12"/>
    </sheetView>
  </sheetViews>
  <sheetFormatPr defaultColWidth="9.125" defaultRowHeight="18.75"/>
  <cols>
    <col min="1" max="1" width="3.75" style="173" customWidth="1"/>
    <col min="2" max="2" width="25.25" style="174" bestFit="1" customWidth="1"/>
    <col min="3" max="3" width="12.375" style="174" customWidth="1"/>
    <col min="4" max="4" width="11.625" style="174" customWidth="1"/>
    <col min="5" max="5" width="16.25" style="174" customWidth="1"/>
    <col min="6" max="6" width="20.75" style="174" customWidth="1"/>
    <col min="7" max="256" width="9.125" style="173"/>
    <col min="257" max="257" width="3.75" style="173" customWidth="1"/>
    <col min="258" max="258" width="25.25" style="173" bestFit="1" customWidth="1"/>
    <col min="259" max="259" width="12.375" style="173" customWidth="1"/>
    <col min="260" max="260" width="11.625" style="173" customWidth="1"/>
    <col min="261" max="261" width="16.25" style="173" customWidth="1"/>
    <col min="262" max="262" width="20.75" style="173" customWidth="1"/>
    <col min="263" max="512" width="9.125" style="173"/>
    <col min="513" max="513" width="3.75" style="173" customWidth="1"/>
    <col min="514" max="514" width="25.25" style="173" bestFit="1" customWidth="1"/>
    <col min="515" max="515" width="12.375" style="173" customWidth="1"/>
    <col min="516" max="516" width="11.625" style="173" customWidth="1"/>
    <col min="517" max="517" width="16.25" style="173" customWidth="1"/>
    <col min="518" max="518" width="20.75" style="173" customWidth="1"/>
    <col min="519" max="768" width="9.125" style="173"/>
    <col min="769" max="769" width="3.75" style="173" customWidth="1"/>
    <col min="770" max="770" width="25.25" style="173" bestFit="1" customWidth="1"/>
    <col min="771" max="771" width="12.375" style="173" customWidth="1"/>
    <col min="772" max="772" width="11.625" style="173" customWidth="1"/>
    <col min="773" max="773" width="16.25" style="173" customWidth="1"/>
    <col min="774" max="774" width="20.75" style="173" customWidth="1"/>
    <col min="775" max="1024" width="9.125" style="173"/>
    <col min="1025" max="1025" width="3.75" style="173" customWidth="1"/>
    <col min="1026" max="1026" width="25.25" style="173" bestFit="1" customWidth="1"/>
    <col min="1027" max="1027" width="12.375" style="173" customWidth="1"/>
    <col min="1028" max="1028" width="11.625" style="173" customWidth="1"/>
    <col min="1029" max="1029" width="16.25" style="173" customWidth="1"/>
    <col min="1030" max="1030" width="20.75" style="173" customWidth="1"/>
    <col min="1031" max="1280" width="9.125" style="173"/>
    <col min="1281" max="1281" width="3.75" style="173" customWidth="1"/>
    <col min="1282" max="1282" width="25.25" style="173" bestFit="1" customWidth="1"/>
    <col min="1283" max="1283" width="12.375" style="173" customWidth="1"/>
    <col min="1284" max="1284" width="11.625" style="173" customWidth="1"/>
    <col min="1285" max="1285" width="16.25" style="173" customWidth="1"/>
    <col min="1286" max="1286" width="20.75" style="173" customWidth="1"/>
    <col min="1287" max="1536" width="9.125" style="173"/>
    <col min="1537" max="1537" width="3.75" style="173" customWidth="1"/>
    <col min="1538" max="1538" width="25.25" style="173" bestFit="1" customWidth="1"/>
    <col min="1539" max="1539" width="12.375" style="173" customWidth="1"/>
    <col min="1540" max="1540" width="11.625" style="173" customWidth="1"/>
    <col min="1541" max="1541" width="16.25" style="173" customWidth="1"/>
    <col min="1542" max="1542" width="20.75" style="173" customWidth="1"/>
    <col min="1543" max="1792" width="9.125" style="173"/>
    <col min="1793" max="1793" width="3.75" style="173" customWidth="1"/>
    <col min="1794" max="1794" width="25.25" style="173" bestFit="1" customWidth="1"/>
    <col min="1795" max="1795" width="12.375" style="173" customWidth="1"/>
    <col min="1796" max="1796" width="11.625" style="173" customWidth="1"/>
    <col min="1797" max="1797" width="16.25" style="173" customWidth="1"/>
    <col min="1798" max="1798" width="20.75" style="173" customWidth="1"/>
    <col min="1799" max="2048" width="9.125" style="173"/>
    <col min="2049" max="2049" width="3.75" style="173" customWidth="1"/>
    <col min="2050" max="2050" width="25.25" style="173" bestFit="1" customWidth="1"/>
    <col min="2051" max="2051" width="12.375" style="173" customWidth="1"/>
    <col min="2052" max="2052" width="11.625" style="173" customWidth="1"/>
    <col min="2053" max="2053" width="16.25" style="173" customWidth="1"/>
    <col min="2054" max="2054" width="20.75" style="173" customWidth="1"/>
    <col min="2055" max="2304" width="9.125" style="173"/>
    <col min="2305" max="2305" width="3.75" style="173" customWidth="1"/>
    <col min="2306" max="2306" width="25.25" style="173" bestFit="1" customWidth="1"/>
    <col min="2307" max="2307" width="12.375" style="173" customWidth="1"/>
    <col min="2308" max="2308" width="11.625" style="173" customWidth="1"/>
    <col min="2309" max="2309" width="16.25" style="173" customWidth="1"/>
    <col min="2310" max="2310" width="20.75" style="173" customWidth="1"/>
    <col min="2311" max="2560" width="9.125" style="173"/>
    <col min="2561" max="2561" width="3.75" style="173" customWidth="1"/>
    <col min="2562" max="2562" width="25.25" style="173" bestFit="1" customWidth="1"/>
    <col min="2563" max="2563" width="12.375" style="173" customWidth="1"/>
    <col min="2564" max="2564" width="11.625" style="173" customWidth="1"/>
    <col min="2565" max="2565" width="16.25" style="173" customWidth="1"/>
    <col min="2566" max="2566" width="20.75" style="173" customWidth="1"/>
    <col min="2567" max="2816" width="9.125" style="173"/>
    <col min="2817" max="2817" width="3.75" style="173" customWidth="1"/>
    <col min="2818" max="2818" width="25.25" style="173" bestFit="1" customWidth="1"/>
    <col min="2819" max="2819" width="12.375" style="173" customWidth="1"/>
    <col min="2820" max="2820" width="11.625" style="173" customWidth="1"/>
    <col min="2821" max="2821" width="16.25" style="173" customWidth="1"/>
    <col min="2822" max="2822" width="20.75" style="173" customWidth="1"/>
    <col min="2823" max="3072" width="9.125" style="173"/>
    <col min="3073" max="3073" width="3.75" style="173" customWidth="1"/>
    <col min="3074" max="3074" width="25.25" style="173" bestFit="1" customWidth="1"/>
    <col min="3075" max="3075" width="12.375" style="173" customWidth="1"/>
    <col min="3076" max="3076" width="11.625" style="173" customWidth="1"/>
    <col min="3077" max="3077" width="16.25" style="173" customWidth="1"/>
    <col min="3078" max="3078" width="20.75" style="173" customWidth="1"/>
    <col min="3079" max="3328" width="9.125" style="173"/>
    <col min="3329" max="3329" width="3.75" style="173" customWidth="1"/>
    <col min="3330" max="3330" width="25.25" style="173" bestFit="1" customWidth="1"/>
    <col min="3331" max="3331" width="12.375" style="173" customWidth="1"/>
    <col min="3332" max="3332" width="11.625" style="173" customWidth="1"/>
    <col min="3333" max="3333" width="16.25" style="173" customWidth="1"/>
    <col min="3334" max="3334" width="20.75" style="173" customWidth="1"/>
    <col min="3335" max="3584" width="9.125" style="173"/>
    <col min="3585" max="3585" width="3.75" style="173" customWidth="1"/>
    <col min="3586" max="3586" width="25.25" style="173" bestFit="1" customWidth="1"/>
    <col min="3587" max="3587" width="12.375" style="173" customWidth="1"/>
    <col min="3588" max="3588" width="11.625" style="173" customWidth="1"/>
    <col min="3589" max="3589" width="16.25" style="173" customWidth="1"/>
    <col min="3590" max="3590" width="20.75" style="173" customWidth="1"/>
    <col min="3591" max="3840" width="9.125" style="173"/>
    <col min="3841" max="3841" width="3.75" style="173" customWidth="1"/>
    <col min="3842" max="3842" width="25.25" style="173" bestFit="1" customWidth="1"/>
    <col min="3843" max="3843" width="12.375" style="173" customWidth="1"/>
    <col min="3844" max="3844" width="11.625" style="173" customWidth="1"/>
    <col min="3845" max="3845" width="16.25" style="173" customWidth="1"/>
    <col min="3846" max="3846" width="20.75" style="173" customWidth="1"/>
    <col min="3847" max="4096" width="9.125" style="173"/>
    <col min="4097" max="4097" width="3.75" style="173" customWidth="1"/>
    <col min="4098" max="4098" width="25.25" style="173" bestFit="1" customWidth="1"/>
    <col min="4099" max="4099" width="12.375" style="173" customWidth="1"/>
    <col min="4100" max="4100" width="11.625" style="173" customWidth="1"/>
    <col min="4101" max="4101" width="16.25" style="173" customWidth="1"/>
    <col min="4102" max="4102" width="20.75" style="173" customWidth="1"/>
    <col min="4103" max="4352" width="9.125" style="173"/>
    <col min="4353" max="4353" width="3.75" style="173" customWidth="1"/>
    <col min="4354" max="4354" width="25.25" style="173" bestFit="1" customWidth="1"/>
    <col min="4355" max="4355" width="12.375" style="173" customWidth="1"/>
    <col min="4356" max="4356" width="11.625" style="173" customWidth="1"/>
    <col min="4357" max="4357" width="16.25" style="173" customWidth="1"/>
    <col min="4358" max="4358" width="20.75" style="173" customWidth="1"/>
    <col min="4359" max="4608" width="9.125" style="173"/>
    <col min="4609" max="4609" width="3.75" style="173" customWidth="1"/>
    <col min="4610" max="4610" width="25.25" style="173" bestFit="1" customWidth="1"/>
    <col min="4611" max="4611" width="12.375" style="173" customWidth="1"/>
    <col min="4612" max="4612" width="11.625" style="173" customWidth="1"/>
    <col min="4613" max="4613" width="16.25" style="173" customWidth="1"/>
    <col min="4614" max="4614" width="20.75" style="173" customWidth="1"/>
    <col min="4615" max="4864" width="9.125" style="173"/>
    <col min="4865" max="4865" width="3.75" style="173" customWidth="1"/>
    <col min="4866" max="4866" width="25.25" style="173" bestFit="1" customWidth="1"/>
    <col min="4867" max="4867" width="12.375" style="173" customWidth="1"/>
    <col min="4868" max="4868" width="11.625" style="173" customWidth="1"/>
    <col min="4869" max="4869" width="16.25" style="173" customWidth="1"/>
    <col min="4870" max="4870" width="20.75" style="173" customWidth="1"/>
    <col min="4871" max="5120" width="9.125" style="173"/>
    <col min="5121" max="5121" width="3.75" style="173" customWidth="1"/>
    <col min="5122" max="5122" width="25.25" style="173" bestFit="1" customWidth="1"/>
    <col min="5123" max="5123" width="12.375" style="173" customWidth="1"/>
    <col min="5124" max="5124" width="11.625" style="173" customWidth="1"/>
    <col min="5125" max="5125" width="16.25" style="173" customWidth="1"/>
    <col min="5126" max="5126" width="20.75" style="173" customWidth="1"/>
    <col min="5127" max="5376" width="9.125" style="173"/>
    <col min="5377" max="5377" width="3.75" style="173" customWidth="1"/>
    <col min="5378" max="5378" width="25.25" style="173" bestFit="1" customWidth="1"/>
    <col min="5379" max="5379" width="12.375" style="173" customWidth="1"/>
    <col min="5380" max="5380" width="11.625" style="173" customWidth="1"/>
    <col min="5381" max="5381" width="16.25" style="173" customWidth="1"/>
    <col min="5382" max="5382" width="20.75" style="173" customWidth="1"/>
    <col min="5383" max="5632" width="9.125" style="173"/>
    <col min="5633" max="5633" width="3.75" style="173" customWidth="1"/>
    <col min="5634" max="5634" width="25.25" style="173" bestFit="1" customWidth="1"/>
    <col min="5635" max="5635" width="12.375" style="173" customWidth="1"/>
    <col min="5636" max="5636" width="11.625" style="173" customWidth="1"/>
    <col min="5637" max="5637" width="16.25" style="173" customWidth="1"/>
    <col min="5638" max="5638" width="20.75" style="173" customWidth="1"/>
    <col min="5639" max="5888" width="9.125" style="173"/>
    <col min="5889" max="5889" width="3.75" style="173" customWidth="1"/>
    <col min="5890" max="5890" width="25.25" style="173" bestFit="1" customWidth="1"/>
    <col min="5891" max="5891" width="12.375" style="173" customWidth="1"/>
    <col min="5892" max="5892" width="11.625" style="173" customWidth="1"/>
    <col min="5893" max="5893" width="16.25" style="173" customWidth="1"/>
    <col min="5894" max="5894" width="20.75" style="173" customWidth="1"/>
    <col min="5895" max="6144" width="9.125" style="173"/>
    <col min="6145" max="6145" width="3.75" style="173" customWidth="1"/>
    <col min="6146" max="6146" width="25.25" style="173" bestFit="1" customWidth="1"/>
    <col min="6147" max="6147" width="12.375" style="173" customWidth="1"/>
    <col min="6148" max="6148" width="11.625" style="173" customWidth="1"/>
    <col min="6149" max="6149" width="16.25" style="173" customWidth="1"/>
    <col min="6150" max="6150" width="20.75" style="173" customWidth="1"/>
    <col min="6151" max="6400" width="9.125" style="173"/>
    <col min="6401" max="6401" width="3.75" style="173" customWidth="1"/>
    <col min="6402" max="6402" width="25.25" style="173" bestFit="1" customWidth="1"/>
    <col min="6403" max="6403" width="12.375" style="173" customWidth="1"/>
    <col min="6404" max="6404" width="11.625" style="173" customWidth="1"/>
    <col min="6405" max="6405" width="16.25" style="173" customWidth="1"/>
    <col min="6406" max="6406" width="20.75" style="173" customWidth="1"/>
    <col min="6407" max="6656" width="9.125" style="173"/>
    <col min="6657" max="6657" width="3.75" style="173" customWidth="1"/>
    <col min="6658" max="6658" width="25.25" style="173" bestFit="1" customWidth="1"/>
    <col min="6659" max="6659" width="12.375" style="173" customWidth="1"/>
    <col min="6660" max="6660" width="11.625" style="173" customWidth="1"/>
    <col min="6661" max="6661" width="16.25" style="173" customWidth="1"/>
    <col min="6662" max="6662" width="20.75" style="173" customWidth="1"/>
    <col min="6663" max="6912" width="9.125" style="173"/>
    <col min="6913" max="6913" width="3.75" style="173" customWidth="1"/>
    <col min="6914" max="6914" width="25.25" style="173" bestFit="1" customWidth="1"/>
    <col min="6915" max="6915" width="12.375" style="173" customWidth="1"/>
    <col min="6916" max="6916" width="11.625" style="173" customWidth="1"/>
    <col min="6917" max="6917" width="16.25" style="173" customWidth="1"/>
    <col min="6918" max="6918" width="20.75" style="173" customWidth="1"/>
    <col min="6919" max="7168" width="9.125" style="173"/>
    <col min="7169" max="7169" width="3.75" style="173" customWidth="1"/>
    <col min="7170" max="7170" width="25.25" style="173" bestFit="1" customWidth="1"/>
    <col min="7171" max="7171" width="12.375" style="173" customWidth="1"/>
    <col min="7172" max="7172" width="11.625" style="173" customWidth="1"/>
    <col min="7173" max="7173" width="16.25" style="173" customWidth="1"/>
    <col min="7174" max="7174" width="20.75" style="173" customWidth="1"/>
    <col min="7175" max="7424" width="9.125" style="173"/>
    <col min="7425" max="7425" width="3.75" style="173" customWidth="1"/>
    <col min="7426" max="7426" width="25.25" style="173" bestFit="1" customWidth="1"/>
    <col min="7427" max="7427" width="12.375" style="173" customWidth="1"/>
    <col min="7428" max="7428" width="11.625" style="173" customWidth="1"/>
    <col min="7429" max="7429" width="16.25" style="173" customWidth="1"/>
    <col min="7430" max="7430" width="20.75" style="173" customWidth="1"/>
    <col min="7431" max="7680" width="9.125" style="173"/>
    <col min="7681" max="7681" width="3.75" style="173" customWidth="1"/>
    <col min="7682" max="7682" width="25.25" style="173" bestFit="1" customWidth="1"/>
    <col min="7683" max="7683" width="12.375" style="173" customWidth="1"/>
    <col min="7684" max="7684" width="11.625" style="173" customWidth="1"/>
    <col min="7685" max="7685" width="16.25" style="173" customWidth="1"/>
    <col min="7686" max="7686" width="20.75" style="173" customWidth="1"/>
    <col min="7687" max="7936" width="9.125" style="173"/>
    <col min="7937" max="7937" width="3.75" style="173" customWidth="1"/>
    <col min="7938" max="7938" width="25.25" style="173" bestFit="1" customWidth="1"/>
    <col min="7939" max="7939" width="12.375" style="173" customWidth="1"/>
    <col min="7940" max="7940" width="11.625" style="173" customWidth="1"/>
    <col min="7941" max="7941" width="16.25" style="173" customWidth="1"/>
    <col min="7942" max="7942" width="20.75" style="173" customWidth="1"/>
    <col min="7943" max="8192" width="9.125" style="173"/>
    <col min="8193" max="8193" width="3.75" style="173" customWidth="1"/>
    <col min="8194" max="8194" width="25.25" style="173" bestFit="1" customWidth="1"/>
    <col min="8195" max="8195" width="12.375" style="173" customWidth="1"/>
    <col min="8196" max="8196" width="11.625" style="173" customWidth="1"/>
    <col min="8197" max="8197" width="16.25" style="173" customWidth="1"/>
    <col min="8198" max="8198" width="20.75" style="173" customWidth="1"/>
    <col min="8199" max="8448" width="9.125" style="173"/>
    <col min="8449" max="8449" width="3.75" style="173" customWidth="1"/>
    <col min="8450" max="8450" width="25.25" style="173" bestFit="1" customWidth="1"/>
    <col min="8451" max="8451" width="12.375" style="173" customWidth="1"/>
    <col min="8452" max="8452" width="11.625" style="173" customWidth="1"/>
    <col min="8453" max="8453" width="16.25" style="173" customWidth="1"/>
    <col min="8454" max="8454" width="20.75" style="173" customWidth="1"/>
    <col min="8455" max="8704" width="9.125" style="173"/>
    <col min="8705" max="8705" width="3.75" style="173" customWidth="1"/>
    <col min="8706" max="8706" width="25.25" style="173" bestFit="1" customWidth="1"/>
    <col min="8707" max="8707" width="12.375" style="173" customWidth="1"/>
    <col min="8708" max="8708" width="11.625" style="173" customWidth="1"/>
    <col min="8709" max="8709" width="16.25" style="173" customWidth="1"/>
    <col min="8710" max="8710" width="20.75" style="173" customWidth="1"/>
    <col min="8711" max="8960" width="9.125" style="173"/>
    <col min="8961" max="8961" width="3.75" style="173" customWidth="1"/>
    <col min="8962" max="8962" width="25.25" style="173" bestFit="1" customWidth="1"/>
    <col min="8963" max="8963" width="12.375" style="173" customWidth="1"/>
    <col min="8964" max="8964" width="11.625" style="173" customWidth="1"/>
    <col min="8965" max="8965" width="16.25" style="173" customWidth="1"/>
    <col min="8966" max="8966" width="20.75" style="173" customWidth="1"/>
    <col min="8967" max="9216" width="9.125" style="173"/>
    <col min="9217" max="9217" width="3.75" style="173" customWidth="1"/>
    <col min="9218" max="9218" width="25.25" style="173" bestFit="1" customWidth="1"/>
    <col min="9219" max="9219" width="12.375" style="173" customWidth="1"/>
    <col min="9220" max="9220" width="11.625" style="173" customWidth="1"/>
    <col min="9221" max="9221" width="16.25" style="173" customWidth="1"/>
    <col min="9222" max="9222" width="20.75" style="173" customWidth="1"/>
    <col min="9223" max="9472" width="9.125" style="173"/>
    <col min="9473" max="9473" width="3.75" style="173" customWidth="1"/>
    <col min="9474" max="9474" width="25.25" style="173" bestFit="1" customWidth="1"/>
    <col min="9475" max="9475" width="12.375" style="173" customWidth="1"/>
    <col min="9476" max="9476" width="11.625" style="173" customWidth="1"/>
    <col min="9477" max="9477" width="16.25" style="173" customWidth="1"/>
    <col min="9478" max="9478" width="20.75" style="173" customWidth="1"/>
    <col min="9479" max="9728" width="9.125" style="173"/>
    <col min="9729" max="9729" width="3.75" style="173" customWidth="1"/>
    <col min="9730" max="9730" width="25.25" style="173" bestFit="1" customWidth="1"/>
    <col min="9731" max="9731" width="12.375" style="173" customWidth="1"/>
    <col min="9732" max="9732" width="11.625" style="173" customWidth="1"/>
    <col min="9733" max="9733" width="16.25" style="173" customWidth="1"/>
    <col min="9734" max="9734" width="20.75" style="173" customWidth="1"/>
    <col min="9735" max="9984" width="9.125" style="173"/>
    <col min="9985" max="9985" width="3.75" style="173" customWidth="1"/>
    <col min="9986" max="9986" width="25.25" style="173" bestFit="1" customWidth="1"/>
    <col min="9987" max="9987" width="12.375" style="173" customWidth="1"/>
    <col min="9988" max="9988" width="11.625" style="173" customWidth="1"/>
    <col min="9989" max="9989" width="16.25" style="173" customWidth="1"/>
    <col min="9990" max="9990" width="20.75" style="173" customWidth="1"/>
    <col min="9991" max="10240" width="9.125" style="173"/>
    <col min="10241" max="10241" width="3.75" style="173" customWidth="1"/>
    <col min="10242" max="10242" width="25.25" style="173" bestFit="1" customWidth="1"/>
    <col min="10243" max="10243" width="12.375" style="173" customWidth="1"/>
    <col min="10244" max="10244" width="11.625" style="173" customWidth="1"/>
    <col min="10245" max="10245" width="16.25" style="173" customWidth="1"/>
    <col min="10246" max="10246" width="20.75" style="173" customWidth="1"/>
    <col min="10247" max="10496" width="9.125" style="173"/>
    <col min="10497" max="10497" width="3.75" style="173" customWidth="1"/>
    <col min="10498" max="10498" width="25.25" style="173" bestFit="1" customWidth="1"/>
    <col min="10499" max="10499" width="12.375" style="173" customWidth="1"/>
    <col min="10500" max="10500" width="11.625" style="173" customWidth="1"/>
    <col min="10501" max="10501" width="16.25" style="173" customWidth="1"/>
    <col min="10502" max="10502" width="20.75" style="173" customWidth="1"/>
    <col min="10503" max="10752" width="9.125" style="173"/>
    <col min="10753" max="10753" width="3.75" style="173" customWidth="1"/>
    <col min="10754" max="10754" width="25.25" style="173" bestFit="1" customWidth="1"/>
    <col min="10755" max="10755" width="12.375" style="173" customWidth="1"/>
    <col min="10756" max="10756" width="11.625" style="173" customWidth="1"/>
    <col min="10757" max="10757" width="16.25" style="173" customWidth="1"/>
    <col min="10758" max="10758" width="20.75" style="173" customWidth="1"/>
    <col min="10759" max="11008" width="9.125" style="173"/>
    <col min="11009" max="11009" width="3.75" style="173" customWidth="1"/>
    <col min="11010" max="11010" width="25.25" style="173" bestFit="1" customWidth="1"/>
    <col min="11011" max="11011" width="12.375" style="173" customWidth="1"/>
    <col min="11012" max="11012" width="11.625" style="173" customWidth="1"/>
    <col min="11013" max="11013" width="16.25" style="173" customWidth="1"/>
    <col min="11014" max="11014" width="20.75" style="173" customWidth="1"/>
    <col min="11015" max="11264" width="9.125" style="173"/>
    <col min="11265" max="11265" width="3.75" style="173" customWidth="1"/>
    <col min="11266" max="11266" width="25.25" style="173" bestFit="1" customWidth="1"/>
    <col min="11267" max="11267" width="12.375" style="173" customWidth="1"/>
    <col min="11268" max="11268" width="11.625" style="173" customWidth="1"/>
    <col min="11269" max="11269" width="16.25" style="173" customWidth="1"/>
    <col min="11270" max="11270" width="20.75" style="173" customWidth="1"/>
    <col min="11271" max="11520" width="9.125" style="173"/>
    <col min="11521" max="11521" width="3.75" style="173" customWidth="1"/>
    <col min="11522" max="11522" width="25.25" style="173" bestFit="1" customWidth="1"/>
    <col min="11523" max="11523" width="12.375" style="173" customWidth="1"/>
    <col min="11524" max="11524" width="11.625" style="173" customWidth="1"/>
    <col min="11525" max="11525" width="16.25" style="173" customWidth="1"/>
    <col min="11526" max="11526" width="20.75" style="173" customWidth="1"/>
    <col min="11527" max="11776" width="9.125" style="173"/>
    <col min="11777" max="11777" width="3.75" style="173" customWidth="1"/>
    <col min="11778" max="11778" width="25.25" style="173" bestFit="1" customWidth="1"/>
    <col min="11779" max="11779" width="12.375" style="173" customWidth="1"/>
    <col min="11780" max="11780" width="11.625" style="173" customWidth="1"/>
    <col min="11781" max="11781" width="16.25" style="173" customWidth="1"/>
    <col min="11782" max="11782" width="20.75" style="173" customWidth="1"/>
    <col min="11783" max="12032" width="9.125" style="173"/>
    <col min="12033" max="12033" width="3.75" style="173" customWidth="1"/>
    <col min="12034" max="12034" width="25.25" style="173" bestFit="1" customWidth="1"/>
    <col min="12035" max="12035" width="12.375" style="173" customWidth="1"/>
    <col min="12036" max="12036" width="11.625" style="173" customWidth="1"/>
    <col min="12037" max="12037" width="16.25" style="173" customWidth="1"/>
    <col min="12038" max="12038" width="20.75" style="173" customWidth="1"/>
    <col min="12039" max="12288" width="9.125" style="173"/>
    <col min="12289" max="12289" width="3.75" style="173" customWidth="1"/>
    <col min="12290" max="12290" width="25.25" style="173" bestFit="1" customWidth="1"/>
    <col min="12291" max="12291" width="12.375" style="173" customWidth="1"/>
    <col min="12292" max="12292" width="11.625" style="173" customWidth="1"/>
    <col min="12293" max="12293" width="16.25" style="173" customWidth="1"/>
    <col min="12294" max="12294" width="20.75" style="173" customWidth="1"/>
    <col min="12295" max="12544" width="9.125" style="173"/>
    <col min="12545" max="12545" width="3.75" style="173" customWidth="1"/>
    <col min="12546" max="12546" width="25.25" style="173" bestFit="1" customWidth="1"/>
    <col min="12547" max="12547" width="12.375" style="173" customWidth="1"/>
    <col min="12548" max="12548" width="11.625" style="173" customWidth="1"/>
    <col min="12549" max="12549" width="16.25" style="173" customWidth="1"/>
    <col min="12550" max="12550" width="20.75" style="173" customWidth="1"/>
    <col min="12551" max="12800" width="9.125" style="173"/>
    <col min="12801" max="12801" width="3.75" style="173" customWidth="1"/>
    <col min="12802" max="12802" width="25.25" style="173" bestFit="1" customWidth="1"/>
    <col min="12803" max="12803" width="12.375" style="173" customWidth="1"/>
    <col min="12804" max="12804" width="11.625" style="173" customWidth="1"/>
    <col min="12805" max="12805" width="16.25" style="173" customWidth="1"/>
    <col min="12806" max="12806" width="20.75" style="173" customWidth="1"/>
    <col min="12807" max="13056" width="9.125" style="173"/>
    <col min="13057" max="13057" width="3.75" style="173" customWidth="1"/>
    <col min="13058" max="13058" width="25.25" style="173" bestFit="1" customWidth="1"/>
    <col min="13059" max="13059" width="12.375" style="173" customWidth="1"/>
    <col min="13060" max="13060" width="11.625" style="173" customWidth="1"/>
    <col min="13061" max="13061" width="16.25" style="173" customWidth="1"/>
    <col min="13062" max="13062" width="20.75" style="173" customWidth="1"/>
    <col min="13063" max="13312" width="9.125" style="173"/>
    <col min="13313" max="13313" width="3.75" style="173" customWidth="1"/>
    <col min="13314" max="13314" width="25.25" style="173" bestFit="1" customWidth="1"/>
    <col min="13315" max="13315" width="12.375" style="173" customWidth="1"/>
    <col min="13316" max="13316" width="11.625" style="173" customWidth="1"/>
    <col min="13317" max="13317" width="16.25" style="173" customWidth="1"/>
    <col min="13318" max="13318" width="20.75" style="173" customWidth="1"/>
    <col min="13319" max="13568" width="9.125" style="173"/>
    <col min="13569" max="13569" width="3.75" style="173" customWidth="1"/>
    <col min="13570" max="13570" width="25.25" style="173" bestFit="1" customWidth="1"/>
    <col min="13571" max="13571" width="12.375" style="173" customWidth="1"/>
    <col min="13572" max="13572" width="11.625" style="173" customWidth="1"/>
    <col min="13573" max="13573" width="16.25" style="173" customWidth="1"/>
    <col min="13574" max="13574" width="20.75" style="173" customWidth="1"/>
    <col min="13575" max="13824" width="9.125" style="173"/>
    <col min="13825" max="13825" width="3.75" style="173" customWidth="1"/>
    <col min="13826" max="13826" width="25.25" style="173" bestFit="1" customWidth="1"/>
    <col min="13827" max="13827" width="12.375" style="173" customWidth="1"/>
    <col min="13828" max="13828" width="11.625" style="173" customWidth="1"/>
    <col min="13829" max="13829" width="16.25" style="173" customWidth="1"/>
    <col min="13830" max="13830" width="20.75" style="173" customWidth="1"/>
    <col min="13831" max="14080" width="9.125" style="173"/>
    <col min="14081" max="14081" width="3.75" style="173" customWidth="1"/>
    <col min="14082" max="14082" width="25.25" style="173" bestFit="1" customWidth="1"/>
    <col min="14083" max="14083" width="12.375" style="173" customWidth="1"/>
    <col min="14084" max="14084" width="11.625" style="173" customWidth="1"/>
    <col min="14085" max="14085" width="16.25" style="173" customWidth="1"/>
    <col min="14086" max="14086" width="20.75" style="173" customWidth="1"/>
    <col min="14087" max="14336" width="9.125" style="173"/>
    <col min="14337" max="14337" width="3.75" style="173" customWidth="1"/>
    <col min="14338" max="14338" width="25.25" style="173" bestFit="1" customWidth="1"/>
    <col min="14339" max="14339" width="12.375" style="173" customWidth="1"/>
    <col min="14340" max="14340" width="11.625" style="173" customWidth="1"/>
    <col min="14341" max="14341" width="16.25" style="173" customWidth="1"/>
    <col min="14342" max="14342" width="20.75" style="173" customWidth="1"/>
    <col min="14343" max="14592" width="9.125" style="173"/>
    <col min="14593" max="14593" width="3.75" style="173" customWidth="1"/>
    <col min="14594" max="14594" width="25.25" style="173" bestFit="1" customWidth="1"/>
    <col min="14595" max="14595" width="12.375" style="173" customWidth="1"/>
    <col min="14596" max="14596" width="11.625" style="173" customWidth="1"/>
    <col min="14597" max="14597" width="16.25" style="173" customWidth="1"/>
    <col min="14598" max="14598" width="20.75" style="173" customWidth="1"/>
    <col min="14599" max="14848" width="9.125" style="173"/>
    <col min="14849" max="14849" width="3.75" style="173" customWidth="1"/>
    <col min="14850" max="14850" width="25.25" style="173" bestFit="1" customWidth="1"/>
    <col min="14851" max="14851" width="12.375" style="173" customWidth="1"/>
    <col min="14852" max="14852" width="11.625" style="173" customWidth="1"/>
    <col min="14853" max="14853" width="16.25" style="173" customWidth="1"/>
    <col min="14854" max="14854" width="20.75" style="173" customWidth="1"/>
    <col min="14855" max="15104" width="9.125" style="173"/>
    <col min="15105" max="15105" width="3.75" style="173" customWidth="1"/>
    <col min="15106" max="15106" width="25.25" style="173" bestFit="1" customWidth="1"/>
    <col min="15107" max="15107" width="12.375" style="173" customWidth="1"/>
    <col min="15108" max="15108" width="11.625" style="173" customWidth="1"/>
    <col min="15109" max="15109" width="16.25" style="173" customWidth="1"/>
    <col min="15110" max="15110" width="20.75" style="173" customWidth="1"/>
    <col min="15111" max="15360" width="9.125" style="173"/>
    <col min="15361" max="15361" width="3.75" style="173" customWidth="1"/>
    <col min="15362" max="15362" width="25.25" style="173" bestFit="1" customWidth="1"/>
    <col min="15363" max="15363" width="12.375" style="173" customWidth="1"/>
    <col min="15364" max="15364" width="11.625" style="173" customWidth="1"/>
    <col min="15365" max="15365" width="16.25" style="173" customWidth="1"/>
    <col min="15366" max="15366" width="20.75" style="173" customWidth="1"/>
    <col min="15367" max="15616" width="9.125" style="173"/>
    <col min="15617" max="15617" width="3.75" style="173" customWidth="1"/>
    <col min="15618" max="15618" width="25.25" style="173" bestFit="1" customWidth="1"/>
    <col min="15619" max="15619" width="12.375" style="173" customWidth="1"/>
    <col min="15620" max="15620" width="11.625" style="173" customWidth="1"/>
    <col min="15621" max="15621" width="16.25" style="173" customWidth="1"/>
    <col min="15622" max="15622" width="20.75" style="173" customWidth="1"/>
    <col min="15623" max="15872" width="9.125" style="173"/>
    <col min="15873" max="15873" width="3.75" style="173" customWidth="1"/>
    <col min="15874" max="15874" width="25.25" style="173" bestFit="1" customWidth="1"/>
    <col min="15875" max="15875" width="12.375" style="173" customWidth="1"/>
    <col min="15876" max="15876" width="11.625" style="173" customWidth="1"/>
    <col min="15877" max="15877" width="16.25" style="173" customWidth="1"/>
    <col min="15878" max="15878" width="20.75" style="173" customWidth="1"/>
    <col min="15879" max="16128" width="9.125" style="173"/>
    <col min="16129" max="16129" width="3.75" style="173" customWidth="1"/>
    <col min="16130" max="16130" width="25.25" style="173" bestFit="1" customWidth="1"/>
    <col min="16131" max="16131" width="12.375" style="173" customWidth="1"/>
    <col min="16132" max="16132" width="11.625" style="173" customWidth="1"/>
    <col min="16133" max="16133" width="16.25" style="173" customWidth="1"/>
    <col min="16134" max="16134" width="20.75" style="173" customWidth="1"/>
    <col min="16135" max="16384" width="9.125" style="173"/>
  </cols>
  <sheetData>
    <row r="1" spans="2:6" ht="27" customHeight="1">
      <c r="B1" s="301" t="s">
        <v>330</v>
      </c>
      <c r="C1" s="301"/>
    </row>
    <row r="2" spans="2:6" ht="18" customHeight="1">
      <c r="B2" s="302" t="s">
        <v>331</v>
      </c>
      <c r="C2" s="302"/>
      <c r="D2" s="302"/>
      <c r="E2" s="302"/>
    </row>
    <row r="3" spans="2:6" ht="21.95" customHeight="1">
      <c r="B3" s="301"/>
      <c r="C3" s="301"/>
      <c r="D3" s="301"/>
    </row>
    <row r="4" spans="2:6" ht="21.95" customHeight="1">
      <c r="B4" s="303" t="s">
        <v>332</v>
      </c>
      <c r="C4" s="303"/>
      <c r="D4" s="303"/>
      <c r="E4" s="303"/>
      <c r="F4" s="303"/>
    </row>
    <row r="5" spans="2:6">
      <c r="B5" s="175" t="s">
        <v>23</v>
      </c>
      <c r="C5" s="176" t="s">
        <v>7</v>
      </c>
      <c r="D5" s="176" t="s">
        <v>3</v>
      </c>
      <c r="E5" s="176" t="s">
        <v>27</v>
      </c>
      <c r="F5" s="176" t="s">
        <v>1</v>
      </c>
    </row>
    <row r="6" spans="2:6" ht="21.75" customHeight="1">
      <c r="B6" s="304" t="s">
        <v>333</v>
      </c>
      <c r="C6" s="305"/>
      <c r="D6" s="305"/>
      <c r="E6" s="305"/>
      <c r="F6" s="306"/>
    </row>
    <row r="7" spans="2:6" ht="22.5" customHeight="1">
      <c r="B7" s="177" t="s">
        <v>334</v>
      </c>
      <c r="C7" s="178" t="s">
        <v>179</v>
      </c>
      <c r="D7" s="179">
        <v>1</v>
      </c>
      <c r="E7" s="179">
        <v>3875</v>
      </c>
      <c r="F7" s="179">
        <v>141437.5</v>
      </c>
    </row>
    <row r="8" spans="2:6" ht="20.25" customHeight="1">
      <c r="B8" s="299" t="s">
        <v>335</v>
      </c>
      <c r="C8" s="300"/>
      <c r="D8" s="179">
        <f>SUM(D7)</f>
        <v>1</v>
      </c>
      <c r="E8" s="179">
        <f>SUM(E7)</f>
        <v>3875</v>
      </c>
      <c r="F8" s="179">
        <f>SUM(F7)</f>
        <v>141437.5</v>
      </c>
    </row>
    <row r="9" spans="2:6" ht="21" customHeight="1">
      <c r="B9" s="299" t="s">
        <v>336</v>
      </c>
      <c r="C9" s="300"/>
      <c r="D9" s="179">
        <f>D8</f>
        <v>1</v>
      </c>
      <c r="E9" s="179">
        <f>E8</f>
        <v>3875</v>
      </c>
      <c r="F9" s="179">
        <f>F8</f>
        <v>141437.5</v>
      </c>
    </row>
    <row r="11" spans="2:6">
      <c r="B11" s="303" t="s">
        <v>337</v>
      </c>
      <c r="C11" s="303"/>
      <c r="D11" s="303"/>
      <c r="E11" s="303"/>
      <c r="F11" s="303"/>
    </row>
    <row r="12" spans="2:6">
      <c r="B12" s="180" t="s">
        <v>23</v>
      </c>
      <c r="C12" s="181" t="s">
        <v>7</v>
      </c>
      <c r="D12" s="181" t="s">
        <v>3</v>
      </c>
      <c r="E12" s="181" t="s">
        <v>27</v>
      </c>
      <c r="F12" s="181" t="s">
        <v>1</v>
      </c>
    </row>
    <row r="13" spans="2:6" ht="21.75" customHeight="1">
      <c r="B13" s="307" t="s">
        <v>16</v>
      </c>
      <c r="C13" s="308"/>
      <c r="D13" s="308"/>
      <c r="E13" s="308"/>
      <c r="F13" s="309"/>
    </row>
    <row r="14" spans="2:6" ht="21.75" customHeight="1">
      <c r="B14" s="182" t="s">
        <v>338</v>
      </c>
      <c r="C14" s="183" t="s">
        <v>174</v>
      </c>
      <c r="D14" s="179">
        <v>1</v>
      </c>
      <c r="E14" s="179">
        <v>500000</v>
      </c>
      <c r="F14" s="179">
        <v>1810000</v>
      </c>
    </row>
    <row r="15" spans="2:6" ht="21.75" customHeight="1">
      <c r="B15" s="310" t="s">
        <v>17</v>
      </c>
      <c r="C15" s="311"/>
      <c r="D15" s="179">
        <f>SUM(D14)</f>
        <v>1</v>
      </c>
      <c r="E15" s="179">
        <f>SUM(E14)</f>
        <v>500000</v>
      </c>
      <c r="F15" s="179">
        <f>SUM(F14)</f>
        <v>1810000</v>
      </c>
    </row>
    <row r="16" spans="2:6">
      <c r="B16" s="299" t="s">
        <v>336</v>
      </c>
      <c r="C16" s="300"/>
      <c r="D16" s="179">
        <f>D15</f>
        <v>1</v>
      </c>
      <c r="E16" s="179">
        <f>E15</f>
        <v>500000</v>
      </c>
      <c r="F16" s="179">
        <f>F15</f>
        <v>1810000</v>
      </c>
    </row>
    <row r="18" spans="2:6">
      <c r="B18" s="303" t="s">
        <v>339</v>
      </c>
      <c r="C18" s="303"/>
      <c r="D18" s="303"/>
      <c r="E18" s="303"/>
      <c r="F18" s="303"/>
    </row>
    <row r="19" spans="2:6">
      <c r="B19" s="180" t="s">
        <v>23</v>
      </c>
      <c r="C19" s="181" t="s">
        <v>7</v>
      </c>
      <c r="D19" s="181" t="s">
        <v>3</v>
      </c>
      <c r="E19" s="181" t="s">
        <v>27</v>
      </c>
      <c r="F19" s="181" t="s">
        <v>1</v>
      </c>
    </row>
    <row r="20" spans="2:6">
      <c r="B20" s="307" t="s">
        <v>340</v>
      </c>
      <c r="C20" s="308"/>
      <c r="D20" s="308"/>
      <c r="E20" s="308"/>
      <c r="F20" s="309"/>
    </row>
    <row r="21" spans="2:6">
      <c r="B21" s="182" t="s">
        <v>341</v>
      </c>
      <c r="C21" s="183" t="s">
        <v>53</v>
      </c>
      <c r="D21" s="179">
        <v>27</v>
      </c>
      <c r="E21" s="179">
        <v>4880000</v>
      </c>
      <c r="F21" s="179">
        <v>16632000</v>
      </c>
    </row>
    <row r="22" spans="2:6">
      <c r="B22" s="299" t="s">
        <v>342</v>
      </c>
      <c r="C22" s="300"/>
      <c r="D22" s="179">
        <f>SUM(D21)</f>
        <v>27</v>
      </c>
      <c r="E22" s="179">
        <f>SUM(E21)</f>
        <v>4880000</v>
      </c>
      <c r="F22" s="179">
        <f>SUM(F21)</f>
        <v>16632000</v>
      </c>
    </row>
    <row r="23" spans="2:6">
      <c r="B23" s="299" t="s">
        <v>336</v>
      </c>
      <c r="C23" s="300"/>
      <c r="D23" s="179">
        <f>D22</f>
        <v>27</v>
      </c>
      <c r="E23" s="179">
        <f>E22</f>
        <v>4880000</v>
      </c>
      <c r="F23" s="179">
        <f>F22</f>
        <v>16632000</v>
      </c>
    </row>
  </sheetData>
  <mergeCells count="15">
    <mergeCell ref="B20:F20"/>
    <mergeCell ref="B22:C22"/>
    <mergeCell ref="B23:C23"/>
    <mergeCell ref="B9:C9"/>
    <mergeCell ref="B11:F11"/>
    <mergeCell ref="B13:F13"/>
    <mergeCell ref="B15:C15"/>
    <mergeCell ref="B16:C16"/>
    <mergeCell ref="B18:F18"/>
    <mergeCell ref="B8:C8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8" sqref="G8:I8"/>
    </sheetView>
  </sheetViews>
  <sheetFormatPr defaultColWidth="9.125" defaultRowHeight="15"/>
  <cols>
    <col min="1" max="1" width="1.25" style="1" customWidth="1"/>
    <col min="2" max="2" width="27.875" style="1" customWidth="1"/>
    <col min="3" max="3" width="7.875" style="1" customWidth="1"/>
    <col min="4" max="5" width="11.375" style="1" customWidth="1"/>
    <col min="6" max="6" width="13.25" style="1" customWidth="1"/>
    <col min="7" max="7" width="13.125" style="1" customWidth="1"/>
    <col min="8" max="8" width="15.375" style="1" customWidth="1"/>
    <col min="9" max="9" width="20.375" style="1" customWidth="1"/>
    <col min="10" max="16384" width="9.1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8" t="s">
        <v>328</v>
      </c>
      <c r="C2" s="208"/>
      <c r="D2" s="208"/>
      <c r="E2" s="208"/>
      <c r="F2" s="111"/>
      <c r="G2" s="111"/>
      <c r="H2" s="111"/>
      <c r="I2" s="112"/>
    </row>
    <row r="3" spans="2:9" ht="21">
      <c r="B3" s="337" t="s">
        <v>327</v>
      </c>
      <c r="C3" s="337"/>
      <c r="D3" s="337"/>
      <c r="E3" s="337"/>
      <c r="F3" s="337"/>
      <c r="G3" s="337"/>
      <c r="H3" s="337"/>
      <c r="I3" s="337"/>
    </row>
    <row r="4" spans="2:9">
      <c r="B4" s="157" t="s">
        <v>6</v>
      </c>
      <c r="C4" s="158" t="s">
        <v>7</v>
      </c>
      <c r="D4" s="158" t="s">
        <v>9</v>
      </c>
      <c r="E4" s="158" t="s">
        <v>10</v>
      </c>
      <c r="F4" s="158" t="s">
        <v>11</v>
      </c>
      <c r="G4" s="159" t="s">
        <v>3</v>
      </c>
      <c r="H4" s="158" t="s">
        <v>2</v>
      </c>
      <c r="I4" s="158" t="s">
        <v>1</v>
      </c>
    </row>
    <row r="5" spans="2:9">
      <c r="B5" s="338" t="s">
        <v>16</v>
      </c>
      <c r="C5" s="339"/>
      <c r="D5" s="339"/>
      <c r="E5" s="339"/>
      <c r="F5" s="339"/>
      <c r="G5" s="339"/>
      <c r="H5" s="339"/>
      <c r="I5" s="340"/>
    </row>
    <row r="6" spans="2:9" ht="15.75">
      <c r="B6" s="160" t="s">
        <v>205</v>
      </c>
      <c r="C6" s="161" t="s">
        <v>99</v>
      </c>
      <c r="D6" s="161">
        <v>0.11</v>
      </c>
      <c r="E6" s="161">
        <v>0.1</v>
      </c>
      <c r="F6" s="161">
        <v>0.1</v>
      </c>
      <c r="G6" s="162">
        <v>3</v>
      </c>
      <c r="H6" s="163">
        <v>7150000</v>
      </c>
      <c r="I6" s="163">
        <v>716500</v>
      </c>
    </row>
    <row r="7" spans="2:9" ht="15.75">
      <c r="B7" s="341" t="s">
        <v>320</v>
      </c>
      <c r="C7" s="342"/>
      <c r="D7" s="343"/>
      <c r="E7" s="343"/>
      <c r="F7" s="343"/>
      <c r="G7" s="163">
        <f>G6</f>
        <v>3</v>
      </c>
      <c r="H7" s="163">
        <f t="shared" ref="H7:I8" si="0">H6</f>
        <v>7150000</v>
      </c>
      <c r="I7" s="163">
        <f t="shared" si="0"/>
        <v>716500</v>
      </c>
    </row>
    <row r="8" spans="2:9" ht="15.75">
      <c r="B8" s="344" t="s">
        <v>321</v>
      </c>
      <c r="C8" s="345"/>
      <c r="D8" s="346"/>
      <c r="E8" s="346"/>
      <c r="F8" s="346"/>
      <c r="G8" s="164">
        <f>G7</f>
        <v>3</v>
      </c>
      <c r="H8" s="164">
        <f t="shared" si="0"/>
        <v>7150000</v>
      </c>
      <c r="I8" s="164">
        <f t="shared" si="0"/>
        <v>716500</v>
      </c>
    </row>
    <row r="9" spans="2:9" ht="36.75" customHeight="1">
      <c r="B9" s="331" t="s">
        <v>95</v>
      </c>
      <c r="C9" s="331"/>
      <c r="D9" s="331"/>
      <c r="E9" s="331"/>
      <c r="F9" s="331"/>
      <c r="G9" s="331"/>
      <c r="H9" s="331"/>
      <c r="I9" s="331"/>
    </row>
    <row r="10" spans="2:9" ht="24.75" customHeight="1">
      <c r="B10" s="332" t="s">
        <v>6</v>
      </c>
      <c r="C10" s="333"/>
      <c r="D10" s="334" t="s">
        <v>7</v>
      </c>
      <c r="E10" s="335"/>
      <c r="F10" s="334" t="s">
        <v>24</v>
      </c>
      <c r="G10" s="336"/>
      <c r="H10" s="336"/>
      <c r="I10" s="335"/>
    </row>
    <row r="11" spans="2:9" ht="18" customHeight="1">
      <c r="B11" s="347" t="s">
        <v>16</v>
      </c>
      <c r="C11" s="348"/>
      <c r="D11" s="348"/>
      <c r="E11" s="348"/>
      <c r="F11" s="348"/>
      <c r="G11" s="348"/>
      <c r="H11" s="348"/>
      <c r="I11" s="349"/>
    </row>
    <row r="12" spans="2:9" ht="18" customHeight="1">
      <c r="B12" s="322" t="s">
        <v>110</v>
      </c>
      <c r="C12" s="323"/>
      <c r="D12" s="312" t="s">
        <v>111</v>
      </c>
      <c r="E12" s="312"/>
      <c r="F12" s="313" t="s">
        <v>112</v>
      </c>
      <c r="G12" s="314"/>
      <c r="H12" s="314"/>
      <c r="I12" s="315"/>
    </row>
    <row r="13" spans="2:9" ht="18" customHeight="1">
      <c r="B13" s="353" t="s">
        <v>289</v>
      </c>
      <c r="C13" s="354"/>
      <c r="D13" s="355" t="s">
        <v>290</v>
      </c>
      <c r="E13" s="355"/>
      <c r="F13" s="356" t="s">
        <v>112</v>
      </c>
      <c r="G13" s="357"/>
      <c r="H13" s="357"/>
      <c r="I13" s="358"/>
    </row>
    <row r="14" spans="2:9" ht="18" customHeight="1">
      <c r="B14" s="338" t="s">
        <v>113</v>
      </c>
      <c r="C14" s="339"/>
      <c r="D14" s="339"/>
      <c r="E14" s="339"/>
      <c r="F14" s="339"/>
      <c r="G14" s="339"/>
      <c r="H14" s="339"/>
      <c r="I14" s="359"/>
    </row>
    <row r="15" spans="2:9" ht="18" customHeight="1">
      <c r="B15" s="322" t="s">
        <v>184</v>
      </c>
      <c r="C15" s="323"/>
      <c r="D15" s="312" t="s">
        <v>185</v>
      </c>
      <c r="E15" s="312"/>
      <c r="F15" s="313" t="s">
        <v>112</v>
      </c>
      <c r="G15" s="314"/>
      <c r="H15" s="314"/>
      <c r="I15" s="315"/>
    </row>
    <row r="16" spans="2:9" ht="18" customHeight="1">
      <c r="B16" s="322" t="s">
        <v>251</v>
      </c>
      <c r="C16" s="323"/>
      <c r="D16" s="312" t="s">
        <v>252</v>
      </c>
      <c r="E16" s="312"/>
      <c r="F16" s="319">
        <v>1</v>
      </c>
      <c r="G16" s="320"/>
      <c r="H16" s="320"/>
      <c r="I16" s="321"/>
    </row>
    <row r="17" spans="2:9" ht="18" customHeight="1">
      <c r="B17" s="350" t="s">
        <v>77</v>
      </c>
      <c r="C17" s="351"/>
      <c r="D17" s="351"/>
      <c r="E17" s="351"/>
      <c r="F17" s="351"/>
      <c r="G17" s="351"/>
      <c r="H17" s="351"/>
      <c r="I17" s="352"/>
    </row>
    <row r="18" spans="2:9" ht="18" customHeight="1">
      <c r="B18" s="322" t="s">
        <v>182</v>
      </c>
      <c r="C18" s="323"/>
      <c r="D18" s="312" t="s">
        <v>183</v>
      </c>
      <c r="E18" s="312"/>
      <c r="F18" s="319">
        <v>11</v>
      </c>
      <c r="G18" s="320"/>
      <c r="H18" s="320">
        <v>11</v>
      </c>
      <c r="I18" s="321"/>
    </row>
    <row r="19" spans="2:9" ht="18" customHeight="1">
      <c r="B19" s="322" t="s">
        <v>175</v>
      </c>
      <c r="C19" s="323"/>
      <c r="D19" s="312" t="s">
        <v>176</v>
      </c>
      <c r="E19" s="312"/>
      <c r="F19" s="319">
        <v>5</v>
      </c>
      <c r="G19" s="320"/>
      <c r="H19" s="320"/>
      <c r="I19" s="321"/>
    </row>
    <row r="20" spans="2:9" ht="18" customHeight="1">
      <c r="B20" s="316" t="s">
        <v>195</v>
      </c>
      <c r="C20" s="317"/>
      <c r="D20" s="318" t="s">
        <v>196</v>
      </c>
      <c r="E20" s="318"/>
      <c r="F20" s="319">
        <v>1</v>
      </c>
      <c r="G20" s="320"/>
      <c r="H20" s="320"/>
      <c r="I20" s="321"/>
    </row>
    <row r="21" spans="2:9" ht="18" customHeight="1">
      <c r="B21" s="322" t="s">
        <v>165</v>
      </c>
      <c r="C21" s="323"/>
      <c r="D21" s="312" t="s">
        <v>166</v>
      </c>
      <c r="E21" s="312"/>
      <c r="F21" s="313" t="s">
        <v>112</v>
      </c>
      <c r="G21" s="314"/>
      <c r="H21" s="314"/>
      <c r="I21" s="315"/>
    </row>
    <row r="22" spans="2:9" ht="18" customHeight="1">
      <c r="B22" s="324" t="s">
        <v>233</v>
      </c>
      <c r="C22" s="325"/>
      <c r="D22" s="326" t="s">
        <v>234</v>
      </c>
      <c r="E22" s="327"/>
      <c r="F22" s="328" t="s">
        <v>112</v>
      </c>
      <c r="G22" s="329"/>
      <c r="H22" s="329"/>
      <c r="I22" s="330"/>
    </row>
  </sheetData>
  <mergeCells count="41"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2:C22"/>
    <mergeCell ref="D22:E22"/>
    <mergeCell ref="F22:I22"/>
    <mergeCell ref="B21:C21"/>
    <mergeCell ref="D21:E21"/>
    <mergeCell ref="F21:I21"/>
    <mergeCell ref="D15:E15"/>
    <mergeCell ref="F15:I15"/>
    <mergeCell ref="B20:C20"/>
    <mergeCell ref="D20:E20"/>
    <mergeCell ref="F20:I20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R4" sqref="R4"/>
    </sheetView>
  </sheetViews>
  <sheetFormatPr defaultRowHeight="15"/>
  <cols>
    <col min="1" max="1" width="1.125" style="2" customWidth="1"/>
    <col min="2" max="2" width="28.25" style="2" customWidth="1"/>
    <col min="3" max="3" width="17.375" style="2" customWidth="1"/>
    <col min="4" max="4" width="24.75" style="2" customWidth="1"/>
    <col min="5" max="5" width="16.875" style="123" customWidth="1"/>
    <col min="6" max="6" width="15.875" style="123" customWidth="1"/>
    <col min="7" max="7" width="26.875" style="2" customWidth="1"/>
    <col min="8" max="10" width="9.125" style="2"/>
    <col min="11" max="11" width="19" style="2" customWidth="1"/>
    <col min="12" max="235" width="9.125" style="2"/>
    <col min="236" max="236" width="1.125" style="2" customWidth="1"/>
    <col min="237" max="237" width="28.25" style="2" customWidth="1"/>
    <col min="238" max="238" width="14.875" style="2" customWidth="1"/>
    <col min="239" max="239" width="18.625" style="2" customWidth="1"/>
    <col min="240" max="240" width="10.125" style="2" customWidth="1"/>
    <col min="241" max="241" width="20.125" style="2" customWidth="1"/>
    <col min="242" max="242" width="37.75" style="2" customWidth="1"/>
    <col min="243" max="491" width="9.125" style="2"/>
    <col min="492" max="492" width="1.125" style="2" customWidth="1"/>
    <col min="493" max="493" width="28.25" style="2" customWidth="1"/>
    <col min="494" max="494" width="14.875" style="2" customWidth="1"/>
    <col min="495" max="495" width="18.625" style="2" customWidth="1"/>
    <col min="496" max="496" width="10.125" style="2" customWidth="1"/>
    <col min="497" max="497" width="20.125" style="2" customWidth="1"/>
    <col min="498" max="498" width="37.75" style="2" customWidth="1"/>
    <col min="499" max="747" width="9.125" style="2"/>
    <col min="748" max="748" width="1.125" style="2" customWidth="1"/>
    <col min="749" max="749" width="28.25" style="2" customWidth="1"/>
    <col min="750" max="750" width="14.875" style="2" customWidth="1"/>
    <col min="751" max="751" width="18.625" style="2" customWidth="1"/>
    <col min="752" max="752" width="10.125" style="2" customWidth="1"/>
    <col min="753" max="753" width="20.125" style="2" customWidth="1"/>
    <col min="754" max="754" width="37.75" style="2" customWidth="1"/>
    <col min="755" max="1003" width="9.125" style="2"/>
    <col min="1004" max="1004" width="1.125" style="2" customWidth="1"/>
    <col min="1005" max="1005" width="28.25" style="2" customWidth="1"/>
    <col min="1006" max="1006" width="14.875" style="2" customWidth="1"/>
    <col min="1007" max="1007" width="18.625" style="2" customWidth="1"/>
    <col min="1008" max="1008" width="10.125" style="2" customWidth="1"/>
    <col min="1009" max="1009" width="20.125" style="2" customWidth="1"/>
    <col min="1010" max="1010" width="37.75" style="2" customWidth="1"/>
    <col min="1011" max="1259" width="9.125" style="2"/>
    <col min="1260" max="1260" width="1.125" style="2" customWidth="1"/>
    <col min="1261" max="1261" width="28.25" style="2" customWidth="1"/>
    <col min="1262" max="1262" width="14.875" style="2" customWidth="1"/>
    <col min="1263" max="1263" width="18.625" style="2" customWidth="1"/>
    <col min="1264" max="1264" width="10.125" style="2" customWidth="1"/>
    <col min="1265" max="1265" width="20.125" style="2" customWidth="1"/>
    <col min="1266" max="1266" width="37.75" style="2" customWidth="1"/>
    <col min="1267" max="1515" width="9.125" style="2"/>
    <col min="1516" max="1516" width="1.125" style="2" customWidth="1"/>
    <col min="1517" max="1517" width="28.25" style="2" customWidth="1"/>
    <col min="1518" max="1518" width="14.875" style="2" customWidth="1"/>
    <col min="1519" max="1519" width="18.625" style="2" customWidth="1"/>
    <col min="1520" max="1520" width="10.125" style="2" customWidth="1"/>
    <col min="1521" max="1521" width="20.125" style="2" customWidth="1"/>
    <col min="1522" max="1522" width="37.75" style="2" customWidth="1"/>
    <col min="1523" max="1771" width="9.125" style="2"/>
    <col min="1772" max="1772" width="1.125" style="2" customWidth="1"/>
    <col min="1773" max="1773" width="28.25" style="2" customWidth="1"/>
    <col min="1774" max="1774" width="14.875" style="2" customWidth="1"/>
    <col min="1775" max="1775" width="18.625" style="2" customWidth="1"/>
    <col min="1776" max="1776" width="10.125" style="2" customWidth="1"/>
    <col min="1777" max="1777" width="20.125" style="2" customWidth="1"/>
    <col min="1778" max="1778" width="37.75" style="2" customWidth="1"/>
    <col min="1779" max="2027" width="9.125" style="2"/>
    <col min="2028" max="2028" width="1.125" style="2" customWidth="1"/>
    <col min="2029" max="2029" width="28.25" style="2" customWidth="1"/>
    <col min="2030" max="2030" width="14.875" style="2" customWidth="1"/>
    <col min="2031" max="2031" width="18.625" style="2" customWidth="1"/>
    <col min="2032" max="2032" width="10.125" style="2" customWidth="1"/>
    <col min="2033" max="2033" width="20.125" style="2" customWidth="1"/>
    <col min="2034" max="2034" width="37.75" style="2" customWidth="1"/>
    <col min="2035" max="2283" width="9.125" style="2"/>
    <col min="2284" max="2284" width="1.125" style="2" customWidth="1"/>
    <col min="2285" max="2285" width="28.25" style="2" customWidth="1"/>
    <col min="2286" max="2286" width="14.875" style="2" customWidth="1"/>
    <col min="2287" max="2287" width="18.625" style="2" customWidth="1"/>
    <col min="2288" max="2288" width="10.125" style="2" customWidth="1"/>
    <col min="2289" max="2289" width="20.125" style="2" customWidth="1"/>
    <col min="2290" max="2290" width="37.75" style="2" customWidth="1"/>
    <col min="2291" max="2539" width="9.125" style="2"/>
    <col min="2540" max="2540" width="1.125" style="2" customWidth="1"/>
    <col min="2541" max="2541" width="28.25" style="2" customWidth="1"/>
    <col min="2542" max="2542" width="14.875" style="2" customWidth="1"/>
    <col min="2543" max="2543" width="18.625" style="2" customWidth="1"/>
    <col min="2544" max="2544" width="10.125" style="2" customWidth="1"/>
    <col min="2545" max="2545" width="20.125" style="2" customWidth="1"/>
    <col min="2546" max="2546" width="37.75" style="2" customWidth="1"/>
    <col min="2547" max="2795" width="9.125" style="2"/>
    <col min="2796" max="2796" width="1.125" style="2" customWidth="1"/>
    <col min="2797" max="2797" width="28.25" style="2" customWidth="1"/>
    <col min="2798" max="2798" width="14.875" style="2" customWidth="1"/>
    <col min="2799" max="2799" width="18.625" style="2" customWidth="1"/>
    <col min="2800" max="2800" width="10.125" style="2" customWidth="1"/>
    <col min="2801" max="2801" width="20.125" style="2" customWidth="1"/>
    <col min="2802" max="2802" width="37.75" style="2" customWidth="1"/>
    <col min="2803" max="3051" width="9.125" style="2"/>
    <col min="3052" max="3052" width="1.125" style="2" customWidth="1"/>
    <col min="3053" max="3053" width="28.25" style="2" customWidth="1"/>
    <col min="3054" max="3054" width="14.875" style="2" customWidth="1"/>
    <col min="3055" max="3055" width="18.625" style="2" customWidth="1"/>
    <col min="3056" max="3056" width="10.125" style="2" customWidth="1"/>
    <col min="3057" max="3057" width="20.125" style="2" customWidth="1"/>
    <col min="3058" max="3058" width="37.75" style="2" customWidth="1"/>
    <col min="3059" max="3307" width="9.125" style="2"/>
    <col min="3308" max="3308" width="1.125" style="2" customWidth="1"/>
    <col min="3309" max="3309" width="28.25" style="2" customWidth="1"/>
    <col min="3310" max="3310" width="14.875" style="2" customWidth="1"/>
    <col min="3311" max="3311" width="18.625" style="2" customWidth="1"/>
    <col min="3312" max="3312" width="10.125" style="2" customWidth="1"/>
    <col min="3313" max="3313" width="20.125" style="2" customWidth="1"/>
    <col min="3314" max="3314" width="37.75" style="2" customWidth="1"/>
    <col min="3315" max="3563" width="9.125" style="2"/>
    <col min="3564" max="3564" width="1.125" style="2" customWidth="1"/>
    <col min="3565" max="3565" width="28.25" style="2" customWidth="1"/>
    <col min="3566" max="3566" width="14.875" style="2" customWidth="1"/>
    <col min="3567" max="3567" width="18.625" style="2" customWidth="1"/>
    <col min="3568" max="3568" width="10.125" style="2" customWidth="1"/>
    <col min="3569" max="3569" width="20.125" style="2" customWidth="1"/>
    <col min="3570" max="3570" width="37.75" style="2" customWidth="1"/>
    <col min="3571" max="3819" width="9.125" style="2"/>
    <col min="3820" max="3820" width="1.125" style="2" customWidth="1"/>
    <col min="3821" max="3821" width="28.25" style="2" customWidth="1"/>
    <col min="3822" max="3822" width="14.875" style="2" customWidth="1"/>
    <col min="3823" max="3823" width="18.625" style="2" customWidth="1"/>
    <col min="3824" max="3824" width="10.125" style="2" customWidth="1"/>
    <col min="3825" max="3825" width="20.125" style="2" customWidth="1"/>
    <col min="3826" max="3826" width="37.75" style="2" customWidth="1"/>
    <col min="3827" max="4075" width="9.125" style="2"/>
    <col min="4076" max="4076" width="1.125" style="2" customWidth="1"/>
    <col min="4077" max="4077" width="28.25" style="2" customWidth="1"/>
    <col min="4078" max="4078" width="14.875" style="2" customWidth="1"/>
    <col min="4079" max="4079" width="18.625" style="2" customWidth="1"/>
    <col min="4080" max="4080" width="10.125" style="2" customWidth="1"/>
    <col min="4081" max="4081" width="20.125" style="2" customWidth="1"/>
    <col min="4082" max="4082" width="37.75" style="2" customWidth="1"/>
    <col min="4083" max="4331" width="9.125" style="2"/>
    <col min="4332" max="4332" width="1.125" style="2" customWidth="1"/>
    <col min="4333" max="4333" width="28.25" style="2" customWidth="1"/>
    <col min="4334" max="4334" width="14.875" style="2" customWidth="1"/>
    <col min="4335" max="4335" width="18.625" style="2" customWidth="1"/>
    <col min="4336" max="4336" width="10.125" style="2" customWidth="1"/>
    <col min="4337" max="4337" width="20.125" style="2" customWidth="1"/>
    <col min="4338" max="4338" width="37.75" style="2" customWidth="1"/>
    <col min="4339" max="4587" width="9.125" style="2"/>
    <col min="4588" max="4588" width="1.125" style="2" customWidth="1"/>
    <col min="4589" max="4589" width="28.25" style="2" customWidth="1"/>
    <col min="4590" max="4590" width="14.875" style="2" customWidth="1"/>
    <col min="4591" max="4591" width="18.625" style="2" customWidth="1"/>
    <col min="4592" max="4592" width="10.125" style="2" customWidth="1"/>
    <col min="4593" max="4593" width="20.125" style="2" customWidth="1"/>
    <col min="4594" max="4594" width="37.75" style="2" customWidth="1"/>
    <col min="4595" max="4843" width="9.125" style="2"/>
    <col min="4844" max="4844" width="1.125" style="2" customWidth="1"/>
    <col min="4845" max="4845" width="28.25" style="2" customWidth="1"/>
    <col min="4846" max="4846" width="14.875" style="2" customWidth="1"/>
    <col min="4847" max="4847" width="18.625" style="2" customWidth="1"/>
    <col min="4848" max="4848" width="10.125" style="2" customWidth="1"/>
    <col min="4849" max="4849" width="20.125" style="2" customWidth="1"/>
    <col min="4850" max="4850" width="37.75" style="2" customWidth="1"/>
    <col min="4851" max="5099" width="9.125" style="2"/>
    <col min="5100" max="5100" width="1.125" style="2" customWidth="1"/>
    <col min="5101" max="5101" width="28.25" style="2" customWidth="1"/>
    <col min="5102" max="5102" width="14.875" style="2" customWidth="1"/>
    <col min="5103" max="5103" width="18.625" style="2" customWidth="1"/>
    <col min="5104" max="5104" width="10.125" style="2" customWidth="1"/>
    <col min="5105" max="5105" width="20.125" style="2" customWidth="1"/>
    <col min="5106" max="5106" width="37.75" style="2" customWidth="1"/>
    <col min="5107" max="5355" width="9.125" style="2"/>
    <col min="5356" max="5356" width="1.125" style="2" customWidth="1"/>
    <col min="5357" max="5357" width="28.25" style="2" customWidth="1"/>
    <col min="5358" max="5358" width="14.875" style="2" customWidth="1"/>
    <col min="5359" max="5359" width="18.625" style="2" customWidth="1"/>
    <col min="5360" max="5360" width="10.125" style="2" customWidth="1"/>
    <col min="5361" max="5361" width="20.125" style="2" customWidth="1"/>
    <col min="5362" max="5362" width="37.75" style="2" customWidth="1"/>
    <col min="5363" max="5611" width="9.125" style="2"/>
    <col min="5612" max="5612" width="1.125" style="2" customWidth="1"/>
    <col min="5613" max="5613" width="28.25" style="2" customWidth="1"/>
    <col min="5614" max="5614" width="14.875" style="2" customWidth="1"/>
    <col min="5615" max="5615" width="18.625" style="2" customWidth="1"/>
    <col min="5616" max="5616" width="10.125" style="2" customWidth="1"/>
    <col min="5617" max="5617" width="20.125" style="2" customWidth="1"/>
    <col min="5618" max="5618" width="37.75" style="2" customWidth="1"/>
    <col min="5619" max="5867" width="9.125" style="2"/>
    <col min="5868" max="5868" width="1.125" style="2" customWidth="1"/>
    <col min="5869" max="5869" width="28.25" style="2" customWidth="1"/>
    <col min="5870" max="5870" width="14.875" style="2" customWidth="1"/>
    <col min="5871" max="5871" width="18.625" style="2" customWidth="1"/>
    <col min="5872" max="5872" width="10.125" style="2" customWidth="1"/>
    <col min="5873" max="5873" width="20.125" style="2" customWidth="1"/>
    <col min="5874" max="5874" width="37.75" style="2" customWidth="1"/>
    <col min="5875" max="6123" width="9.125" style="2"/>
    <col min="6124" max="6124" width="1.125" style="2" customWidth="1"/>
    <col min="6125" max="6125" width="28.25" style="2" customWidth="1"/>
    <col min="6126" max="6126" width="14.875" style="2" customWidth="1"/>
    <col min="6127" max="6127" width="18.625" style="2" customWidth="1"/>
    <col min="6128" max="6128" width="10.125" style="2" customWidth="1"/>
    <col min="6129" max="6129" width="20.125" style="2" customWidth="1"/>
    <col min="6130" max="6130" width="37.75" style="2" customWidth="1"/>
    <col min="6131" max="6379" width="9.125" style="2"/>
    <col min="6380" max="6380" width="1.125" style="2" customWidth="1"/>
    <col min="6381" max="6381" width="28.25" style="2" customWidth="1"/>
    <col min="6382" max="6382" width="14.875" style="2" customWidth="1"/>
    <col min="6383" max="6383" width="18.625" style="2" customWidth="1"/>
    <col min="6384" max="6384" width="10.125" style="2" customWidth="1"/>
    <col min="6385" max="6385" width="20.125" style="2" customWidth="1"/>
    <col min="6386" max="6386" width="37.75" style="2" customWidth="1"/>
    <col min="6387" max="6635" width="9.125" style="2"/>
    <col min="6636" max="6636" width="1.125" style="2" customWidth="1"/>
    <col min="6637" max="6637" width="28.25" style="2" customWidth="1"/>
    <col min="6638" max="6638" width="14.875" style="2" customWidth="1"/>
    <col min="6639" max="6639" width="18.625" style="2" customWidth="1"/>
    <col min="6640" max="6640" width="10.125" style="2" customWidth="1"/>
    <col min="6641" max="6641" width="20.125" style="2" customWidth="1"/>
    <col min="6642" max="6642" width="37.75" style="2" customWidth="1"/>
    <col min="6643" max="6891" width="9.125" style="2"/>
    <col min="6892" max="6892" width="1.125" style="2" customWidth="1"/>
    <col min="6893" max="6893" width="28.25" style="2" customWidth="1"/>
    <col min="6894" max="6894" width="14.875" style="2" customWidth="1"/>
    <col min="6895" max="6895" width="18.625" style="2" customWidth="1"/>
    <col min="6896" max="6896" width="10.125" style="2" customWidth="1"/>
    <col min="6897" max="6897" width="20.125" style="2" customWidth="1"/>
    <col min="6898" max="6898" width="37.75" style="2" customWidth="1"/>
    <col min="6899" max="7147" width="9.125" style="2"/>
    <col min="7148" max="7148" width="1.125" style="2" customWidth="1"/>
    <col min="7149" max="7149" width="28.25" style="2" customWidth="1"/>
    <col min="7150" max="7150" width="14.875" style="2" customWidth="1"/>
    <col min="7151" max="7151" width="18.625" style="2" customWidth="1"/>
    <col min="7152" max="7152" width="10.125" style="2" customWidth="1"/>
    <col min="7153" max="7153" width="20.125" style="2" customWidth="1"/>
    <col min="7154" max="7154" width="37.75" style="2" customWidth="1"/>
    <col min="7155" max="7403" width="9.125" style="2"/>
    <col min="7404" max="7404" width="1.125" style="2" customWidth="1"/>
    <col min="7405" max="7405" width="28.25" style="2" customWidth="1"/>
    <col min="7406" max="7406" width="14.875" style="2" customWidth="1"/>
    <col min="7407" max="7407" width="18.625" style="2" customWidth="1"/>
    <col min="7408" max="7408" width="10.125" style="2" customWidth="1"/>
    <col min="7409" max="7409" width="20.125" style="2" customWidth="1"/>
    <col min="7410" max="7410" width="37.75" style="2" customWidth="1"/>
    <col min="7411" max="7659" width="9.125" style="2"/>
    <col min="7660" max="7660" width="1.125" style="2" customWidth="1"/>
    <col min="7661" max="7661" width="28.25" style="2" customWidth="1"/>
    <col min="7662" max="7662" width="14.875" style="2" customWidth="1"/>
    <col min="7663" max="7663" width="18.625" style="2" customWidth="1"/>
    <col min="7664" max="7664" width="10.125" style="2" customWidth="1"/>
    <col min="7665" max="7665" width="20.125" style="2" customWidth="1"/>
    <col min="7666" max="7666" width="37.75" style="2" customWidth="1"/>
    <col min="7667" max="7915" width="9.125" style="2"/>
    <col min="7916" max="7916" width="1.125" style="2" customWidth="1"/>
    <col min="7917" max="7917" width="28.25" style="2" customWidth="1"/>
    <col min="7918" max="7918" width="14.875" style="2" customWidth="1"/>
    <col min="7919" max="7919" width="18.625" style="2" customWidth="1"/>
    <col min="7920" max="7920" width="10.125" style="2" customWidth="1"/>
    <col min="7921" max="7921" width="20.125" style="2" customWidth="1"/>
    <col min="7922" max="7922" width="37.75" style="2" customWidth="1"/>
    <col min="7923" max="8171" width="9.125" style="2"/>
    <col min="8172" max="8172" width="1.125" style="2" customWidth="1"/>
    <col min="8173" max="8173" width="28.25" style="2" customWidth="1"/>
    <col min="8174" max="8174" width="14.875" style="2" customWidth="1"/>
    <col min="8175" max="8175" width="18.625" style="2" customWidth="1"/>
    <col min="8176" max="8176" width="10.125" style="2" customWidth="1"/>
    <col min="8177" max="8177" width="20.125" style="2" customWidth="1"/>
    <col min="8178" max="8178" width="37.75" style="2" customWidth="1"/>
    <col min="8179" max="8427" width="9.125" style="2"/>
    <col min="8428" max="8428" width="1.125" style="2" customWidth="1"/>
    <col min="8429" max="8429" width="28.25" style="2" customWidth="1"/>
    <col min="8430" max="8430" width="14.875" style="2" customWidth="1"/>
    <col min="8431" max="8431" width="18.625" style="2" customWidth="1"/>
    <col min="8432" max="8432" width="10.125" style="2" customWidth="1"/>
    <col min="8433" max="8433" width="20.125" style="2" customWidth="1"/>
    <col min="8434" max="8434" width="37.75" style="2" customWidth="1"/>
    <col min="8435" max="8683" width="9.125" style="2"/>
    <col min="8684" max="8684" width="1.125" style="2" customWidth="1"/>
    <col min="8685" max="8685" width="28.25" style="2" customWidth="1"/>
    <col min="8686" max="8686" width="14.875" style="2" customWidth="1"/>
    <col min="8687" max="8687" width="18.625" style="2" customWidth="1"/>
    <col min="8688" max="8688" width="10.125" style="2" customWidth="1"/>
    <col min="8689" max="8689" width="20.125" style="2" customWidth="1"/>
    <col min="8690" max="8690" width="37.75" style="2" customWidth="1"/>
    <col min="8691" max="8939" width="9.125" style="2"/>
    <col min="8940" max="8940" width="1.125" style="2" customWidth="1"/>
    <col min="8941" max="8941" width="28.25" style="2" customWidth="1"/>
    <col min="8942" max="8942" width="14.875" style="2" customWidth="1"/>
    <col min="8943" max="8943" width="18.625" style="2" customWidth="1"/>
    <col min="8944" max="8944" width="10.125" style="2" customWidth="1"/>
    <col min="8945" max="8945" width="20.125" style="2" customWidth="1"/>
    <col min="8946" max="8946" width="37.75" style="2" customWidth="1"/>
    <col min="8947" max="9195" width="9.125" style="2"/>
    <col min="9196" max="9196" width="1.125" style="2" customWidth="1"/>
    <col min="9197" max="9197" width="28.25" style="2" customWidth="1"/>
    <col min="9198" max="9198" width="14.875" style="2" customWidth="1"/>
    <col min="9199" max="9199" width="18.625" style="2" customWidth="1"/>
    <col min="9200" max="9200" width="10.125" style="2" customWidth="1"/>
    <col min="9201" max="9201" width="20.125" style="2" customWidth="1"/>
    <col min="9202" max="9202" width="37.75" style="2" customWidth="1"/>
    <col min="9203" max="9451" width="9.125" style="2"/>
    <col min="9452" max="9452" width="1.125" style="2" customWidth="1"/>
    <col min="9453" max="9453" width="28.25" style="2" customWidth="1"/>
    <col min="9454" max="9454" width="14.875" style="2" customWidth="1"/>
    <col min="9455" max="9455" width="18.625" style="2" customWidth="1"/>
    <col min="9456" max="9456" width="10.125" style="2" customWidth="1"/>
    <col min="9457" max="9457" width="20.125" style="2" customWidth="1"/>
    <col min="9458" max="9458" width="37.75" style="2" customWidth="1"/>
    <col min="9459" max="9707" width="9.125" style="2"/>
    <col min="9708" max="9708" width="1.125" style="2" customWidth="1"/>
    <col min="9709" max="9709" width="28.25" style="2" customWidth="1"/>
    <col min="9710" max="9710" width="14.875" style="2" customWidth="1"/>
    <col min="9711" max="9711" width="18.625" style="2" customWidth="1"/>
    <col min="9712" max="9712" width="10.125" style="2" customWidth="1"/>
    <col min="9713" max="9713" width="20.125" style="2" customWidth="1"/>
    <col min="9714" max="9714" width="37.75" style="2" customWidth="1"/>
    <col min="9715" max="9963" width="9.125" style="2"/>
    <col min="9964" max="9964" width="1.125" style="2" customWidth="1"/>
    <col min="9965" max="9965" width="28.25" style="2" customWidth="1"/>
    <col min="9966" max="9966" width="14.875" style="2" customWidth="1"/>
    <col min="9967" max="9967" width="18.625" style="2" customWidth="1"/>
    <col min="9968" max="9968" width="10.125" style="2" customWidth="1"/>
    <col min="9969" max="9969" width="20.125" style="2" customWidth="1"/>
    <col min="9970" max="9970" width="37.75" style="2" customWidth="1"/>
    <col min="9971" max="10219" width="9.125" style="2"/>
    <col min="10220" max="10220" width="1.125" style="2" customWidth="1"/>
    <col min="10221" max="10221" width="28.25" style="2" customWidth="1"/>
    <col min="10222" max="10222" width="14.875" style="2" customWidth="1"/>
    <col min="10223" max="10223" width="18.625" style="2" customWidth="1"/>
    <col min="10224" max="10224" width="10.125" style="2" customWidth="1"/>
    <col min="10225" max="10225" width="20.125" style="2" customWidth="1"/>
    <col min="10226" max="10226" width="37.75" style="2" customWidth="1"/>
    <col min="10227" max="10475" width="9.125" style="2"/>
    <col min="10476" max="10476" width="1.125" style="2" customWidth="1"/>
    <col min="10477" max="10477" width="28.25" style="2" customWidth="1"/>
    <col min="10478" max="10478" width="14.875" style="2" customWidth="1"/>
    <col min="10479" max="10479" width="18.625" style="2" customWidth="1"/>
    <col min="10480" max="10480" width="10.125" style="2" customWidth="1"/>
    <col min="10481" max="10481" width="20.125" style="2" customWidth="1"/>
    <col min="10482" max="10482" width="37.75" style="2" customWidth="1"/>
    <col min="10483" max="10731" width="9.125" style="2"/>
    <col min="10732" max="10732" width="1.125" style="2" customWidth="1"/>
    <col min="10733" max="10733" width="28.25" style="2" customWidth="1"/>
    <col min="10734" max="10734" width="14.875" style="2" customWidth="1"/>
    <col min="10735" max="10735" width="18.625" style="2" customWidth="1"/>
    <col min="10736" max="10736" width="10.125" style="2" customWidth="1"/>
    <col min="10737" max="10737" width="20.125" style="2" customWidth="1"/>
    <col min="10738" max="10738" width="37.75" style="2" customWidth="1"/>
    <col min="10739" max="10987" width="9.125" style="2"/>
    <col min="10988" max="10988" width="1.125" style="2" customWidth="1"/>
    <col min="10989" max="10989" width="28.25" style="2" customWidth="1"/>
    <col min="10990" max="10990" width="14.875" style="2" customWidth="1"/>
    <col min="10991" max="10991" width="18.625" style="2" customWidth="1"/>
    <col min="10992" max="10992" width="10.125" style="2" customWidth="1"/>
    <col min="10993" max="10993" width="20.125" style="2" customWidth="1"/>
    <col min="10994" max="10994" width="37.75" style="2" customWidth="1"/>
    <col min="10995" max="11243" width="9.125" style="2"/>
    <col min="11244" max="11244" width="1.125" style="2" customWidth="1"/>
    <col min="11245" max="11245" width="28.25" style="2" customWidth="1"/>
    <col min="11246" max="11246" width="14.875" style="2" customWidth="1"/>
    <col min="11247" max="11247" width="18.625" style="2" customWidth="1"/>
    <col min="11248" max="11248" width="10.125" style="2" customWidth="1"/>
    <col min="11249" max="11249" width="20.125" style="2" customWidth="1"/>
    <col min="11250" max="11250" width="37.75" style="2" customWidth="1"/>
    <col min="11251" max="11499" width="9.125" style="2"/>
    <col min="11500" max="11500" width="1.125" style="2" customWidth="1"/>
    <col min="11501" max="11501" width="28.25" style="2" customWidth="1"/>
    <col min="11502" max="11502" width="14.875" style="2" customWidth="1"/>
    <col min="11503" max="11503" width="18.625" style="2" customWidth="1"/>
    <col min="11504" max="11504" width="10.125" style="2" customWidth="1"/>
    <col min="11505" max="11505" width="20.125" style="2" customWidth="1"/>
    <col min="11506" max="11506" width="37.75" style="2" customWidth="1"/>
    <col min="11507" max="11755" width="9.125" style="2"/>
    <col min="11756" max="11756" width="1.125" style="2" customWidth="1"/>
    <col min="11757" max="11757" width="28.25" style="2" customWidth="1"/>
    <col min="11758" max="11758" width="14.875" style="2" customWidth="1"/>
    <col min="11759" max="11759" width="18.625" style="2" customWidth="1"/>
    <col min="11760" max="11760" width="10.125" style="2" customWidth="1"/>
    <col min="11761" max="11761" width="20.125" style="2" customWidth="1"/>
    <col min="11762" max="11762" width="37.75" style="2" customWidth="1"/>
    <col min="11763" max="12011" width="9.125" style="2"/>
    <col min="12012" max="12012" width="1.125" style="2" customWidth="1"/>
    <col min="12013" max="12013" width="28.25" style="2" customWidth="1"/>
    <col min="12014" max="12014" width="14.875" style="2" customWidth="1"/>
    <col min="12015" max="12015" width="18.625" style="2" customWidth="1"/>
    <col min="12016" max="12016" width="10.125" style="2" customWidth="1"/>
    <col min="12017" max="12017" width="20.125" style="2" customWidth="1"/>
    <col min="12018" max="12018" width="37.75" style="2" customWidth="1"/>
    <col min="12019" max="12267" width="9.125" style="2"/>
    <col min="12268" max="12268" width="1.125" style="2" customWidth="1"/>
    <col min="12269" max="12269" width="28.25" style="2" customWidth="1"/>
    <col min="12270" max="12270" width="14.875" style="2" customWidth="1"/>
    <col min="12271" max="12271" width="18.625" style="2" customWidth="1"/>
    <col min="12272" max="12272" width="10.125" style="2" customWidth="1"/>
    <col min="12273" max="12273" width="20.125" style="2" customWidth="1"/>
    <col min="12274" max="12274" width="37.75" style="2" customWidth="1"/>
    <col min="12275" max="12523" width="9.125" style="2"/>
    <col min="12524" max="12524" width="1.125" style="2" customWidth="1"/>
    <col min="12525" max="12525" width="28.25" style="2" customWidth="1"/>
    <col min="12526" max="12526" width="14.875" style="2" customWidth="1"/>
    <col min="12527" max="12527" width="18.625" style="2" customWidth="1"/>
    <col min="12528" max="12528" width="10.125" style="2" customWidth="1"/>
    <col min="12529" max="12529" width="20.125" style="2" customWidth="1"/>
    <col min="12530" max="12530" width="37.75" style="2" customWidth="1"/>
    <col min="12531" max="12779" width="9.125" style="2"/>
    <col min="12780" max="12780" width="1.125" style="2" customWidth="1"/>
    <col min="12781" max="12781" width="28.25" style="2" customWidth="1"/>
    <col min="12782" max="12782" width="14.875" style="2" customWidth="1"/>
    <col min="12783" max="12783" width="18.625" style="2" customWidth="1"/>
    <col min="12784" max="12784" width="10.125" style="2" customWidth="1"/>
    <col min="12785" max="12785" width="20.125" style="2" customWidth="1"/>
    <col min="12786" max="12786" width="37.75" style="2" customWidth="1"/>
    <col min="12787" max="13035" width="9.125" style="2"/>
    <col min="13036" max="13036" width="1.125" style="2" customWidth="1"/>
    <col min="13037" max="13037" width="28.25" style="2" customWidth="1"/>
    <col min="13038" max="13038" width="14.875" style="2" customWidth="1"/>
    <col min="13039" max="13039" width="18.625" style="2" customWidth="1"/>
    <col min="13040" max="13040" width="10.125" style="2" customWidth="1"/>
    <col min="13041" max="13041" width="20.125" style="2" customWidth="1"/>
    <col min="13042" max="13042" width="37.75" style="2" customWidth="1"/>
    <col min="13043" max="13291" width="9.125" style="2"/>
    <col min="13292" max="13292" width="1.125" style="2" customWidth="1"/>
    <col min="13293" max="13293" width="28.25" style="2" customWidth="1"/>
    <col min="13294" max="13294" width="14.875" style="2" customWidth="1"/>
    <col min="13295" max="13295" width="18.625" style="2" customWidth="1"/>
    <col min="13296" max="13296" width="10.125" style="2" customWidth="1"/>
    <col min="13297" max="13297" width="20.125" style="2" customWidth="1"/>
    <col min="13298" max="13298" width="37.75" style="2" customWidth="1"/>
    <col min="13299" max="13547" width="9.125" style="2"/>
    <col min="13548" max="13548" width="1.125" style="2" customWidth="1"/>
    <col min="13549" max="13549" width="28.25" style="2" customWidth="1"/>
    <col min="13550" max="13550" width="14.875" style="2" customWidth="1"/>
    <col min="13551" max="13551" width="18.625" style="2" customWidth="1"/>
    <col min="13552" max="13552" width="10.125" style="2" customWidth="1"/>
    <col min="13553" max="13553" width="20.125" style="2" customWidth="1"/>
    <col min="13554" max="13554" width="37.75" style="2" customWidth="1"/>
    <col min="13555" max="13803" width="9.125" style="2"/>
    <col min="13804" max="13804" width="1.125" style="2" customWidth="1"/>
    <col min="13805" max="13805" width="28.25" style="2" customWidth="1"/>
    <col min="13806" max="13806" width="14.875" style="2" customWidth="1"/>
    <col min="13807" max="13807" width="18.625" style="2" customWidth="1"/>
    <col min="13808" max="13808" width="10.125" style="2" customWidth="1"/>
    <col min="13809" max="13809" width="20.125" style="2" customWidth="1"/>
    <col min="13810" max="13810" width="37.75" style="2" customWidth="1"/>
    <col min="13811" max="14059" width="9.125" style="2"/>
    <col min="14060" max="14060" width="1.125" style="2" customWidth="1"/>
    <col min="14061" max="14061" width="28.25" style="2" customWidth="1"/>
    <col min="14062" max="14062" width="14.875" style="2" customWidth="1"/>
    <col min="14063" max="14063" width="18.625" style="2" customWidth="1"/>
    <col min="14064" max="14064" width="10.125" style="2" customWidth="1"/>
    <col min="14065" max="14065" width="20.125" style="2" customWidth="1"/>
    <col min="14066" max="14066" width="37.75" style="2" customWidth="1"/>
    <col min="14067" max="14315" width="9.125" style="2"/>
    <col min="14316" max="14316" width="1.125" style="2" customWidth="1"/>
    <col min="14317" max="14317" width="28.25" style="2" customWidth="1"/>
    <col min="14318" max="14318" width="14.875" style="2" customWidth="1"/>
    <col min="14319" max="14319" width="18.625" style="2" customWidth="1"/>
    <col min="14320" max="14320" width="10.125" style="2" customWidth="1"/>
    <col min="14321" max="14321" width="20.125" style="2" customWidth="1"/>
    <col min="14322" max="14322" width="37.75" style="2" customWidth="1"/>
    <col min="14323" max="14571" width="9.125" style="2"/>
    <col min="14572" max="14572" width="1.125" style="2" customWidth="1"/>
    <col min="14573" max="14573" width="28.25" style="2" customWidth="1"/>
    <col min="14574" max="14574" width="14.875" style="2" customWidth="1"/>
    <col min="14575" max="14575" width="18.625" style="2" customWidth="1"/>
    <col min="14576" max="14576" width="10.125" style="2" customWidth="1"/>
    <col min="14577" max="14577" width="20.125" style="2" customWidth="1"/>
    <col min="14578" max="14578" width="37.75" style="2" customWidth="1"/>
    <col min="14579" max="14827" width="9.125" style="2"/>
    <col min="14828" max="14828" width="1.125" style="2" customWidth="1"/>
    <col min="14829" max="14829" width="28.25" style="2" customWidth="1"/>
    <col min="14830" max="14830" width="14.875" style="2" customWidth="1"/>
    <col min="14831" max="14831" width="18.625" style="2" customWidth="1"/>
    <col min="14832" max="14832" width="10.125" style="2" customWidth="1"/>
    <col min="14833" max="14833" width="20.125" style="2" customWidth="1"/>
    <col min="14834" max="14834" width="37.75" style="2" customWidth="1"/>
    <col min="14835" max="15083" width="9.125" style="2"/>
    <col min="15084" max="15084" width="1.125" style="2" customWidth="1"/>
    <col min="15085" max="15085" width="28.25" style="2" customWidth="1"/>
    <col min="15086" max="15086" width="14.875" style="2" customWidth="1"/>
    <col min="15087" max="15087" width="18.625" style="2" customWidth="1"/>
    <col min="15088" max="15088" width="10.125" style="2" customWidth="1"/>
    <col min="15089" max="15089" width="20.125" style="2" customWidth="1"/>
    <col min="15090" max="15090" width="37.75" style="2" customWidth="1"/>
    <col min="15091" max="15339" width="9.125" style="2"/>
    <col min="15340" max="15340" width="1.125" style="2" customWidth="1"/>
    <col min="15341" max="15341" width="28.25" style="2" customWidth="1"/>
    <col min="15342" max="15342" width="14.875" style="2" customWidth="1"/>
    <col min="15343" max="15343" width="18.625" style="2" customWidth="1"/>
    <col min="15344" max="15344" width="10.125" style="2" customWidth="1"/>
    <col min="15345" max="15345" width="20.125" style="2" customWidth="1"/>
    <col min="15346" max="15346" width="37.75" style="2" customWidth="1"/>
    <col min="15347" max="15595" width="9.125" style="2"/>
    <col min="15596" max="15596" width="1.125" style="2" customWidth="1"/>
    <col min="15597" max="15597" width="28.25" style="2" customWidth="1"/>
    <col min="15598" max="15598" width="14.875" style="2" customWidth="1"/>
    <col min="15599" max="15599" width="18.625" style="2" customWidth="1"/>
    <col min="15600" max="15600" width="10.125" style="2" customWidth="1"/>
    <col min="15601" max="15601" width="20.125" style="2" customWidth="1"/>
    <col min="15602" max="15602" width="37.75" style="2" customWidth="1"/>
    <col min="15603" max="15851" width="9.125" style="2"/>
    <col min="15852" max="15852" width="1.125" style="2" customWidth="1"/>
    <col min="15853" max="15853" width="28.25" style="2" customWidth="1"/>
    <col min="15854" max="15854" width="14.875" style="2" customWidth="1"/>
    <col min="15855" max="15855" width="18.625" style="2" customWidth="1"/>
    <col min="15856" max="15856" width="10.125" style="2" customWidth="1"/>
    <col min="15857" max="15857" width="20.125" style="2" customWidth="1"/>
    <col min="15858" max="15858" width="37.75" style="2" customWidth="1"/>
    <col min="15859" max="16107" width="9.125" style="2"/>
    <col min="16108" max="16108" width="1.125" style="2" customWidth="1"/>
    <col min="16109" max="16109" width="28.25" style="2" customWidth="1"/>
    <col min="16110" max="16110" width="14.875" style="2" customWidth="1"/>
    <col min="16111" max="16111" width="18.625" style="2" customWidth="1"/>
    <col min="16112" max="16112" width="10.125" style="2" customWidth="1"/>
    <col min="16113" max="16113" width="20.125" style="2" customWidth="1"/>
    <col min="16114" max="16114" width="37.75" style="2" customWidth="1"/>
    <col min="16115" max="16384" width="9.125" style="2"/>
  </cols>
  <sheetData>
    <row r="1" spans="1:7" s="1" customFormat="1" ht="28.5" customHeight="1">
      <c r="A1" s="21"/>
      <c r="B1" s="22" t="s">
        <v>0</v>
      </c>
      <c r="C1" s="22"/>
      <c r="D1" s="22"/>
      <c r="E1" s="121"/>
      <c r="F1" s="121"/>
      <c r="G1" s="22"/>
    </row>
    <row r="2" spans="1:7" ht="25.5" customHeight="1">
      <c r="A2" s="23"/>
      <c r="B2" s="208" t="s">
        <v>328</v>
      </c>
      <c r="C2" s="208"/>
      <c r="D2" s="208"/>
      <c r="E2" s="208"/>
      <c r="F2" s="122"/>
      <c r="G2" s="24"/>
    </row>
    <row r="3" spans="1:7" ht="20.25" customHeight="1">
      <c r="B3" s="362" t="s">
        <v>61</v>
      </c>
      <c r="C3" s="362"/>
      <c r="D3" s="362"/>
      <c r="E3" s="362"/>
      <c r="F3" s="362"/>
      <c r="G3" s="362"/>
    </row>
    <row r="4" spans="1:7" ht="25.5" customHeight="1">
      <c r="B4" s="25" t="s">
        <v>62</v>
      </c>
      <c r="C4" s="26" t="s">
        <v>63</v>
      </c>
      <c r="D4" s="27" t="s">
        <v>64</v>
      </c>
      <c r="E4" s="363" t="s">
        <v>65</v>
      </c>
      <c r="F4" s="364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60">
        <v>1030000</v>
      </c>
      <c r="F5" s="361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60">
        <v>964981</v>
      </c>
      <c r="F6" s="361"/>
      <c r="G6" s="32" t="s">
        <v>211</v>
      </c>
    </row>
    <row r="7" spans="1:7" ht="24" customHeight="1">
      <c r="B7" s="29" t="s">
        <v>72</v>
      </c>
      <c r="C7" s="30" t="s">
        <v>68</v>
      </c>
      <c r="D7" s="31" t="s">
        <v>73</v>
      </c>
      <c r="E7" s="360" t="s">
        <v>74</v>
      </c>
      <c r="F7" s="361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60">
        <v>984000</v>
      </c>
      <c r="F8" s="361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60" t="s">
        <v>74</v>
      </c>
      <c r="F9" s="361"/>
      <c r="G9" s="32" t="s">
        <v>142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60" t="s">
        <v>74</v>
      </c>
      <c r="F10" s="361"/>
      <c r="G10" s="32" t="s">
        <v>143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60" t="s">
        <v>74</v>
      </c>
      <c r="F11" s="361"/>
      <c r="G11" s="32" t="s">
        <v>144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60" t="s">
        <v>74</v>
      </c>
      <c r="F12" s="361"/>
      <c r="G12" s="32" t="s">
        <v>145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60" t="s">
        <v>74</v>
      </c>
      <c r="F13" s="361"/>
      <c r="G13" s="32" t="s">
        <v>146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60" t="s">
        <v>74</v>
      </c>
      <c r="F14" s="361"/>
      <c r="G14" s="32" t="s">
        <v>147</v>
      </c>
    </row>
    <row r="15" spans="1:7" ht="24" customHeight="1">
      <c r="B15" s="29" t="s">
        <v>103</v>
      </c>
      <c r="C15" s="120" t="s">
        <v>70</v>
      </c>
      <c r="D15" s="31" t="s">
        <v>216</v>
      </c>
      <c r="E15" s="360">
        <v>503650</v>
      </c>
      <c r="F15" s="361"/>
      <c r="G15" s="132"/>
    </row>
    <row r="16" spans="1:7" ht="24" customHeight="1">
      <c r="B16" s="29" t="s">
        <v>177</v>
      </c>
      <c r="C16" s="92" t="s">
        <v>70</v>
      </c>
      <c r="D16" s="31" t="s">
        <v>125</v>
      </c>
      <c r="E16" s="360">
        <v>1026082</v>
      </c>
      <c r="F16" s="361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152</v>
      </c>
      <c r="E17" s="360" t="s">
        <v>74</v>
      </c>
      <c r="F17" s="361"/>
      <c r="G17" s="32" t="s">
        <v>154</v>
      </c>
    </row>
    <row r="18" spans="2:7" ht="24" customHeight="1">
      <c r="B18" s="29" t="s">
        <v>102</v>
      </c>
      <c r="C18" s="60" t="s">
        <v>88</v>
      </c>
      <c r="D18" s="31" t="s">
        <v>153</v>
      </c>
      <c r="E18" s="360" t="s">
        <v>74</v>
      </c>
      <c r="F18" s="361"/>
      <c r="G18" s="32" t="s">
        <v>155</v>
      </c>
    </row>
    <row r="19" spans="2:7" ht="24" customHeight="1">
      <c r="B19" s="29" t="s">
        <v>253</v>
      </c>
      <c r="C19" s="120" t="s">
        <v>68</v>
      </c>
      <c r="D19" s="31" t="s">
        <v>255</v>
      </c>
      <c r="E19" s="360" t="s">
        <v>74</v>
      </c>
      <c r="F19" s="361"/>
      <c r="G19" s="32">
        <v>46662</v>
      </c>
    </row>
    <row r="20" spans="2:7" ht="24" customHeight="1">
      <c r="B20" s="29" t="s">
        <v>254</v>
      </c>
      <c r="C20" s="120" t="s">
        <v>68</v>
      </c>
      <c r="D20" s="31" t="s">
        <v>256</v>
      </c>
      <c r="E20" s="360" t="s">
        <v>74</v>
      </c>
      <c r="F20" s="361"/>
      <c r="G20" s="32">
        <v>47363</v>
      </c>
    </row>
    <row r="21" spans="2:7" ht="24" customHeight="1">
      <c r="B21" s="29" t="s">
        <v>253</v>
      </c>
      <c r="C21" s="120" t="s">
        <v>70</v>
      </c>
      <c r="D21" s="31" t="s">
        <v>257</v>
      </c>
      <c r="E21" s="360" t="s">
        <v>74</v>
      </c>
      <c r="F21" s="361"/>
      <c r="G21" s="32" t="s">
        <v>286</v>
      </c>
    </row>
    <row r="22" spans="2:7" ht="24" customHeight="1">
      <c r="B22" s="29" t="s">
        <v>254</v>
      </c>
      <c r="C22" s="120" t="s">
        <v>70</v>
      </c>
      <c r="D22" s="31" t="s">
        <v>258</v>
      </c>
      <c r="E22" s="360" t="s">
        <v>74</v>
      </c>
      <c r="F22" s="361"/>
      <c r="G22" s="32" t="s">
        <v>287</v>
      </c>
    </row>
    <row r="23" spans="2:7" ht="15.75">
      <c r="B23" s="29" t="s">
        <v>253</v>
      </c>
      <c r="C23" s="120" t="s">
        <v>88</v>
      </c>
      <c r="D23" s="31" t="s">
        <v>282</v>
      </c>
      <c r="E23" s="360" t="s">
        <v>74</v>
      </c>
      <c r="F23" s="361"/>
      <c r="G23" s="32" t="s">
        <v>284</v>
      </c>
    </row>
    <row r="24" spans="2:7" ht="15.75">
      <c r="B24" s="29" t="s">
        <v>254</v>
      </c>
      <c r="C24" s="120" t="s">
        <v>88</v>
      </c>
      <c r="D24" s="31" t="s">
        <v>283</v>
      </c>
      <c r="E24" s="360" t="s">
        <v>74</v>
      </c>
      <c r="F24" s="361"/>
      <c r="G24" s="32" t="s">
        <v>285</v>
      </c>
    </row>
  </sheetData>
  <mergeCells count="23">
    <mergeCell ref="E21:F21"/>
    <mergeCell ref="E22:F22"/>
    <mergeCell ref="B3:G3"/>
    <mergeCell ref="E4:F4"/>
    <mergeCell ref="E5:F5"/>
    <mergeCell ref="E6:F6"/>
    <mergeCell ref="E15:F15"/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</mergeCells>
  <phoneticPr fontId="78" type="noConversion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Rana</cp:lastModifiedBy>
  <cp:lastPrinted>2025-10-05T11:15:11Z</cp:lastPrinted>
  <dcterms:created xsi:type="dcterms:W3CDTF">2018-01-02T05:37:56Z</dcterms:created>
  <dcterms:modified xsi:type="dcterms:W3CDTF">2025-10-05T11:15:33Z</dcterms:modified>
</cp:coreProperties>
</file>