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C4F2251D-13A9-4D39-AC4F-FB866FA8EF47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1" i="25" l="1"/>
  <c r="E22" i="25" s="1"/>
  <c r="D21" i="25"/>
  <c r="D22" i="25" s="1"/>
  <c r="C21" i="25"/>
  <c r="C22" i="25" s="1"/>
  <c r="E14" i="25"/>
  <c r="D14" i="25"/>
  <c r="C14" i="25"/>
  <c r="E9" i="25"/>
  <c r="E15" i="25" s="1"/>
  <c r="D9" i="25"/>
  <c r="C9" i="25"/>
  <c r="C15" i="25" s="1"/>
  <c r="D15" i="25" l="1"/>
  <c r="M87" i="15"/>
  <c r="N87" i="15"/>
  <c r="L87" i="15"/>
  <c r="M86" i="15"/>
  <c r="N86" i="15"/>
  <c r="L86" i="15"/>
  <c r="L50" i="15"/>
  <c r="L51" i="15" s="1"/>
  <c r="M50" i="15"/>
  <c r="N50" i="15"/>
  <c r="L40" i="15"/>
  <c r="M40" i="15"/>
  <c r="N40" i="15"/>
  <c r="L14" i="15"/>
  <c r="M14" i="15"/>
  <c r="N14" i="15"/>
  <c r="L85" i="15"/>
  <c r="M85" i="15"/>
  <c r="N85" i="15"/>
  <c r="L57" i="15"/>
  <c r="M57" i="15"/>
  <c r="N57" i="15"/>
  <c r="L63" i="15"/>
  <c r="M63" i="15"/>
  <c r="N63" i="15"/>
  <c r="L47" i="15"/>
  <c r="M47" i="15"/>
  <c r="N47" i="15"/>
  <c r="L82" i="15"/>
  <c r="M82" i="15"/>
  <c r="N82" i="15"/>
  <c r="L66" i="15"/>
  <c r="L67" i="15" s="1"/>
  <c r="M66" i="15"/>
  <c r="M67" i="15" s="1"/>
  <c r="N66" i="15"/>
  <c r="N67" i="15" s="1"/>
  <c r="L79" i="15"/>
  <c r="M79" i="15"/>
  <c r="N79" i="15"/>
  <c r="L28" i="15"/>
  <c r="M28" i="15"/>
  <c r="N28" i="15"/>
  <c r="L72" i="15"/>
  <c r="M72" i="15"/>
  <c r="N72" i="15"/>
  <c r="L60" i="15"/>
  <c r="M60" i="15"/>
  <c r="N60" i="15"/>
  <c r="L23" i="15"/>
  <c r="M23" i="15"/>
  <c r="N23" i="15"/>
  <c r="L18" i="15"/>
  <c r="M18" i="15"/>
  <c r="N18" i="15"/>
  <c r="N51" i="15" l="1"/>
  <c r="M51" i="15"/>
  <c r="D5" i="11"/>
  <c r="O5" i="11"/>
  <c r="I5" i="11"/>
  <c r="K12" i="11" l="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<sst xmlns="http://schemas.openxmlformats.org/spreadsheetml/2006/main" count="567" uniqueCount="350">
  <si>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</si>
  <si>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</si>
  <si>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</si>
  <si>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</si>
  <si>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</si>
  <si>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</si>
  <si>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</si>
  <si>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</si>
  <si>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</si>
  <si>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</si>
  <si>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</si>
  <si>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</si>
  <si>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</si>
  <si>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</si>
  <si>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</si>
  <si>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</si>
  <si>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</si>
  <si>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</si>
  <si>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</si>
  <si>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</si>
  <si>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</si>
  <si>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</si>
  <si>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</si>
  <si>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</si>
  <si>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</si>
  <si>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</si>
  <si>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</si>
  <si>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</si>
  <si>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</si>
  <si>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SBAG</t>
  </si>
  <si>
    <t xml:space="preserve">البادية للنقل العام 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</si>
  <si>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</si>
  <si>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</si>
  <si>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</si>
  <si>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</si>
  <si>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</si>
  <si>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</si>
  <si>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</si>
  <si>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</si>
  <si>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</si>
  <si>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</si>
  <si>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</si>
  <si>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</si>
  <si>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 xml:space="preserve">مصرف القرطاس الإسلامي </t>
  </si>
  <si>
    <t>BQUR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</si>
  <si>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</si>
  <si>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</si>
  <si>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</si>
  <si>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</si>
  <si>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</si>
  <si>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</si>
  <si>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</si>
  <si>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</si>
  <si>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</si>
  <si>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</si>
  <si>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</si>
  <si>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</si>
  <si>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</si>
  <si>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</si>
  <si>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</si>
  <si>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</si>
  <si>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</si>
  <si>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</si>
  <si>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</si>
  <si>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</si>
  <si>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</si>
  <si>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</si>
  <si>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</si>
  <si>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</si>
  <si>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</si>
  <si>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</si>
  <si>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</si>
  <si>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</si>
  <si>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</si>
  <si>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</si>
  <si>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</si>
  <si>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</si>
  <si>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</si>
  <si>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</si>
  <si>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</si>
  <si>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</si>
  <si>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</si>
  <si>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</si>
  <si>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</si>
  <si>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</si>
  <si>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</si>
  <si>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</si>
  <si>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</si>
  <si>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</si>
  <si>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</si>
  <si>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</si>
  <si>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</si>
  <si>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</si>
  <si>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</si>
  <si>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</si>
  <si>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</si>
  <si>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</si>
  <si>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</si>
  <si>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</si>
  <si>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</si>
  <si>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</si>
  <si>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</si>
  <si>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</si>
  <si>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</si>
  <si>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</si>
  <si>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</si>
  <si>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</si>
  <si>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</si>
  <si>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</si>
  <si>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</si>
  <si>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</si>
  <si>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</si>
  <si>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</si>
  <si>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</si>
  <si>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</si>
  <si>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</si>
  <si>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</si>
  <si>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</si>
  <si>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</si>
  <si>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</si>
  <si>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</si>
  <si>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</si>
  <si>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</si>
  <si>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</si>
  <si>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</si>
  <si>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</si>
  <si>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</si>
  <si>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</si>
  <si>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</si>
  <si>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</si>
  <si>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</si>
  <si>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</si>
  <si>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</si>
  <si>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</si>
  <si>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</si>
  <si>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</si>
  <si>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</si>
  <si>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</si>
  <si>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</si>
  <si>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</si>
  <si>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المصرف المتحد للاستثمار</t>
  </si>
  <si>
    <t>BUND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</si>
  <si>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</si>
  <si>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</si>
  <si>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</si>
  <si>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</si>
  <si>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</si>
  <si>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</si>
  <si>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</si>
  <si>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</si>
  <si>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</si>
  <si>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</si>
  <si>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</si>
  <si>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</si>
  <si>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</si>
  <si>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</si>
  <si>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</si>
  <si>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بابل للإنتاج الحيواني والنباتي</t>
  </si>
  <si>
    <t>ABAP</t>
  </si>
  <si>
    <t xml:space="preserve">الشرق الاوسط للاسماك </t>
  </si>
  <si>
    <t>AMEF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</si>
  <si>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</si>
  <si>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</si>
  <si>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</si>
  <si>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</si>
  <si>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</si>
  <si>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</si>
  <si>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</si>
  <si>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</si>
  <si>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</si>
  <si>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</si>
  <si>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</si>
  <si>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</si>
  <si>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</si>
  <si>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</si>
  <si>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</si>
  <si>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</si>
  <si>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</si>
  <si>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</si>
  <si>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</si>
  <si>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</si>
  <si>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</si>
  <si>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</si>
  <si>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</si>
  <si>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</si>
  <si>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</si>
  <si>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</si>
  <si>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</si>
  <si>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</si>
  <si>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</si>
  <si>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</si>
  <si>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</si>
  <si>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</si>
  <si>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</si>
  <si>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</si>
  <si>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</si>
  <si>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</si>
  <si>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</si>
  <si>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</si>
  <si>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</si>
  <si>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</si>
  <si>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</si>
  <si>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</si>
  <si>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</si>
  <si>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</si>
  <si>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</si>
  <si>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</si>
  <si>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</si>
  <si>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</si>
  <si>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</si>
  <si>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</si>
  <si>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</si>
  <si>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</si>
  <si>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</si>
  <si>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</si>
  <si>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</si>
  <si>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</si>
  <si>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</si>
  <si>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</si>
  <si>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</si>
  <si>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</si>
  <si>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</si>
  <si>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</si>
  <si>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</si>
  <si>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</si>
  <si>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</si>
  <si>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</si>
  <si>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</si>
  <si>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</si>
  <si>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</si>
  <si>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</si>
  <si>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</si>
  <si>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</si>
  <si>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</si>
  <si>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</si>
  <si>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</si>
  <si>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</si>
  <si>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</si>
  <si>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</si>
  <si>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</si>
  <si>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</si>
  <si>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</si>
  <si>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</si>
  <si>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</si>
  <si>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</si>
  <si>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</si>
  <si>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</si>
  <si>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</si>
  <si>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</si>
  <si>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</si>
  <si>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</si>
  <si>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</si>
  <si>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</si>
  <si>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</si>
  <si>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</si>
  <si>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</si>
  <si>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</si>
  <si>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</si>
  <si>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</si>
  <si>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</si>
  <si>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</si>
  <si>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</si>
  <si>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</si>
  <si>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</si>
  <si>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</si>
  <si>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</si>
  <si>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</si>
  <si>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</si>
  <si>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</si>
  <si>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</si>
  <si>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</si>
  <si>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</si>
  <si>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الخليج للتأمين </t>
  </si>
  <si>
    <t>NGIR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</si>
  <si>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</si>
  <si>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</si>
  <si>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</si>
  <si>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</si>
  <si>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</si>
  <si>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</si>
  <si>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</si>
  <si>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</si>
  <si>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</si>
  <si>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</si>
  <si>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</si>
  <si>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</si>
  <si>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</si>
  <si>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</si>
  <si>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</si>
  <si>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</si>
  <si>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</si>
  <si>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</si>
  <si>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</si>
  <si>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</si>
  <si>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</si>
  <si>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</si>
  <si>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</si>
  <si>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</si>
  <si>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</si>
  <si>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</si>
  <si>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</si>
  <si>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</si>
  <si>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</si>
  <si>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</si>
  <si>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</si>
  <si>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</si>
  <si>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</si>
  <si>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</si>
  <si>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</si>
  <si>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</si>
  <si>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</si>
  <si>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</si>
  <si>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</si>
  <si>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</si>
  <si>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</si>
  <si>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</si>
  <si>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</si>
  <si>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22/7/2027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</si>
  <si>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</si>
  <si>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</si>
  <si>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</si>
  <si>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</si>
  <si>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</si>
  <si>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</si>
  <si>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</si>
  <si>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</si>
  <si>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</si>
  <si>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</si>
  <si>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مجموع قطاع مصارف</t>
  </si>
  <si>
    <t xml:space="preserve">مجموع السوق </t>
  </si>
  <si>
    <t>مجموع قطاع التامين</t>
  </si>
  <si>
    <t>الجلسة (198) نشرة منصة تداول الاسهم النظامية لجلسة الثلاثاء 2025/11/4 Regular Market Trading</t>
  </si>
  <si>
    <t>الجلسة (198) نشرة المنصة الثالثة لتداول الشركات لجلسة الثلاثاء 2025/11/4 Second Platform Trading</t>
  </si>
  <si>
    <t>الجلسة (198) نشرة المنصة الثانية لتداول الشركات لجلسة الثلاثاء 2025/11/4 Second Platform Trading</t>
  </si>
  <si>
    <t>الشركات غير المتداولة لمنصة التداول النظامي لجلسة الثلاثاء 2025/11/4</t>
  </si>
  <si>
    <t>الشركات غير المتداولة للمنصة الثانية لجلسة الثلاثاء 2025/11/4</t>
  </si>
  <si>
    <t>الشركات غير المتداولة للمنصة الثالثة لجلسة الثلاثاء 2025/11/4</t>
  </si>
  <si>
    <t xml:space="preserve">الجلسة (198) نشرة لمنصة تداول اسهم الشركات غير المدرجة OTC    </t>
  </si>
  <si>
    <t>جلسة الثلاثاء 2025/11/4</t>
  </si>
  <si>
    <t>الجلسة (198)</t>
  </si>
  <si>
    <t>سوق العراق للأوراق المالية</t>
  </si>
  <si>
    <t>نشرة تداول أسهم غير العراقيين لجلسة الثلاثاء 2025/11/4</t>
  </si>
  <si>
    <t>نشرة  تداول الاسهم المباعة من غير العراقيين في السوق النظامي</t>
  </si>
  <si>
    <t xml:space="preserve">مصرف المنصور للاستثمار </t>
  </si>
  <si>
    <t xml:space="preserve">قطاع الصناعة </t>
  </si>
  <si>
    <t xml:space="preserve">مجموع قطاع الصناعة </t>
  </si>
  <si>
    <t>المجموع الكلي</t>
  </si>
  <si>
    <t>نشرة  تداول الاسهم المباعة من غير العراقيين في منصة الشركات غير المفصحة</t>
  </si>
  <si>
    <t>بابل للإنتاج الحيواني والنباتي(ABAP)</t>
  </si>
  <si>
    <t>أرسل سوق العراق للاوراق المالية كتاب إلى شركة بابل للانتاج الحيواني للافصاح عن اهم الاحداث الجوهرية التي أدت إلى انخفاض سعر السهم لجلستين بكامل  حدود نسبة التغير لجسلتي 11/3 و 2025/11/4.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</si>
</sst>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5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73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0" fontId="62" fillId="0" borderId="50" xfId="0" applyFont="1" applyBorder="1" applyAlignment="1">
      <alignment horizontal="center" vertical="center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164" fontId="60" fillId="0" borderId="87" xfId="0" applyNumberFormat="1" applyFont="1" applyBorder="1" applyAlignment="1">
      <alignment horizontal="center" vertical="center"/>
    </xf>
    <xf numFmtId="0" fontId="60" fillId="3" borderId="88" xfId="0" applyFont="1" applyFill="1" applyBorder="1" applyAlignment="1">
      <alignment vertical="center"/>
    </xf>
    <xf numFmtId="164" fontId="60" fillId="3" borderId="89" xfId="0" applyNumberFormat="1" applyFont="1" applyFill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Border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0" fontId="62" fillId="0" borderId="50" xfId="0" applyFont="1" applyBorder="1" applyAlignment="1">
      <alignment horizontal="center" vertic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164" fontId="60" fillId="0" borderId="109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164" fontId="60" fillId="0" borderId="117" xfId="0" applyNumberFormat="1" applyFont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6" fillId="3" borderId="62" xfId="0" applyNumberFormat="1" applyFont="1" applyFill="1" applyBorder="1" applyAlignment="1">
      <alignment horizontal="center"/>
    </xf>
    <xf numFmtId="0" fontId="63" fillId="3" borderId="0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0" fontId="60" fillId="3" borderId="123" xfId="0" applyFont="1" applyFill="1" applyBorder="1" applyAlignment="1">
      <alignment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0" fontId="60" fillId="3" borderId="13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4" xfId="0" applyNumberFormat="1" applyFont="1" applyFill="1" applyBorder="1" applyAlignment="1">
      <alignment horizontal="right" vertical="center"/>
    </xf>
    <xf numFmtId="164" fontId="60" fillId="3" borderId="135" xfId="0" applyNumberFormat="1" applyFont="1" applyFill="1" applyBorder="1" applyAlignment="1">
      <alignment horizontal="center" vertical="center"/>
    </xf>
    <xf numFmtId="14" fontId="62" fillId="0" borderId="136" xfId="0" applyNumberFormat="1" applyFont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60" fillId="3" borderId="138" xfId="0" applyFont="1" applyFill="1" applyBorder="1" applyAlignment="1">
      <alignment vertical="center"/>
    </xf>
    <xf numFmtId="3" fontId="60" fillId="3" borderId="137" xfId="0" applyNumberFormat="1" applyFont="1" applyFill="1" applyBorder="1" applyAlignment="1">
      <alignment horizontal="right" vertical="center"/>
    </xf>
    <xf numFmtId="4" fontId="60" fillId="3" borderId="137" xfId="0" applyNumberFormat="1" applyFont="1" applyFill="1" applyBorder="1" applyAlignment="1">
      <alignment horizontal="center" vertical="center"/>
    </xf>
    <xf numFmtId="3" fontId="60" fillId="3" borderId="137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4" fontId="81" fillId="0" borderId="54" xfId="0" applyNumberFormat="1" applyFont="1" applyBorder="1" applyAlignment="1">
      <alignment horizontal="center" vertical="center"/>
    </xf>
    <xf numFmtId="0" fontId="60" fillId="3" borderId="139" xfId="0" applyFont="1" applyFill="1" applyBorder="1" applyAlignment="1">
      <alignment vertical="center"/>
    </xf>
    <xf numFmtId="164" fontId="60" fillId="3" borderId="141" xfId="0" applyNumberFormat="1" applyFont="1" applyFill="1" applyBorder="1" applyAlignment="1">
      <alignment horizontal="center" vertical="center"/>
    </xf>
    <xf numFmtId="164" fontId="60" fillId="0" borderId="137" xfId="0" applyNumberFormat="1" applyFont="1" applyBorder="1" applyAlignment="1">
      <alignment horizontal="center" vertical="center"/>
    </xf>
    <xf numFmtId="164" fontId="60" fillId="0" borderId="141" xfId="0" applyNumberFormat="1" applyFont="1" applyBorder="1" applyAlignment="1">
      <alignment horizontal="center" vertical="center"/>
    </xf>
    <xf numFmtId="164" fontId="60" fillId="0" borderId="140" xfId="0" applyNumberFormat="1" applyFont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 wrapText="1"/>
    </xf>
    <xf numFmtId="3" fontId="60" fillId="2" borderId="137" xfId="1" applyNumberFormat="1" applyFont="1" applyFill="1" applyBorder="1" applyAlignment="1">
      <alignment horizontal="center" vertical="center" wrapText="1"/>
    </xf>
    <xf numFmtId="164" fontId="62" fillId="0" borderId="137" xfId="0" applyNumberFormat="1" applyFont="1" applyBorder="1" applyAlignment="1">
      <alignment horizontal="center" vertical="center"/>
    </xf>
    <xf numFmtId="0" fontId="62" fillId="3" borderId="139" xfId="0" applyFont="1" applyFill="1" applyBorder="1" applyAlignment="1">
      <alignment horizontal="center" vertical="center"/>
    </xf>
    <xf numFmtId="3" fontId="62" fillId="3" borderId="137" xfId="0" applyNumberFormat="1" applyFont="1" applyFill="1" applyBorder="1" applyAlignment="1">
      <alignment horizontal="center" vertical="center"/>
    </xf>
    <xf numFmtId="3" fontId="62" fillId="61" borderId="137" xfId="0" applyNumberFormat="1" applyFont="1" applyFill="1" applyBorder="1" applyAlignment="1">
      <alignment horizontal="center" vertical="center"/>
    </xf>
    <xf numFmtId="0" fontId="62" fillId="0" borderId="67" xfId="0" applyFont="1" applyBorder="1" applyAlignment="1">
      <alignment vertical="center"/>
    </xf>
    <xf numFmtId="0" fontId="62" fillId="0" borderId="66" xfId="0" applyFont="1" applyBorder="1" applyAlignment="1">
      <alignment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2" fillId="0" borderId="124" xfId="0" applyNumberFormat="1" applyFont="1" applyBorder="1" applyAlignment="1">
      <alignment horizontal="center" vertical="center"/>
    </xf>
    <xf numFmtId="2" fontId="82" fillId="0" borderId="125" xfId="0" applyNumberFormat="1" applyFont="1" applyBorder="1" applyAlignment="1">
      <alignment horizontal="center" vertical="center"/>
    </xf>
    <xf numFmtId="2" fontId="82" fillId="0" borderId="77" xfId="0" applyNumberFormat="1" applyFont="1" applyBorder="1" applyAlignment="1">
      <alignment horizontal="center" vertical="center"/>
    </xf>
    <xf numFmtId="2" fontId="82" fillId="0" borderId="76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57" fillId="0" borderId="47" xfId="0" applyNumberFormat="1" applyFont="1" applyBorder="1" applyAlignment="1">
      <alignment horizontal="right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2" fillId="0" borderId="126" xfId="0" applyFont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2" fontId="60" fillId="0" borderId="141" xfId="0" applyNumberFormat="1" applyFont="1" applyBorder="1" applyAlignment="1">
      <alignment horizontal="center" vertical="center"/>
    </xf>
    <xf numFmtId="0" fontId="60" fillId="0" borderId="139" xfId="0" applyFont="1" applyBorder="1" applyAlignment="1">
      <alignment horizontal="center" vertical="center"/>
    </xf>
    <xf numFmtId="0" fontId="60" fillId="0" borderId="141" xfId="0" applyFont="1" applyBorder="1" applyAlignment="1">
      <alignment horizontal="center" vertical="center"/>
    </xf>
    <xf numFmtId="2" fontId="66" fillId="0" borderId="140" xfId="0" applyNumberFormat="1" applyFont="1" applyBorder="1" applyAlignment="1">
      <alignment horizontal="center"/>
    </xf>
    <xf numFmtId="0" fontId="60" fillId="61" borderId="139" xfId="0" applyFont="1" applyFill="1" applyBorder="1" applyAlignment="1">
      <alignment horizontal="center" vertical="center"/>
    </xf>
    <xf numFmtId="0" fontId="60" fillId="61" borderId="141" xfId="0" applyFont="1" applyFill="1" applyBorder="1" applyAlignment="1">
      <alignment horizontal="center" vertical="center"/>
    </xf>
    <xf numFmtId="2" fontId="66" fillId="61" borderId="140" xfId="0" applyNumberFormat="1" applyFont="1" applyFill="1" applyBorder="1" applyAlignment="1">
      <alignment horizont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0" fontId="83" fillId="0" borderId="142" xfId="0" applyFont="1" applyBorder="1" applyAlignment="1">
      <alignment horizontal="right" vertical="center"/>
    </xf>
    <xf numFmtId="0" fontId="83" fillId="2" borderId="143" xfId="0" applyFont="1" applyFill="1" applyBorder="1" applyAlignment="1">
      <alignment horizontal="center" vertical="center"/>
    </xf>
    <xf numFmtId="0" fontId="83" fillId="2" borderId="143" xfId="0" applyFont="1" applyFill="1" applyBorder="1" applyAlignment="1">
      <alignment horizontal="center" vertical="center" wrapText="1"/>
    </xf>
    <xf numFmtId="0" fontId="83" fillId="0" borderId="144" xfId="0" applyFont="1" applyBorder="1" applyAlignment="1">
      <alignment horizontal="center" vertical="center"/>
    </xf>
    <xf numFmtId="0" fontId="83" fillId="0" borderId="145" xfId="0" applyFont="1" applyBorder="1" applyAlignment="1">
      <alignment horizontal="center" vertical="center"/>
    </xf>
    <xf numFmtId="0" fontId="83" fillId="0" borderId="146" xfId="0" applyFont="1" applyBorder="1" applyAlignment="1">
      <alignment horizontal="center" vertical="center"/>
    </xf>
    <xf numFmtId="0" fontId="83" fillId="3" borderId="137" xfId="364" applyFont="1" applyFill="1" applyBorder="1" applyAlignment="1">
      <alignment horizontal="right" vertical="center"/>
    </xf>
    <xf numFmtId="0" fontId="83" fillId="3" borderId="137" xfId="364" applyFont="1" applyFill="1" applyBorder="1" applyAlignment="1">
      <alignment horizontal="left" vertical="center"/>
    </xf>
    <xf numFmtId="3" fontId="83" fillId="0" borderId="147" xfId="2" applyNumberFormat="1" applyFont="1" applyBorder="1" applyAlignment="1">
      <alignment horizontal="center" vertical="center"/>
    </xf>
    <xf numFmtId="0" fontId="83" fillId="0" borderId="148" xfId="0" applyFont="1" applyBorder="1" applyAlignment="1">
      <alignment horizontal="center" vertical="center"/>
    </xf>
    <xf numFmtId="0" fontId="83" fillId="0" borderId="149" xfId="0" applyFont="1" applyBorder="1" applyAlignment="1">
      <alignment horizontal="center" vertical="center"/>
    </xf>
    <xf numFmtId="0" fontId="83" fillId="0" borderId="150" xfId="0" applyFont="1" applyBorder="1" applyAlignment="1">
      <alignment horizontal="center" vertical="center"/>
    </xf>
    <xf numFmtId="0" fontId="83" fillId="0" borderId="151" xfId="0" applyFont="1" applyBorder="1" applyAlignment="1">
      <alignment horizontal="center" vertical="center"/>
    </xf>
    <xf numFmtId="0" fontId="83" fillId="0" borderId="152" xfId="0" applyFont="1" applyBorder="1" applyAlignment="1">
      <alignment horizontal="center" vertical="center"/>
    </xf>
    <xf numFmtId="0" fontId="84" fillId="0" borderId="153" xfId="2" applyFont="1" applyBorder="1" applyAlignment="1">
      <alignment horizontal="right" vertical="center"/>
    </xf>
    <xf numFmtId="0" fontId="84" fillId="0" borderId="153" xfId="2" applyFont="1" applyBorder="1" applyAlignment="1">
      <alignment horizontal="left" vertical="center"/>
    </xf>
    <xf numFmtId="3" fontId="84" fillId="0" borderId="147" xfId="2" applyNumberFormat="1" applyFont="1" applyBorder="1" applyAlignment="1">
      <alignment horizontal="center" vertical="center"/>
    </xf>
    <xf numFmtId="0" fontId="83" fillId="0" borderId="148" xfId="2" applyFont="1" applyBorder="1" applyAlignment="1">
      <alignment horizontal="center" vertical="center"/>
    </xf>
    <xf numFmtId="0" fontId="83" fillId="0" borderId="149" xfId="2" applyFont="1" applyBorder="1" applyAlignment="1">
      <alignment horizontal="center" vertical="center"/>
    </xf>
    <xf numFmtId="0" fontId="84" fillId="0" borderId="142" xfId="0" applyFont="1" applyBorder="1" applyAlignment="1">
      <alignment horizontal="right" vertical="center"/>
    </xf>
    <xf numFmtId="0" fontId="84" fillId="2" borderId="153" xfId="0" applyFont="1" applyFill="1" applyBorder="1" applyAlignment="1">
      <alignment horizontal="center" vertical="center"/>
    </xf>
    <xf numFmtId="0" fontId="84" fillId="2" borderId="153" xfId="0" applyFont="1" applyFill="1" applyBorder="1" applyAlignment="1">
      <alignment horizontal="center" vertical="center" wrapText="1"/>
    </xf>
    <xf numFmtId="0" fontId="84" fillId="0" borderId="150" xfId="0" applyFont="1" applyBorder="1" applyAlignment="1">
      <alignment horizontal="center" vertical="center"/>
    </xf>
    <xf numFmtId="0" fontId="84" fillId="0" borderId="151" xfId="0" applyFont="1" applyBorder="1" applyAlignment="1">
      <alignment horizontal="center" vertical="center"/>
    </xf>
    <xf numFmtId="0" fontId="84" fillId="0" borderId="152" xfId="0" applyFont="1" applyBorder="1" applyAlignment="1">
      <alignment horizontal="center" vertical="center"/>
    </xf>
    <xf numFmtId="0" fontId="84" fillId="0" borderId="148" xfId="2" applyFont="1" applyBorder="1" applyAlignment="1">
      <alignment horizontal="center" vertical="center"/>
    </xf>
    <xf numFmtId="0" fontId="84" fillId="0" borderId="149" xfId="2" applyFont="1" applyBorder="1" applyAlignment="1">
      <alignment horizontal="center" vertical="center"/>
    </xf>
    <xf numFmtId="0" fontId="62" fillId="0" borderId="137" xfId="0" applyFont="1" applyBorder="1" applyAlignment="1">
      <alignment vertical="center" wrapText="1"/>
    </xf>
    <xf numFmtId="164" fontId="59" fillId="3" borderId="154" xfId="0" applyNumberFormat="1" applyFont="1" applyFill="1" applyBorder="1" applyAlignment="1">
      <alignment horizontal="right" vertical="center" wrapText="1"/>
    </xf>
    <xf numFmtId="164" fontId="59" fillId="3" borderId="155" xfId="0" applyNumberFormat="1" applyFont="1" applyFill="1" applyBorder="1" applyAlignment="1">
      <alignment horizontal="right" vertical="center" wrapText="1"/>
    </xf>
    <xf numFmtId="164" fontId="59" fillId="3" borderId="156" xfId="0" applyNumberFormat="1" applyFont="1" applyFill="1" applyBorder="1" applyAlignment="1">
      <alignment horizontal="right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92927</xdr:rowOff>
    </xdr:from>
    <xdr:to>
      <xdr:col>6</xdr:col>
      <xdr:colOff>1707531</xdr:colOff>
      <xdr:row>16</xdr:row>
      <xdr:rowOff>1939848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AB8BBB-04A3-4245-A5DA-70B3A7D51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5719969" y="5076128"/>
          <a:ext cx="7178597" cy="2880732"/>
        </a:xfrm>
        <a:prstGeom prst="rect">
          <a:avLst/>
        </a:prstGeom>
      </xdr:spPr>
    </xdr:pic>
    <xdr:clientData/>
  </xdr:twoCellAnchor>
  <xdr:twoCellAnchor editAs="oneCell">
    <xdr:from>
      <xdr:col>6</xdr:col>
      <xdr:colOff>1835305</xdr:colOff>
      <xdr:row>15</xdr:row>
      <xdr:rowOff>116159</xdr:rowOff>
    </xdr:from>
    <xdr:to>
      <xdr:col>14</xdr:col>
      <xdr:colOff>1138353</xdr:colOff>
      <xdr:row>16</xdr:row>
      <xdr:rowOff>1913808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7C2C9DA-1B32-4C99-B0B6-1ED6F4CE0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332287" y="5099360"/>
          <a:ext cx="7259908" cy="2831460"/>
        </a:xfrm>
        <a:prstGeom prst="rect">
          <a:avLst/>
        </a:prstGeom>
      </xdr:spPr>
    </xdr:pic>
    <xdr:clientData/>
  </xdr:twoCellAnchor>
  <xdr:twoCellAnchor editAs="oneCell">
    <xdr:from>
      <xdr:col>10</xdr:col>
      <xdr:colOff>592409</xdr:colOff>
      <xdr:row>5</xdr:row>
      <xdr:rowOff>151006</xdr:rowOff>
    </xdr:from>
    <xdr:to>
      <xdr:col>14</xdr:col>
      <xdr:colOff>1173202</xdr:colOff>
      <xdr:row>15</xdr:row>
      <xdr:rowOff>69087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899203E-0424-4672-BD1F-F296BFD84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297438" y="1997927"/>
          <a:ext cx="3891311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</xdr:colOff>
      <xdr:row>20</xdr:row>
      <xdr:rowOff>0</xdr:rowOff>
    </xdr:from>
    <xdr:to>
      <xdr:col>12</xdr:col>
      <xdr:colOff>1407172</xdr:colOff>
      <xdr:row>33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AD71A0C-FE9A-498F-BFE2-7A09A1422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9783178" y="5029200"/>
          <a:ext cx="4531371" cy="26003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5</xdr:col>
      <xdr:colOff>676275</xdr:colOff>
      <xdr:row>32</xdr:row>
      <xdr:rowOff>190965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E8D599A-E2D9-4324-A402-1337839DB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4695550" y="5029200"/>
          <a:ext cx="4829175" cy="25912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1238250</xdr:colOff>
      <xdr:row>0</xdr:row>
      <xdr:rowOff>1</xdr:rowOff>
    </xdr:from>
    <xdr:to>
      <xdr:col>13</xdr:col>
      <xdr:colOff>1540862</xdr:colOff>
      <xdr:row>0</xdr:row>
      <xdr:rowOff>285751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706" y="1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1207632</xdr:colOff>
      <xdr:row>51</xdr:row>
      <xdr:rowOff>8659</xdr:rowOff>
    </xdr:from>
    <xdr:to>
      <xdr:col>13</xdr:col>
      <xdr:colOff>1559154</xdr:colOff>
      <xdr:row>51</xdr:row>
      <xdr:rowOff>389659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8414" y="9273886"/>
          <a:ext cx="351522" cy="381000"/>
        </a:xfrm>
        <a:prstGeom prst="rect">
          <a:avLst/>
        </a:prstGeom>
      </xdr:spPr>
    </xdr:pic>
    <xdr:clientData/>
  </xdr:twoCellAnchor>
  <xdr:twoCellAnchor editAs="oneCell">
    <xdr:from>
      <xdr:col>13</xdr:col>
      <xdr:colOff>1212273</xdr:colOff>
      <xdr:row>67</xdr:row>
      <xdr:rowOff>34638</xdr:rowOff>
    </xdr:from>
    <xdr:to>
      <xdr:col>13</xdr:col>
      <xdr:colOff>1547900</xdr:colOff>
      <xdr:row>67</xdr:row>
      <xdr:rowOff>381001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9668" y="12841433"/>
          <a:ext cx="335627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0</xdr:row>
      <xdr:rowOff>0</xdr:rowOff>
    </xdr:from>
    <xdr:to>
      <xdr:col>4</xdr:col>
      <xdr:colOff>1247774</xdr:colOff>
      <xdr:row>3</xdr:row>
      <xdr:rowOff>121443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6F41F4D-6CC6-4057-9955-8A5161D4A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05365226" y="0"/>
          <a:ext cx="1057274" cy="9691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tabSelected="1" topLeftCell="A7" zoomScale="82" zoomScaleNormal="82" workbookViewId="0">
      <selection activeCell="R17" sqref="R17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94" t="s">
        <v>0</v>
      </c>
      <c r="B1" s="195"/>
      <c r="C1" s="195"/>
      <c r="D1" s="195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17" s="1" customFormat="1" ht="30" customHeight="1">
      <c r="A2" s="198" t="s">
        <v>338</v>
      </c>
      <c r="B2" s="198"/>
      <c r="C2" s="198"/>
      <c r="D2" s="198"/>
      <c r="E2" s="199" t="s">
        <v>78</v>
      </c>
      <c r="F2" s="200"/>
      <c r="G2" s="200"/>
      <c r="H2" s="200"/>
      <c r="I2" s="200"/>
      <c r="J2" s="200"/>
      <c r="K2" s="200"/>
      <c r="L2" s="201"/>
      <c r="M2" s="60"/>
      <c r="N2" s="60"/>
      <c r="O2" s="60"/>
    </row>
    <row r="3" spans="1:17" s="1" customFormat="1" ht="30" customHeight="1">
      <c r="A3" s="196" t="s">
        <v>339</v>
      </c>
      <c r="B3" s="197"/>
      <c r="C3" s="197"/>
      <c r="D3" s="197"/>
      <c r="E3" s="199"/>
      <c r="F3" s="200"/>
      <c r="G3" s="200"/>
      <c r="H3" s="200"/>
      <c r="I3" s="200"/>
      <c r="J3" s="200"/>
      <c r="K3" s="200"/>
      <c r="L3" s="201"/>
      <c r="M3" s="59"/>
      <c r="N3" s="59"/>
      <c r="O3" s="60"/>
    </row>
    <row r="4" spans="1:17" s="1" customFormat="1" ht="30" customHeight="1">
      <c r="A4" s="59"/>
      <c r="B4" s="59"/>
      <c r="C4" s="59"/>
      <c r="D4" s="60"/>
      <c r="E4" s="60"/>
      <c r="F4" s="59"/>
      <c r="G4" s="60"/>
      <c r="H4" s="60"/>
      <c r="I4" s="60"/>
      <c r="J4" s="60"/>
      <c r="K4" s="60"/>
      <c r="L4" s="59"/>
      <c r="M4" s="60"/>
      <c r="N4" s="61"/>
      <c r="O4" s="62"/>
    </row>
    <row r="5" spans="1:17" ht="24.95" customHeight="1">
      <c r="A5" s="202" t="s">
        <v>106</v>
      </c>
      <c r="B5" s="203"/>
      <c r="C5" s="204"/>
      <c r="D5" s="209">
        <f>'نشرة التداول'!M87+'نشرة OTC'!H8</f>
        <v>722973904</v>
      </c>
      <c r="E5" s="210"/>
      <c r="F5" s="63"/>
      <c r="G5" s="205" t="s">
        <v>107</v>
      </c>
      <c r="H5" s="206"/>
      <c r="I5" s="207">
        <f>'نشرة التداول'!N87+'نشرة OTC'!I8</f>
        <v>1736134174.4300003</v>
      </c>
      <c r="J5" s="208"/>
      <c r="K5" s="207"/>
      <c r="L5" s="64"/>
      <c r="M5" s="192" t="s">
        <v>132</v>
      </c>
      <c r="N5" s="193"/>
      <c r="O5" s="65">
        <f>'نشرة التداول'!L87+'نشرة OTC'!G8</f>
        <v>1138</v>
      </c>
    </row>
    <row r="6" spans="1:17" ht="24.95" customHeight="1">
      <c r="A6" s="59"/>
      <c r="B6" s="59"/>
      <c r="C6" s="59"/>
      <c r="D6" s="66"/>
      <c r="E6" s="67"/>
      <c r="F6" s="66"/>
      <c r="G6" s="66"/>
      <c r="H6" s="66"/>
      <c r="I6" s="66"/>
      <c r="J6" s="66"/>
      <c r="K6" s="68"/>
      <c r="L6" s="181"/>
      <c r="M6" s="182"/>
      <c r="N6" s="182"/>
      <c r="O6" s="69"/>
    </row>
    <row r="7" spans="1:17" ht="24.95" customHeight="1">
      <c r="A7" s="70" t="s">
        <v>36</v>
      </c>
      <c r="B7" s="175">
        <v>954.77</v>
      </c>
      <c r="C7" s="176"/>
      <c r="D7" s="183" t="s">
        <v>31</v>
      </c>
      <c r="E7" s="184"/>
      <c r="F7" s="59"/>
      <c r="G7" s="70" t="s">
        <v>79</v>
      </c>
      <c r="H7" s="71">
        <v>1171.8599999999999</v>
      </c>
      <c r="I7" s="189" t="s">
        <v>31</v>
      </c>
      <c r="J7" s="190"/>
      <c r="K7" s="191"/>
      <c r="L7" s="181"/>
      <c r="M7" s="182"/>
      <c r="N7" s="182"/>
      <c r="O7" s="72"/>
      <c r="P7" s="113"/>
      <c r="Q7" s="113"/>
    </row>
    <row r="8" spans="1:17" ht="24.95" customHeight="1">
      <c r="A8" s="70" t="s">
        <v>37</v>
      </c>
      <c r="B8" s="175">
        <v>957.6</v>
      </c>
      <c r="C8" s="176"/>
      <c r="D8" s="183" t="s">
        <v>31</v>
      </c>
      <c r="E8" s="184"/>
      <c r="F8" s="73"/>
      <c r="G8" s="70" t="s">
        <v>80</v>
      </c>
      <c r="H8" s="133">
        <v>1170.74</v>
      </c>
      <c r="I8" s="189" t="s">
        <v>31</v>
      </c>
      <c r="J8" s="190"/>
      <c r="K8" s="191"/>
      <c r="L8" s="181"/>
      <c r="M8" s="182"/>
      <c r="N8" s="182"/>
      <c r="O8" s="72"/>
      <c r="Q8" s="144"/>
    </row>
    <row r="9" spans="1:17" ht="24.95" customHeight="1">
      <c r="A9" s="70" t="s">
        <v>47</v>
      </c>
      <c r="B9" s="177">
        <f>((B7/B8)-1)*100</f>
        <v>-0.29553049289892108</v>
      </c>
      <c r="C9" s="178"/>
      <c r="D9" s="183" t="s">
        <v>48</v>
      </c>
      <c r="E9" s="184"/>
      <c r="F9" s="73"/>
      <c r="G9" s="70" t="s">
        <v>47</v>
      </c>
      <c r="H9" s="156">
        <f>((H7/H8)-1)*100</f>
        <v>9.5665989032567289E-2</v>
      </c>
      <c r="I9" s="189" t="s">
        <v>48</v>
      </c>
      <c r="J9" s="190"/>
      <c r="K9" s="191"/>
      <c r="L9" s="181"/>
      <c r="M9" s="182"/>
      <c r="N9" s="182"/>
      <c r="O9" s="72"/>
    </row>
    <row r="10" spans="1:17" ht="24.95" customHeight="1">
      <c r="A10" s="70" t="s">
        <v>38</v>
      </c>
      <c r="B10" s="179">
        <f>B7-B8</f>
        <v>-2.8300000000000409</v>
      </c>
      <c r="C10" s="180">
        <f>B7-B8</f>
        <v>-2.8300000000000409</v>
      </c>
      <c r="D10" s="183" t="s">
        <v>31</v>
      </c>
      <c r="E10" s="184"/>
      <c r="F10" s="73"/>
      <c r="G10" s="70" t="s">
        <v>38</v>
      </c>
      <c r="H10" s="156">
        <f>H7-H8</f>
        <v>1.1199999999998909</v>
      </c>
      <c r="I10" s="189" t="s">
        <v>31</v>
      </c>
      <c r="J10" s="190"/>
      <c r="K10" s="191"/>
      <c r="L10" s="181"/>
      <c r="M10" s="182"/>
      <c r="N10" s="182"/>
      <c r="O10" s="72"/>
    </row>
    <row r="11" spans="1:17" ht="24.95" customHeight="1">
      <c r="A11" s="74"/>
      <c r="B11" s="74"/>
      <c r="C11" s="75"/>
      <c r="D11" s="75"/>
      <c r="E11" s="74"/>
      <c r="F11" s="66"/>
      <c r="G11" s="76"/>
      <c r="H11" s="106"/>
      <c r="I11" s="76"/>
      <c r="J11" s="76"/>
      <c r="K11" s="76"/>
      <c r="L11" s="181"/>
      <c r="M11" s="182"/>
      <c r="N11" s="182"/>
      <c r="O11" s="72"/>
    </row>
    <row r="12" spans="1:17" ht="24.95" customHeight="1">
      <c r="A12" s="70" t="s">
        <v>128</v>
      </c>
      <c r="B12" s="77">
        <v>104</v>
      </c>
      <c r="C12" s="71" t="s">
        <v>129</v>
      </c>
      <c r="D12" s="77">
        <v>11</v>
      </c>
      <c r="E12" s="77">
        <f>B12+D12</f>
        <v>115</v>
      </c>
      <c r="F12" s="78"/>
      <c r="G12" s="70" t="s">
        <v>131</v>
      </c>
      <c r="H12" s="77">
        <v>44</v>
      </c>
      <c r="I12" s="71" t="s">
        <v>152</v>
      </c>
      <c r="J12" s="77">
        <v>9</v>
      </c>
      <c r="K12" s="77">
        <f>J12+H12</f>
        <v>53</v>
      </c>
      <c r="L12" s="181"/>
      <c r="M12" s="182"/>
      <c r="N12" s="182"/>
      <c r="O12" s="72"/>
    </row>
    <row r="13" spans="1:17" ht="24.95" customHeight="1">
      <c r="A13" s="70" t="s">
        <v>130</v>
      </c>
      <c r="B13" s="77">
        <v>47</v>
      </c>
      <c r="C13" s="71" t="s">
        <v>129</v>
      </c>
      <c r="D13" s="77">
        <v>1</v>
      </c>
      <c r="E13" s="77">
        <f>D13+B13</f>
        <v>48</v>
      </c>
      <c r="F13" s="79"/>
      <c r="G13" s="211" t="s">
        <v>4</v>
      </c>
      <c r="H13" s="211"/>
      <c r="I13" s="211"/>
      <c r="J13" s="212">
        <v>21</v>
      </c>
      <c r="K13" s="213"/>
      <c r="L13" s="181"/>
      <c r="M13" s="182"/>
      <c r="N13" s="182"/>
      <c r="O13" s="72"/>
      <c r="P13" s="113"/>
    </row>
    <row r="14" spans="1:17" ht="24.95" customHeight="1">
      <c r="A14" s="185" t="s">
        <v>52</v>
      </c>
      <c r="B14" s="186"/>
      <c r="C14" s="187"/>
      <c r="D14" s="186"/>
      <c r="E14" s="77">
        <v>3</v>
      </c>
      <c r="F14" s="79"/>
      <c r="G14" s="216" t="s">
        <v>5</v>
      </c>
      <c r="H14" s="216"/>
      <c r="I14" s="216"/>
      <c r="J14" s="214">
        <v>11</v>
      </c>
      <c r="K14" s="215"/>
      <c r="L14" s="181"/>
      <c r="M14" s="182"/>
      <c r="N14" s="182"/>
      <c r="O14" s="80"/>
      <c r="P14" s="113"/>
    </row>
    <row r="15" spans="1:17" ht="24.95" customHeight="1">
      <c r="A15" s="185" t="s">
        <v>49</v>
      </c>
      <c r="B15" s="186"/>
      <c r="C15" s="187"/>
      <c r="D15" s="186"/>
      <c r="E15" s="81">
        <v>10</v>
      </c>
      <c r="F15" s="82"/>
      <c r="G15" s="181"/>
      <c r="H15" s="182"/>
      <c r="I15" s="128"/>
      <c r="J15" s="181"/>
      <c r="K15" s="188"/>
      <c r="L15" s="129"/>
      <c r="M15" s="125"/>
      <c r="N15" s="117"/>
      <c r="O15" s="80"/>
    </row>
    <row r="16" spans="1:17" ht="81.75" customHeight="1">
      <c r="A16" s="181"/>
      <c r="B16" s="182"/>
      <c r="C16" s="182"/>
      <c r="D16" s="182"/>
      <c r="E16" s="181"/>
      <c r="F16" s="182"/>
      <c r="G16" s="188"/>
      <c r="H16" s="181"/>
      <c r="I16" s="182"/>
      <c r="J16" s="181"/>
      <c r="K16" s="182"/>
      <c r="L16" s="181"/>
      <c r="M16" s="182"/>
      <c r="N16" s="182"/>
      <c r="O16" s="72"/>
    </row>
    <row r="17" spans="1:15" ht="154.5" customHeight="1">
      <c r="A17" s="181"/>
      <c r="B17" s="182"/>
      <c r="C17" s="182"/>
      <c r="D17" s="182"/>
      <c r="E17" s="181"/>
      <c r="F17" s="182"/>
      <c r="G17" s="188"/>
      <c r="H17" s="181"/>
      <c r="I17" s="182"/>
      <c r="J17" s="181"/>
      <c r="K17" s="182"/>
      <c r="L17" s="181"/>
      <c r="M17" s="182"/>
      <c r="N17" s="182"/>
      <c r="O17" s="72"/>
    </row>
    <row r="18" spans="1:15" ht="53.25" customHeight="1">
      <c r="A18" s="369" t="s">
        <v>348</v>
      </c>
      <c r="B18" s="370" t="s">
        <v>349</v>
      </c>
      <c r="C18" s="371"/>
      <c r="D18" s="371"/>
      <c r="E18" s="371"/>
      <c r="F18" s="371"/>
      <c r="G18" s="371"/>
      <c r="H18" s="371"/>
      <c r="I18" s="371"/>
      <c r="J18" s="371"/>
      <c r="K18" s="371"/>
      <c r="L18" s="371"/>
      <c r="M18" s="371"/>
      <c r="N18" s="371"/>
      <c r="O18" s="372"/>
    </row>
    <row r="19" spans="1:15" ht="48.75" customHeight="1">
      <c r="A19" s="135" t="s">
        <v>89</v>
      </c>
      <c r="B19" s="172" t="s">
        <v>256</v>
      </c>
      <c r="C19" s="173"/>
      <c r="D19" s="173"/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4"/>
    </row>
    <row r="20" spans="1:15" ht="30.75" customHeight="1">
      <c r="A20" s="171" t="s">
        <v>81</v>
      </c>
      <c r="B20" s="171"/>
      <c r="C20" s="171"/>
      <c r="D20" s="171"/>
      <c r="E20" s="171"/>
      <c r="F20" s="171" t="s">
        <v>82</v>
      </c>
      <c r="G20" s="171"/>
      <c r="H20" s="171"/>
      <c r="I20" s="171"/>
      <c r="J20" s="171"/>
      <c r="K20" s="171"/>
      <c r="L20" s="171"/>
      <c r="M20" s="171" t="s">
        <v>83</v>
      </c>
      <c r="N20" s="171"/>
      <c r="O20" s="171"/>
    </row>
  </sheetData>
  <mergeCells count="54">
    <mergeCell ref="B18:O18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  <mergeCell ref="J14:K14"/>
    <mergeCell ref="G14:I14"/>
    <mergeCell ref="L14:N14"/>
    <mergeCell ref="I10:K10"/>
    <mergeCell ref="L10:N10"/>
    <mergeCell ref="D8:E8"/>
    <mergeCell ref="D9:E9"/>
    <mergeCell ref="L12:N12"/>
    <mergeCell ref="G13:I13"/>
    <mergeCell ref="L13:N13"/>
    <mergeCell ref="J13:K13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L6:N6"/>
    <mergeCell ref="L7:N7"/>
    <mergeCell ref="I8:K8"/>
    <mergeCell ref="L8:N8"/>
    <mergeCell ref="L9:N9"/>
    <mergeCell ref="I7:K7"/>
    <mergeCell ref="I9:K9"/>
    <mergeCell ref="M20:O20"/>
    <mergeCell ref="B19:O19"/>
    <mergeCell ref="A20:E20"/>
    <mergeCell ref="F20:L20"/>
    <mergeCell ref="B7:C7"/>
    <mergeCell ref="B8:C8"/>
    <mergeCell ref="B9:C9"/>
    <mergeCell ref="B10:C10"/>
    <mergeCell ref="A16:D16"/>
    <mergeCell ref="D10:E10"/>
    <mergeCell ref="A15:D15"/>
    <mergeCell ref="A14:D14"/>
    <mergeCell ref="J15:K15"/>
    <mergeCell ref="G15:H15"/>
    <mergeCell ref="L11:N11"/>
    <mergeCell ref="D7:E7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zoomScaleNormal="100" workbookViewId="0">
      <selection activeCell="G35" sqref="G35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2" t="s">
        <v>85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4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5" t="s">
        <v>90</v>
      </c>
      <c r="B4" s="236"/>
      <c r="C4" s="236"/>
      <c r="D4" s="236"/>
      <c r="E4" s="236"/>
      <c r="F4" s="237"/>
      <c r="G4" s="6"/>
      <c r="H4" s="235" t="s">
        <v>91</v>
      </c>
      <c r="I4" s="236"/>
      <c r="J4" s="236"/>
      <c r="K4" s="236"/>
      <c r="L4" s="236"/>
      <c r="M4" s="237"/>
    </row>
    <row r="5" spans="1:13" ht="20.100000000000001" customHeight="1">
      <c r="A5" s="42" t="s">
        <v>23</v>
      </c>
      <c r="B5" s="43" t="s">
        <v>32</v>
      </c>
      <c r="C5" s="44" t="s">
        <v>33</v>
      </c>
      <c r="D5" s="238" t="s">
        <v>27</v>
      </c>
      <c r="E5" s="239"/>
      <c r="F5" s="240"/>
      <c r="G5" s="10"/>
      <c r="H5" s="226" t="s">
        <v>23</v>
      </c>
      <c r="I5" s="227"/>
      <c r="J5" s="228"/>
      <c r="K5" s="11" t="s">
        <v>32</v>
      </c>
      <c r="L5" s="11" t="s">
        <v>15</v>
      </c>
      <c r="M5" s="11" t="s">
        <v>27</v>
      </c>
    </row>
    <row r="6" spans="1:13" ht="20.100000000000001" customHeight="1">
      <c r="A6" s="36" t="s">
        <v>299</v>
      </c>
      <c r="B6" s="99">
        <v>1.1499999999999999</v>
      </c>
      <c r="C6" s="101">
        <v>15</v>
      </c>
      <c r="D6" s="217">
        <v>8081000</v>
      </c>
      <c r="E6" s="218">
        <v>8081000</v>
      </c>
      <c r="F6" s="219">
        <v>8081000</v>
      </c>
      <c r="G6" s="10"/>
      <c r="H6" s="220" t="s">
        <v>157</v>
      </c>
      <c r="I6" s="221" t="s">
        <v>157</v>
      </c>
      <c r="J6" s="222" t="s">
        <v>157</v>
      </c>
      <c r="K6" s="131">
        <v>3.62</v>
      </c>
      <c r="L6" s="132">
        <v>-14.82</v>
      </c>
      <c r="M6" s="97">
        <v>35000</v>
      </c>
    </row>
    <row r="7" spans="1:13" ht="20.100000000000001" customHeight="1">
      <c r="A7" s="98" t="s">
        <v>312</v>
      </c>
      <c r="B7" s="99">
        <v>1</v>
      </c>
      <c r="C7" s="101">
        <v>13.64</v>
      </c>
      <c r="D7" s="217">
        <v>200000</v>
      </c>
      <c r="E7" s="218">
        <v>200000</v>
      </c>
      <c r="F7" s="219">
        <v>200000</v>
      </c>
      <c r="G7" s="10"/>
      <c r="H7" s="220" t="s">
        <v>208</v>
      </c>
      <c r="I7" s="221" t="s">
        <v>208</v>
      </c>
      <c r="J7" s="222" t="s">
        <v>208</v>
      </c>
      <c r="K7" s="131">
        <v>2.11</v>
      </c>
      <c r="L7" s="132">
        <v>-6.22</v>
      </c>
      <c r="M7" s="97">
        <v>150000</v>
      </c>
    </row>
    <row r="8" spans="1:13" ht="20.100000000000001" customHeight="1">
      <c r="A8" s="122" t="s">
        <v>124</v>
      </c>
      <c r="B8" s="99">
        <v>1.5</v>
      </c>
      <c r="C8" s="101">
        <v>11.11</v>
      </c>
      <c r="D8" s="217">
        <v>1757850</v>
      </c>
      <c r="E8" s="218">
        <v>1757850</v>
      </c>
      <c r="F8" s="219">
        <v>1757850</v>
      </c>
      <c r="G8" s="10"/>
      <c r="H8" s="220" t="s">
        <v>318</v>
      </c>
      <c r="I8" s="221" t="s">
        <v>318</v>
      </c>
      <c r="J8" s="222" t="s">
        <v>318</v>
      </c>
      <c r="K8" s="131">
        <v>0.2</v>
      </c>
      <c r="L8" s="132">
        <v>-4.76</v>
      </c>
      <c r="M8" s="97">
        <v>5000</v>
      </c>
    </row>
    <row r="9" spans="1:13" ht="20.100000000000001" customHeight="1">
      <c r="A9" s="118" t="s">
        <v>297</v>
      </c>
      <c r="B9" s="99">
        <v>6.3</v>
      </c>
      <c r="C9" s="101">
        <v>5</v>
      </c>
      <c r="D9" s="217">
        <v>1227517</v>
      </c>
      <c r="E9" s="218">
        <v>1227517</v>
      </c>
      <c r="F9" s="219">
        <v>1227517</v>
      </c>
      <c r="G9" s="10"/>
      <c r="H9" s="220" t="s">
        <v>254</v>
      </c>
      <c r="I9" s="221" t="s">
        <v>254</v>
      </c>
      <c r="J9" s="222" t="s">
        <v>254</v>
      </c>
      <c r="K9" s="131">
        <v>1.85</v>
      </c>
      <c r="L9" s="132">
        <v>-4.1500000000000004</v>
      </c>
      <c r="M9" s="97">
        <v>38309</v>
      </c>
    </row>
    <row r="10" spans="1:13" ht="20.100000000000001" customHeight="1">
      <c r="A10" s="36" t="s">
        <v>113</v>
      </c>
      <c r="B10" s="99">
        <v>1.9</v>
      </c>
      <c r="C10" s="101">
        <v>4.97</v>
      </c>
      <c r="D10" s="217">
        <v>2021247</v>
      </c>
      <c r="E10" s="218">
        <v>2021247</v>
      </c>
      <c r="F10" s="219">
        <v>2021247</v>
      </c>
      <c r="G10" s="127"/>
      <c r="H10" s="220" t="s">
        <v>258</v>
      </c>
      <c r="I10" s="221" t="s">
        <v>258</v>
      </c>
      <c r="J10" s="222" t="s">
        <v>258</v>
      </c>
      <c r="K10" s="131">
        <v>2.6</v>
      </c>
      <c r="L10" s="132">
        <v>-3.7</v>
      </c>
      <c r="M10" s="97">
        <v>1081157</v>
      </c>
    </row>
    <row r="11" spans="1:13" ht="35.25" customHeight="1">
      <c r="A11" s="104"/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29" t="s">
        <v>112</v>
      </c>
      <c r="B13" s="229"/>
      <c r="C13" s="229"/>
      <c r="D13" s="229"/>
      <c r="E13" s="229"/>
      <c r="F13" s="230"/>
      <c r="G13" s="19"/>
      <c r="H13" s="231" t="s">
        <v>92</v>
      </c>
      <c r="I13" s="231"/>
      <c r="J13" s="231"/>
      <c r="K13" s="231"/>
      <c r="L13" s="231"/>
      <c r="M13" s="231"/>
    </row>
    <row r="14" spans="1:13" ht="27" customHeight="1">
      <c r="A14" s="7" t="s">
        <v>23</v>
      </c>
      <c r="B14" s="8" t="s">
        <v>32</v>
      </c>
      <c r="C14" s="9" t="s">
        <v>33</v>
      </c>
      <c r="D14" s="223" t="s">
        <v>27</v>
      </c>
      <c r="E14" s="224"/>
      <c r="F14" s="225"/>
      <c r="G14" s="6"/>
      <c r="H14" s="226" t="s">
        <v>23</v>
      </c>
      <c r="I14" s="227"/>
      <c r="J14" s="228"/>
      <c r="K14" s="11" t="s">
        <v>32</v>
      </c>
      <c r="L14" s="11" t="s">
        <v>15</v>
      </c>
      <c r="M14" s="11" t="s">
        <v>84</v>
      </c>
    </row>
    <row r="15" spans="1:13" ht="19.5" customHeight="1">
      <c r="A15" s="98" t="s">
        <v>142</v>
      </c>
      <c r="B15" s="99">
        <v>2.06</v>
      </c>
      <c r="C15" s="100">
        <v>0.98</v>
      </c>
      <c r="D15" s="217">
        <v>401716274</v>
      </c>
      <c r="E15" s="218">
        <v>401716274</v>
      </c>
      <c r="F15" s="219">
        <v>401716274</v>
      </c>
      <c r="G15" s="20"/>
      <c r="H15" s="220" t="s">
        <v>142</v>
      </c>
      <c r="I15" s="221" t="s">
        <v>142</v>
      </c>
      <c r="J15" s="222" t="s">
        <v>142</v>
      </c>
      <c r="K15" s="99">
        <v>2.06</v>
      </c>
      <c r="L15" s="100">
        <v>0.98</v>
      </c>
      <c r="M15" s="97">
        <v>824599340.86000001</v>
      </c>
    </row>
    <row r="16" spans="1:13" ht="20.100000000000001" customHeight="1">
      <c r="A16" s="98" t="s">
        <v>247</v>
      </c>
      <c r="B16" s="99">
        <v>0.25</v>
      </c>
      <c r="C16" s="100">
        <v>4.17</v>
      </c>
      <c r="D16" s="217">
        <v>87857726</v>
      </c>
      <c r="E16" s="218">
        <v>87857726</v>
      </c>
      <c r="F16" s="219">
        <v>87857726</v>
      </c>
      <c r="G16" s="20"/>
      <c r="H16" s="220" t="s">
        <v>179</v>
      </c>
      <c r="I16" s="221" t="s">
        <v>179</v>
      </c>
      <c r="J16" s="222" t="s">
        <v>179</v>
      </c>
      <c r="K16" s="99">
        <v>12.85</v>
      </c>
      <c r="L16" s="100">
        <v>-0.39</v>
      </c>
      <c r="M16" s="97">
        <v>381914368.36000001</v>
      </c>
    </row>
    <row r="17" spans="1:13" ht="20.100000000000001" customHeight="1">
      <c r="A17" s="98" t="s">
        <v>148</v>
      </c>
      <c r="B17" s="99">
        <v>4.59</v>
      </c>
      <c r="C17" s="100">
        <v>3.15</v>
      </c>
      <c r="D17" s="217">
        <v>43930796</v>
      </c>
      <c r="E17" s="218">
        <v>43930796</v>
      </c>
      <c r="F17" s="219">
        <v>43930796</v>
      </c>
      <c r="G17" s="20"/>
      <c r="H17" s="220" t="s">
        <v>148</v>
      </c>
      <c r="I17" s="221" t="s">
        <v>148</v>
      </c>
      <c r="J17" s="222" t="s">
        <v>148</v>
      </c>
      <c r="K17" s="99">
        <v>4.59</v>
      </c>
      <c r="L17" s="100">
        <v>3.15</v>
      </c>
      <c r="M17" s="97">
        <v>202671386.28999999</v>
      </c>
    </row>
    <row r="18" spans="1:13" ht="20.100000000000001" customHeight="1">
      <c r="A18" s="36" t="s">
        <v>291</v>
      </c>
      <c r="B18" s="99">
        <v>0.27</v>
      </c>
      <c r="C18" s="100">
        <v>0</v>
      </c>
      <c r="D18" s="217">
        <v>30763413</v>
      </c>
      <c r="E18" s="218">
        <v>30763413</v>
      </c>
      <c r="F18" s="219">
        <v>30763413</v>
      </c>
      <c r="G18" s="20"/>
      <c r="H18" s="220" t="s">
        <v>194</v>
      </c>
      <c r="I18" s="221" t="s">
        <v>194</v>
      </c>
      <c r="J18" s="222" t="s">
        <v>194</v>
      </c>
      <c r="K18" s="99">
        <v>5.22</v>
      </c>
      <c r="L18" s="100">
        <v>-2.4300000000000002</v>
      </c>
      <c r="M18" s="97">
        <v>131767634.98999999</v>
      </c>
    </row>
    <row r="19" spans="1:13" ht="20.100000000000001" customHeight="1">
      <c r="A19" s="98" t="s">
        <v>179</v>
      </c>
      <c r="B19" s="99">
        <v>12.85</v>
      </c>
      <c r="C19" s="100">
        <v>-0.39</v>
      </c>
      <c r="D19" s="217">
        <v>29286888</v>
      </c>
      <c r="E19" s="218">
        <v>29286888</v>
      </c>
      <c r="F19" s="219">
        <v>29286888</v>
      </c>
      <c r="G19" s="20"/>
      <c r="H19" s="220" t="s">
        <v>247</v>
      </c>
      <c r="I19" s="221" t="s">
        <v>247</v>
      </c>
      <c r="J19" s="222" t="s">
        <v>247</v>
      </c>
      <c r="K19" s="99">
        <v>0.25</v>
      </c>
      <c r="L19" s="100">
        <v>4.17</v>
      </c>
      <c r="M19" s="97">
        <v>21960219.399999999</v>
      </c>
    </row>
    <row r="20" spans="1:13">
      <c r="G20" s="20"/>
    </row>
  </sheetData>
  <mergeCells count="29">
    <mergeCell ref="D9:F9"/>
    <mergeCell ref="D7:F7"/>
    <mergeCell ref="H7:J7"/>
    <mergeCell ref="H8:J8"/>
    <mergeCell ref="D6:F6"/>
    <mergeCell ref="H6:J6"/>
    <mergeCell ref="D8:F8"/>
    <mergeCell ref="H9:J9"/>
    <mergeCell ref="A2:M2"/>
    <mergeCell ref="A4:F4"/>
    <mergeCell ref="H4:M4"/>
    <mergeCell ref="D5:F5"/>
    <mergeCell ref="H5:J5"/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9"/>
  <sheetViews>
    <sheetView rightToLeft="1" topLeftCell="A61" zoomScale="110" zoomScaleNormal="110" workbookViewId="0">
      <selection activeCell="O2" sqref="O2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3.7109375" style="57" customWidth="1"/>
    <col min="15" max="16384" width="9" style="45"/>
  </cols>
  <sheetData>
    <row r="1" spans="1:15" ht="23.25" customHeight="1">
      <c r="A1" s="45"/>
      <c r="B1" s="252" t="s">
        <v>331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</row>
    <row r="2" spans="1:15" ht="34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4.1" customHeight="1">
      <c r="A3" s="45"/>
      <c r="B3" s="241" t="s">
        <v>16</v>
      </c>
      <c r="C3" s="242"/>
      <c r="D3" s="242"/>
      <c r="E3" s="242"/>
      <c r="F3" s="242"/>
      <c r="G3" s="242"/>
      <c r="H3" s="242"/>
      <c r="I3" s="242"/>
      <c r="J3" s="242"/>
      <c r="K3" s="242"/>
      <c r="L3" s="242"/>
      <c r="M3" s="242"/>
      <c r="N3" s="243"/>
    </row>
    <row r="4" spans="1:15" ht="14.1" customHeight="1">
      <c r="A4" s="45"/>
      <c r="B4" s="36" t="s">
        <v>248</v>
      </c>
      <c r="C4" s="36" t="s">
        <v>249</v>
      </c>
      <c r="D4" s="87">
        <v>0.26</v>
      </c>
      <c r="E4" s="92">
        <v>0.27</v>
      </c>
      <c r="F4" s="92">
        <v>0.26</v>
      </c>
      <c r="G4" s="92">
        <v>0.26</v>
      </c>
      <c r="H4" s="92">
        <v>0.25</v>
      </c>
      <c r="I4" s="92">
        <v>0.26</v>
      </c>
      <c r="J4" s="92">
        <v>0.26</v>
      </c>
      <c r="K4" s="88">
        <v>0</v>
      </c>
      <c r="L4" s="89">
        <v>17</v>
      </c>
      <c r="M4" s="90">
        <v>20510269</v>
      </c>
      <c r="N4" s="91">
        <v>5332769.9400000004</v>
      </c>
      <c r="O4"/>
    </row>
    <row r="5" spans="1:15" ht="14.1" customHeight="1">
      <c r="A5" s="45"/>
      <c r="B5" s="36" t="s">
        <v>185</v>
      </c>
      <c r="C5" s="36" t="s">
        <v>186</v>
      </c>
      <c r="D5" s="87">
        <v>0.71</v>
      </c>
      <c r="E5" s="92">
        <v>0.72</v>
      </c>
      <c r="F5" s="92">
        <v>0.71</v>
      </c>
      <c r="G5" s="92">
        <v>0.72</v>
      </c>
      <c r="H5" s="92">
        <v>0.71</v>
      </c>
      <c r="I5" s="92">
        <v>0.72</v>
      </c>
      <c r="J5" s="92">
        <v>0.71</v>
      </c>
      <c r="K5" s="88">
        <v>1.41</v>
      </c>
      <c r="L5" s="89">
        <v>27</v>
      </c>
      <c r="M5" s="90">
        <v>21438618</v>
      </c>
      <c r="N5" s="91">
        <v>15415044.17</v>
      </c>
      <c r="O5"/>
    </row>
    <row r="6" spans="1:15" ht="14.1" customHeight="1">
      <c r="A6" s="45"/>
      <c r="B6" s="36" t="s">
        <v>247</v>
      </c>
      <c r="C6" s="36" t="s">
        <v>246</v>
      </c>
      <c r="D6" s="87">
        <v>0.24</v>
      </c>
      <c r="E6" s="92">
        <v>0.26</v>
      </c>
      <c r="F6" s="92">
        <v>0.24</v>
      </c>
      <c r="G6" s="92">
        <v>0.25</v>
      </c>
      <c r="H6" s="92">
        <v>0.24</v>
      </c>
      <c r="I6" s="92">
        <v>0.25</v>
      </c>
      <c r="J6" s="92">
        <v>0.24</v>
      </c>
      <c r="K6" s="88">
        <v>4.17</v>
      </c>
      <c r="L6" s="89">
        <v>28</v>
      </c>
      <c r="M6" s="90">
        <v>87857726</v>
      </c>
      <c r="N6" s="91">
        <v>21960219.399999999</v>
      </c>
      <c r="O6"/>
    </row>
    <row r="7" spans="1:15" ht="14.1" customHeight="1">
      <c r="A7" s="45"/>
      <c r="B7" s="36" t="s">
        <v>301</v>
      </c>
      <c r="C7" s="36" t="s">
        <v>302</v>
      </c>
      <c r="D7" s="87">
        <v>0.32</v>
      </c>
      <c r="E7" s="92">
        <v>0.32</v>
      </c>
      <c r="F7" s="92">
        <v>0.32</v>
      </c>
      <c r="G7" s="92">
        <v>0.32</v>
      </c>
      <c r="H7" s="92">
        <v>0.32</v>
      </c>
      <c r="I7" s="92">
        <v>0.32</v>
      </c>
      <c r="J7" s="92">
        <v>0.32</v>
      </c>
      <c r="K7" s="88">
        <v>0</v>
      </c>
      <c r="L7" s="89">
        <v>4</v>
      </c>
      <c r="M7" s="90">
        <v>880000</v>
      </c>
      <c r="N7" s="91">
        <v>281600</v>
      </c>
      <c r="O7"/>
    </row>
    <row r="8" spans="1:15" ht="14.1" customHeight="1">
      <c r="A8" s="45"/>
      <c r="B8" s="36" t="s">
        <v>291</v>
      </c>
      <c r="C8" s="36" t="s">
        <v>292</v>
      </c>
      <c r="D8" s="87">
        <v>0.27</v>
      </c>
      <c r="E8" s="92">
        <v>0.27</v>
      </c>
      <c r="F8" s="92">
        <v>0.27</v>
      </c>
      <c r="G8" s="92">
        <v>0.27</v>
      </c>
      <c r="H8" s="92">
        <v>0.27</v>
      </c>
      <c r="I8" s="92">
        <v>0.27</v>
      </c>
      <c r="J8" s="92">
        <v>0.27</v>
      </c>
      <c r="K8" s="88">
        <v>0</v>
      </c>
      <c r="L8" s="89">
        <v>13</v>
      </c>
      <c r="M8" s="90">
        <v>30763413</v>
      </c>
      <c r="N8" s="91">
        <v>8306121.5099999998</v>
      </c>
      <c r="O8"/>
    </row>
    <row r="9" spans="1:15" ht="14.1" customHeight="1">
      <c r="A9" s="45"/>
      <c r="B9" s="36" t="s">
        <v>173</v>
      </c>
      <c r="C9" s="36" t="s">
        <v>172</v>
      </c>
      <c r="D9" s="87">
        <v>1.01</v>
      </c>
      <c r="E9" s="92">
        <v>1.01</v>
      </c>
      <c r="F9" s="92">
        <v>1.01</v>
      </c>
      <c r="G9" s="92">
        <v>1.01</v>
      </c>
      <c r="H9" s="92">
        <v>1</v>
      </c>
      <c r="I9" s="92">
        <v>1.01</v>
      </c>
      <c r="J9" s="92">
        <v>1.01</v>
      </c>
      <c r="K9" s="88">
        <v>0</v>
      </c>
      <c r="L9" s="89">
        <v>1</v>
      </c>
      <c r="M9" s="90">
        <v>780259</v>
      </c>
      <c r="N9" s="91">
        <v>788061.59</v>
      </c>
      <c r="O9"/>
    </row>
    <row r="10" spans="1:15" ht="14.1" customHeight="1">
      <c r="A10" s="45"/>
      <c r="B10" s="36" t="s">
        <v>240</v>
      </c>
      <c r="C10" s="36" t="s">
        <v>241</v>
      </c>
      <c r="D10" s="87">
        <v>0.06</v>
      </c>
      <c r="E10" s="92">
        <v>0.06</v>
      </c>
      <c r="F10" s="92">
        <v>0.06</v>
      </c>
      <c r="G10" s="92">
        <v>0.06</v>
      </c>
      <c r="H10" s="92">
        <v>0.06</v>
      </c>
      <c r="I10" s="92">
        <v>0.06</v>
      </c>
      <c r="J10" s="92">
        <v>0.06</v>
      </c>
      <c r="K10" s="88">
        <v>0</v>
      </c>
      <c r="L10" s="89">
        <v>6</v>
      </c>
      <c r="M10" s="90">
        <v>8493669</v>
      </c>
      <c r="N10" s="91">
        <v>509620.14</v>
      </c>
      <c r="O10"/>
    </row>
    <row r="11" spans="1:15" ht="14.1" customHeight="1">
      <c r="A11" s="45"/>
      <c r="B11" s="36" t="s">
        <v>142</v>
      </c>
      <c r="C11" s="36" t="s">
        <v>143</v>
      </c>
      <c r="D11" s="87">
        <v>2.0499999999999998</v>
      </c>
      <c r="E11" s="92">
        <v>2.0699999999999998</v>
      </c>
      <c r="F11" s="92">
        <v>2.0499999999999998</v>
      </c>
      <c r="G11" s="92">
        <v>2.0499999999999998</v>
      </c>
      <c r="H11" s="92">
        <v>2.04</v>
      </c>
      <c r="I11" s="92">
        <v>2.06</v>
      </c>
      <c r="J11" s="92">
        <v>2.04</v>
      </c>
      <c r="K11" s="88">
        <v>0.98</v>
      </c>
      <c r="L11" s="89">
        <v>126</v>
      </c>
      <c r="M11" s="90">
        <v>401716274</v>
      </c>
      <c r="N11" s="91">
        <v>824599340.86000001</v>
      </c>
      <c r="O11"/>
    </row>
    <row r="12" spans="1:15" ht="14.1" customHeight="1">
      <c r="A12" s="45"/>
      <c r="B12" s="36" t="s">
        <v>148</v>
      </c>
      <c r="C12" s="36" t="s">
        <v>149</v>
      </c>
      <c r="D12" s="87">
        <v>4.45</v>
      </c>
      <c r="E12" s="92">
        <v>4.74</v>
      </c>
      <c r="F12" s="92">
        <v>4.45</v>
      </c>
      <c r="G12" s="92">
        <v>4.6100000000000003</v>
      </c>
      <c r="H12" s="92">
        <v>4.42</v>
      </c>
      <c r="I12" s="92">
        <v>4.59</v>
      </c>
      <c r="J12" s="92">
        <v>4.45</v>
      </c>
      <c r="K12" s="88">
        <v>3.15</v>
      </c>
      <c r="L12" s="89">
        <v>209</v>
      </c>
      <c r="M12" s="90">
        <v>43930796</v>
      </c>
      <c r="N12" s="91">
        <v>202671386.28999999</v>
      </c>
      <c r="O12"/>
    </row>
    <row r="13" spans="1:15" ht="14.1" customHeight="1">
      <c r="A13" s="45"/>
      <c r="B13" s="84" t="s">
        <v>215</v>
      </c>
      <c r="C13" s="84" t="s">
        <v>216</v>
      </c>
      <c r="D13" s="87">
        <v>0.72</v>
      </c>
      <c r="E13" s="92">
        <v>0.72</v>
      </c>
      <c r="F13" s="92">
        <v>0.72</v>
      </c>
      <c r="G13" s="92">
        <v>0.72</v>
      </c>
      <c r="H13" s="92">
        <v>0.72</v>
      </c>
      <c r="I13" s="92">
        <v>0.72</v>
      </c>
      <c r="J13" s="92">
        <v>0.72</v>
      </c>
      <c r="K13" s="88">
        <v>0</v>
      </c>
      <c r="L13" s="89">
        <v>7</v>
      </c>
      <c r="M13" s="90">
        <v>1400702</v>
      </c>
      <c r="N13" s="91">
        <v>1008505.44</v>
      </c>
      <c r="O13"/>
    </row>
    <row r="14" spans="1:15" ht="14.1" customHeight="1">
      <c r="A14" s="45"/>
      <c r="B14" s="253" t="s">
        <v>17</v>
      </c>
      <c r="C14" s="254"/>
      <c r="D14" s="109"/>
      <c r="E14" s="109"/>
      <c r="F14" s="109"/>
      <c r="G14" s="109"/>
      <c r="H14" s="109"/>
      <c r="I14" s="109"/>
      <c r="J14" s="109"/>
      <c r="K14" s="109"/>
      <c r="L14" s="51">
        <f>SUM(L4:L13)</f>
        <v>438</v>
      </c>
      <c r="M14" s="51">
        <f>SUM(M4:M13)</f>
        <v>617771726</v>
      </c>
      <c r="N14" s="51">
        <f>SUM(N4:N13)</f>
        <v>1080872669.3400002</v>
      </c>
      <c r="O14"/>
    </row>
    <row r="15" spans="1:15" ht="14.1" customHeight="1">
      <c r="A15" s="45"/>
      <c r="B15" s="263" t="s">
        <v>133</v>
      </c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5"/>
    </row>
    <row r="16" spans="1:15" ht="14.1" customHeight="1">
      <c r="A16" s="45"/>
      <c r="B16" s="84" t="s">
        <v>179</v>
      </c>
      <c r="C16" s="84" t="s">
        <v>180</v>
      </c>
      <c r="D16" s="87">
        <v>12.9</v>
      </c>
      <c r="E16" s="92">
        <v>13.1</v>
      </c>
      <c r="F16" s="92">
        <v>12.85</v>
      </c>
      <c r="G16" s="92">
        <v>13.04</v>
      </c>
      <c r="H16" s="92">
        <v>12.82</v>
      </c>
      <c r="I16" s="92">
        <v>12.85</v>
      </c>
      <c r="J16" s="92">
        <v>12.9</v>
      </c>
      <c r="K16" s="88">
        <v>-0.39</v>
      </c>
      <c r="L16" s="89">
        <v>182</v>
      </c>
      <c r="M16" s="90">
        <v>29286888</v>
      </c>
      <c r="N16" s="91">
        <v>381914368.36000001</v>
      </c>
    </row>
    <row r="17" spans="1:15" ht="14.1" customHeight="1">
      <c r="A17" s="45"/>
      <c r="B17" s="84" t="s">
        <v>268</v>
      </c>
      <c r="C17" s="84" t="s">
        <v>269</v>
      </c>
      <c r="D17" s="87">
        <v>2.56</v>
      </c>
      <c r="E17" s="92">
        <v>2.57</v>
      </c>
      <c r="F17" s="92">
        <v>2.56</v>
      </c>
      <c r="G17" s="92">
        <v>2.57</v>
      </c>
      <c r="H17" s="92">
        <v>2.5499999999999998</v>
      </c>
      <c r="I17" s="92">
        <v>2.57</v>
      </c>
      <c r="J17" s="92">
        <v>2.5499999999999998</v>
      </c>
      <c r="K17" s="88">
        <v>0.78</v>
      </c>
      <c r="L17" s="89">
        <v>3</v>
      </c>
      <c r="M17" s="90">
        <v>16205</v>
      </c>
      <c r="N17" s="91">
        <v>41626.85</v>
      </c>
    </row>
    <row r="18" spans="1:15" ht="14.1" customHeight="1">
      <c r="A18" s="45"/>
      <c r="B18" s="253" t="s">
        <v>178</v>
      </c>
      <c r="C18" s="254"/>
      <c r="D18" s="109"/>
      <c r="E18" s="109"/>
      <c r="F18" s="109"/>
      <c r="G18" s="109"/>
      <c r="H18" s="109"/>
      <c r="I18" s="109"/>
      <c r="J18" s="109"/>
      <c r="K18" s="109"/>
      <c r="L18" s="51">
        <f>SUM(L16:L17)</f>
        <v>185</v>
      </c>
      <c r="M18" s="51">
        <f>SUM(M16:M17)</f>
        <v>29303093</v>
      </c>
      <c r="N18" s="51">
        <f>SUM(N16:N17)</f>
        <v>381955995.21000004</v>
      </c>
    </row>
    <row r="19" spans="1:15" ht="14.1" customHeight="1">
      <c r="A19" s="45"/>
      <c r="B19" s="263" t="s">
        <v>111</v>
      </c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5"/>
    </row>
    <row r="20" spans="1:15" ht="14.1" customHeight="1">
      <c r="A20" s="45"/>
      <c r="B20" s="36" t="s">
        <v>312</v>
      </c>
      <c r="C20" s="36" t="s">
        <v>313</v>
      </c>
      <c r="D20" s="87">
        <v>0.88</v>
      </c>
      <c r="E20" s="92">
        <v>1</v>
      </c>
      <c r="F20" s="92">
        <v>0.88</v>
      </c>
      <c r="G20" s="92">
        <v>0.88</v>
      </c>
      <c r="H20" s="92">
        <v>0.88</v>
      </c>
      <c r="I20" s="92">
        <v>1</v>
      </c>
      <c r="J20" s="92">
        <v>0.88</v>
      </c>
      <c r="K20" s="88">
        <v>13.64</v>
      </c>
      <c r="L20" s="89">
        <v>15</v>
      </c>
      <c r="M20" s="90">
        <v>200000</v>
      </c>
      <c r="N20" s="91">
        <v>176757.77</v>
      </c>
    </row>
    <row r="21" spans="1:15" ht="14.1" customHeight="1">
      <c r="A21" s="45"/>
      <c r="B21" s="36" t="s">
        <v>200</v>
      </c>
      <c r="C21" s="36" t="s">
        <v>201</v>
      </c>
      <c r="D21" s="87">
        <v>0.78</v>
      </c>
      <c r="E21" s="92">
        <v>0.78</v>
      </c>
      <c r="F21" s="92">
        <v>0.78</v>
      </c>
      <c r="G21" s="92">
        <v>0.78</v>
      </c>
      <c r="H21" s="92">
        <v>0.78</v>
      </c>
      <c r="I21" s="92">
        <v>0.78</v>
      </c>
      <c r="J21" s="92">
        <v>0.78</v>
      </c>
      <c r="K21" s="88">
        <v>0</v>
      </c>
      <c r="L21" s="89">
        <v>1</v>
      </c>
      <c r="M21" s="90">
        <v>4844</v>
      </c>
      <c r="N21" s="91">
        <v>3778.32</v>
      </c>
    </row>
    <row r="22" spans="1:15" ht="14.1" customHeight="1">
      <c r="A22" s="45"/>
      <c r="B22" s="134" t="s">
        <v>272</v>
      </c>
      <c r="C22" s="134" t="s">
        <v>273</v>
      </c>
      <c r="D22" s="87">
        <v>0.6</v>
      </c>
      <c r="E22" s="92">
        <v>0.6</v>
      </c>
      <c r="F22" s="92">
        <v>0.6</v>
      </c>
      <c r="G22" s="92">
        <v>0.6</v>
      </c>
      <c r="H22" s="92">
        <v>0.6</v>
      </c>
      <c r="I22" s="92">
        <v>0.6</v>
      </c>
      <c r="J22" s="92">
        <v>0.6</v>
      </c>
      <c r="K22" s="88">
        <v>0</v>
      </c>
      <c r="L22" s="89">
        <v>1</v>
      </c>
      <c r="M22" s="90">
        <v>29195</v>
      </c>
      <c r="N22" s="91">
        <v>17517</v>
      </c>
    </row>
    <row r="23" spans="1:15" ht="14.1" customHeight="1">
      <c r="A23" s="45"/>
      <c r="B23" s="253" t="s">
        <v>330</v>
      </c>
      <c r="C23" s="254"/>
      <c r="D23" s="109"/>
      <c r="E23" s="109"/>
      <c r="F23" s="109"/>
      <c r="G23" s="109"/>
      <c r="H23" s="109"/>
      <c r="I23" s="109"/>
      <c r="J23" s="109"/>
      <c r="K23" s="109"/>
      <c r="L23" s="51">
        <f>SUM(L20:L22)</f>
        <v>17</v>
      </c>
      <c r="M23" s="51">
        <f>SUM(M20:M22)</f>
        <v>234039</v>
      </c>
      <c r="N23" s="51">
        <f>SUM(N20:N22)</f>
        <v>198053.09</v>
      </c>
    </row>
    <row r="24" spans="1:15" ht="14.1" customHeight="1">
      <c r="A24" s="45"/>
      <c r="B24" s="241" t="s">
        <v>18</v>
      </c>
      <c r="C24" s="242"/>
      <c r="D24" s="242"/>
      <c r="E24" s="242"/>
      <c r="F24" s="242"/>
      <c r="G24" s="242"/>
      <c r="H24" s="242"/>
      <c r="I24" s="242"/>
      <c r="J24" s="242"/>
      <c r="K24" s="242"/>
      <c r="L24" s="242"/>
      <c r="M24" s="242"/>
      <c r="N24" s="243"/>
    </row>
    <row r="25" spans="1:15" ht="14.1" customHeight="1">
      <c r="A25" s="45"/>
      <c r="B25" s="36" t="s">
        <v>221</v>
      </c>
      <c r="C25" s="36" t="s">
        <v>222</v>
      </c>
      <c r="D25" s="92">
        <v>30.5</v>
      </c>
      <c r="E25" s="138">
        <v>30.95</v>
      </c>
      <c r="F25" s="138">
        <v>30.25</v>
      </c>
      <c r="G25" s="138">
        <v>30.61</v>
      </c>
      <c r="H25" s="138">
        <v>29.91</v>
      </c>
      <c r="I25" s="138">
        <v>30.25</v>
      </c>
      <c r="J25" s="138">
        <v>30.5</v>
      </c>
      <c r="K25" s="139">
        <v>-0.82</v>
      </c>
      <c r="L25" s="140">
        <v>26</v>
      </c>
      <c r="M25" s="141">
        <v>520239</v>
      </c>
      <c r="N25" s="142">
        <v>15923789.5</v>
      </c>
    </row>
    <row r="26" spans="1:15" ht="14.1" customHeight="1">
      <c r="A26" s="45"/>
      <c r="B26" s="143" t="s">
        <v>305</v>
      </c>
      <c r="C26" s="143" t="s">
        <v>306</v>
      </c>
      <c r="D26" s="92">
        <v>4.4400000000000004</v>
      </c>
      <c r="E26" s="138">
        <v>4.5</v>
      </c>
      <c r="F26" s="138">
        <v>4.4400000000000004</v>
      </c>
      <c r="G26" s="138">
        <v>4.4800000000000004</v>
      </c>
      <c r="H26" s="138">
        <v>4.3600000000000003</v>
      </c>
      <c r="I26" s="138">
        <v>4.5</v>
      </c>
      <c r="J26" s="138">
        <v>4.4800000000000004</v>
      </c>
      <c r="K26" s="139">
        <v>0.45</v>
      </c>
      <c r="L26" s="140">
        <v>13</v>
      </c>
      <c r="M26" s="141">
        <v>290000</v>
      </c>
      <c r="N26" s="142">
        <v>1297998.3799999999</v>
      </c>
    </row>
    <row r="27" spans="1:15" ht="14.1" customHeight="1">
      <c r="A27" s="45"/>
      <c r="B27" s="36" t="s">
        <v>228</v>
      </c>
      <c r="C27" s="36" t="s">
        <v>229</v>
      </c>
      <c r="D27" s="92">
        <v>3.2</v>
      </c>
      <c r="E27" s="138">
        <v>3.2</v>
      </c>
      <c r="F27" s="138">
        <v>3.2</v>
      </c>
      <c r="G27" s="138">
        <v>3.2</v>
      </c>
      <c r="H27" s="138">
        <v>3.2</v>
      </c>
      <c r="I27" s="138">
        <v>3.2</v>
      </c>
      <c r="J27" s="138">
        <v>3.17</v>
      </c>
      <c r="K27" s="139">
        <v>0.95</v>
      </c>
      <c r="L27" s="140">
        <v>17</v>
      </c>
      <c r="M27" s="141">
        <v>2638333</v>
      </c>
      <c r="N27" s="142">
        <v>8442665.5999999996</v>
      </c>
    </row>
    <row r="28" spans="1:15" ht="14.1" customHeight="1">
      <c r="A28" s="45"/>
      <c r="B28" s="261" t="s">
        <v>96</v>
      </c>
      <c r="C28" s="262"/>
      <c r="D28" s="109"/>
      <c r="E28" s="109"/>
      <c r="F28" s="109"/>
      <c r="G28" s="109"/>
      <c r="H28" s="109"/>
      <c r="I28" s="109"/>
      <c r="J28" s="109"/>
      <c r="K28" s="109"/>
      <c r="L28" s="51">
        <f>SUM(L25:L27)</f>
        <v>56</v>
      </c>
      <c r="M28" s="51">
        <f>SUM(M25:M27)</f>
        <v>3448572</v>
      </c>
      <c r="N28" s="51">
        <f>SUM(N25:N27)</f>
        <v>25664453.479999997</v>
      </c>
    </row>
    <row r="29" spans="1:15" ht="14.1" customHeight="1">
      <c r="A29" s="45"/>
      <c r="B29" s="249" t="s">
        <v>19</v>
      </c>
      <c r="C29" s="250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1"/>
    </row>
    <row r="30" spans="1:15" ht="14.1" customHeight="1">
      <c r="A30" s="45"/>
      <c r="B30" s="36" t="s">
        <v>194</v>
      </c>
      <c r="C30" s="36" t="s">
        <v>195</v>
      </c>
      <c r="D30" s="92">
        <v>5.35</v>
      </c>
      <c r="E30" s="138">
        <v>5.4</v>
      </c>
      <c r="F30" s="138">
        <v>5.2</v>
      </c>
      <c r="G30" s="138">
        <v>5.32</v>
      </c>
      <c r="H30" s="138">
        <v>5.26</v>
      </c>
      <c r="I30" s="138">
        <v>5.22</v>
      </c>
      <c r="J30" s="138">
        <v>5.35</v>
      </c>
      <c r="K30" s="139">
        <v>-2.4300000000000002</v>
      </c>
      <c r="L30" s="140">
        <v>177</v>
      </c>
      <c r="M30" s="141">
        <v>24765657</v>
      </c>
      <c r="N30" s="142">
        <v>131767634.98999999</v>
      </c>
      <c r="O30"/>
    </row>
    <row r="31" spans="1:15" ht="14.1" customHeight="1">
      <c r="A31" s="45"/>
      <c r="B31" s="36" t="s">
        <v>124</v>
      </c>
      <c r="C31" s="36" t="s">
        <v>125</v>
      </c>
      <c r="D31" s="149">
        <v>1.5</v>
      </c>
      <c r="E31" s="149">
        <v>1.55</v>
      </c>
      <c r="F31" s="149">
        <v>1.46</v>
      </c>
      <c r="G31" s="149">
        <v>1.53</v>
      </c>
      <c r="H31" s="149">
        <v>1.35</v>
      </c>
      <c r="I31" s="149">
        <v>1.5</v>
      </c>
      <c r="J31" s="149">
        <v>1.35</v>
      </c>
      <c r="K31" s="152">
        <v>11.11</v>
      </c>
      <c r="L31" s="157">
        <v>7</v>
      </c>
      <c r="M31" s="153">
        <v>1757850</v>
      </c>
      <c r="N31" s="151">
        <v>2688775</v>
      </c>
      <c r="O31"/>
    </row>
    <row r="32" spans="1:15" ht="14.1" customHeight="1">
      <c r="A32" s="45"/>
      <c r="B32" s="36" t="s">
        <v>258</v>
      </c>
      <c r="C32" s="36" t="s">
        <v>257</v>
      </c>
      <c r="D32" s="138">
        <v>2.7</v>
      </c>
      <c r="E32" s="149">
        <v>2.7</v>
      </c>
      <c r="F32" s="149">
        <v>2.5</v>
      </c>
      <c r="G32" s="149">
        <v>2.5499999999999998</v>
      </c>
      <c r="H32" s="149">
        <v>2.72</v>
      </c>
      <c r="I32" s="149">
        <v>2.6</v>
      </c>
      <c r="J32" s="149">
        <v>2.7</v>
      </c>
      <c r="K32" s="152">
        <v>-3.7</v>
      </c>
      <c r="L32" s="157">
        <v>9</v>
      </c>
      <c r="M32" s="153">
        <v>1081157</v>
      </c>
      <c r="N32" s="151">
        <v>2755798.04</v>
      </c>
      <c r="O32"/>
    </row>
    <row r="33" spans="1:15" ht="14.1" customHeight="1">
      <c r="A33" s="45"/>
      <c r="B33" s="36" t="s">
        <v>57</v>
      </c>
      <c r="C33" s="36" t="s">
        <v>58</v>
      </c>
      <c r="D33" s="138">
        <v>4.2</v>
      </c>
      <c r="E33" s="149">
        <v>4.2</v>
      </c>
      <c r="F33" s="149">
        <v>4.2</v>
      </c>
      <c r="G33" s="149">
        <v>4.2</v>
      </c>
      <c r="H33" s="149">
        <v>4.25</v>
      </c>
      <c r="I33" s="149">
        <v>4.2</v>
      </c>
      <c r="J33" s="149">
        <v>4.25</v>
      </c>
      <c r="K33" s="152">
        <v>-1.18</v>
      </c>
      <c r="L33" s="157">
        <v>2</v>
      </c>
      <c r="M33" s="153">
        <v>250000</v>
      </c>
      <c r="N33" s="151">
        <v>1050000</v>
      </c>
      <c r="O33"/>
    </row>
    <row r="34" spans="1:15" ht="14.1" customHeight="1">
      <c r="A34" s="45"/>
      <c r="B34" s="36" t="s">
        <v>299</v>
      </c>
      <c r="C34" s="36" t="s">
        <v>300</v>
      </c>
      <c r="D34" s="92">
        <v>1</v>
      </c>
      <c r="E34" s="138">
        <v>1.1499999999999999</v>
      </c>
      <c r="F34" s="138">
        <v>1</v>
      </c>
      <c r="G34" s="138">
        <v>1.0900000000000001</v>
      </c>
      <c r="H34" s="138">
        <v>1</v>
      </c>
      <c r="I34" s="138">
        <v>1.1499999999999999</v>
      </c>
      <c r="J34" s="138">
        <v>1</v>
      </c>
      <c r="K34" s="139">
        <v>15</v>
      </c>
      <c r="L34" s="140">
        <v>17</v>
      </c>
      <c r="M34" s="141">
        <v>8081000</v>
      </c>
      <c r="N34" s="142">
        <v>8795650</v>
      </c>
      <c r="O34"/>
    </row>
    <row r="35" spans="1:15" ht="14.1" customHeight="1">
      <c r="A35" s="45"/>
      <c r="B35" s="143" t="s">
        <v>308</v>
      </c>
      <c r="C35" s="143" t="s">
        <v>307</v>
      </c>
      <c r="D35" s="92">
        <v>2.5499999999999998</v>
      </c>
      <c r="E35" s="138">
        <v>2.5499999999999998</v>
      </c>
      <c r="F35" s="138">
        <v>2.5499999999999998</v>
      </c>
      <c r="G35" s="138">
        <v>2.5499999999999998</v>
      </c>
      <c r="H35" s="138">
        <v>2.5499999999999998</v>
      </c>
      <c r="I35" s="138">
        <v>2.5499999999999998</v>
      </c>
      <c r="J35" s="138">
        <v>2.5499999999999998</v>
      </c>
      <c r="K35" s="139">
        <v>0</v>
      </c>
      <c r="L35" s="140">
        <v>3</v>
      </c>
      <c r="M35" s="141">
        <v>1000000</v>
      </c>
      <c r="N35" s="142">
        <v>2550000</v>
      </c>
      <c r="O35"/>
    </row>
    <row r="36" spans="1:15" ht="14.1" customHeight="1">
      <c r="A36" s="45"/>
      <c r="B36" s="36" t="s">
        <v>205</v>
      </c>
      <c r="C36" s="36" t="s">
        <v>204</v>
      </c>
      <c r="D36" s="92">
        <v>2.4300000000000002</v>
      </c>
      <c r="E36" s="138">
        <v>2.46</v>
      </c>
      <c r="F36" s="138">
        <v>2.42</v>
      </c>
      <c r="G36" s="138">
        <v>2.44</v>
      </c>
      <c r="H36" s="138">
        <v>2.42</v>
      </c>
      <c r="I36" s="138">
        <v>2.46</v>
      </c>
      <c r="J36" s="138">
        <v>2.4300000000000002</v>
      </c>
      <c r="K36" s="139">
        <v>1.23</v>
      </c>
      <c r="L36" s="140">
        <v>44</v>
      </c>
      <c r="M36" s="141">
        <v>8453685</v>
      </c>
      <c r="N36" s="142">
        <v>20595008.949999999</v>
      </c>
      <c r="O36"/>
    </row>
    <row r="37" spans="1:15" ht="14.1" customHeight="1">
      <c r="A37" s="45"/>
      <c r="B37" s="36" t="s">
        <v>183</v>
      </c>
      <c r="C37" s="36" t="s">
        <v>184</v>
      </c>
      <c r="D37" s="138">
        <v>2.0499999999999998</v>
      </c>
      <c r="E37" s="149">
        <v>2.0499999999999998</v>
      </c>
      <c r="F37" s="149">
        <v>2.0499999999999998</v>
      </c>
      <c r="G37" s="149">
        <v>2.0499999999999998</v>
      </c>
      <c r="H37" s="149">
        <v>2.0499999999999998</v>
      </c>
      <c r="I37" s="149">
        <v>2.0499999999999998</v>
      </c>
      <c r="J37" s="149">
        <v>2.0499999999999998</v>
      </c>
      <c r="K37" s="152">
        <v>0</v>
      </c>
      <c r="L37" s="157">
        <v>1</v>
      </c>
      <c r="M37" s="153">
        <v>100000</v>
      </c>
      <c r="N37" s="151">
        <v>205000</v>
      </c>
      <c r="O37"/>
    </row>
    <row r="38" spans="1:15" ht="14.1" customHeight="1">
      <c r="A38" s="45"/>
      <c r="B38" s="36" t="s">
        <v>297</v>
      </c>
      <c r="C38" s="36" t="s">
        <v>298</v>
      </c>
      <c r="D38" s="92">
        <v>6</v>
      </c>
      <c r="E38" s="138">
        <v>6.4</v>
      </c>
      <c r="F38" s="138">
        <v>6</v>
      </c>
      <c r="G38" s="138">
        <v>6.17</v>
      </c>
      <c r="H38" s="138">
        <v>6.01</v>
      </c>
      <c r="I38" s="138">
        <v>6.3</v>
      </c>
      <c r="J38" s="138">
        <v>6</v>
      </c>
      <c r="K38" s="139">
        <v>5</v>
      </c>
      <c r="L38" s="140">
        <v>22</v>
      </c>
      <c r="M38" s="141">
        <v>1227517</v>
      </c>
      <c r="N38" s="142">
        <v>7576897.0999999996</v>
      </c>
      <c r="O38"/>
    </row>
    <row r="39" spans="1:15" ht="14.1" customHeight="1">
      <c r="A39" s="45"/>
      <c r="B39" s="36" t="s">
        <v>208</v>
      </c>
      <c r="C39" s="36" t="s">
        <v>209</v>
      </c>
      <c r="D39" s="92">
        <v>2.11</v>
      </c>
      <c r="E39" s="138">
        <v>2.11</v>
      </c>
      <c r="F39" s="138">
        <v>2.11</v>
      </c>
      <c r="G39" s="138">
        <v>2.11</v>
      </c>
      <c r="H39" s="138">
        <v>2.25</v>
      </c>
      <c r="I39" s="138">
        <v>2.11</v>
      </c>
      <c r="J39" s="138">
        <v>2.25</v>
      </c>
      <c r="K39" s="139">
        <v>-6.22</v>
      </c>
      <c r="L39" s="140">
        <v>2</v>
      </c>
      <c r="M39" s="141">
        <v>150000</v>
      </c>
      <c r="N39" s="142">
        <v>316500</v>
      </c>
      <c r="O39"/>
    </row>
    <row r="40" spans="1:15" ht="14.1" customHeight="1">
      <c r="A40" s="45"/>
      <c r="B40" s="244" t="s">
        <v>20</v>
      </c>
      <c r="C40" s="245"/>
      <c r="D40" s="257"/>
      <c r="E40" s="247"/>
      <c r="F40" s="247"/>
      <c r="G40" s="247"/>
      <c r="H40" s="247"/>
      <c r="I40" s="247"/>
      <c r="J40" s="247"/>
      <c r="K40" s="258"/>
      <c r="L40" s="51">
        <f>SUM(L30:L39)</f>
        <v>284</v>
      </c>
      <c r="M40" s="51">
        <f>SUM(M30:M39)</f>
        <v>46866866</v>
      </c>
      <c r="N40" s="51">
        <f>SUM(N30:N39)</f>
        <v>178301264.07999998</v>
      </c>
      <c r="O40"/>
    </row>
    <row r="41" spans="1:15" ht="14.1" customHeight="1">
      <c r="A41" s="45"/>
      <c r="B41" s="241" t="s">
        <v>28</v>
      </c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3"/>
      <c r="O41"/>
    </row>
    <row r="42" spans="1:15" ht="14.1" customHeight="1">
      <c r="A42" s="45"/>
      <c r="B42" s="36" t="s">
        <v>226</v>
      </c>
      <c r="C42" s="36" t="s">
        <v>227</v>
      </c>
      <c r="D42" s="92">
        <v>11.7</v>
      </c>
      <c r="E42" s="138">
        <v>11.7</v>
      </c>
      <c r="F42" s="138">
        <v>11.7</v>
      </c>
      <c r="G42" s="138">
        <v>11.7</v>
      </c>
      <c r="H42" s="138">
        <v>11.7</v>
      </c>
      <c r="I42" s="138">
        <v>11.7</v>
      </c>
      <c r="J42" s="138">
        <v>11.7</v>
      </c>
      <c r="K42" s="139">
        <v>0</v>
      </c>
      <c r="L42" s="140">
        <v>3</v>
      </c>
      <c r="M42" s="141">
        <v>73000</v>
      </c>
      <c r="N42" s="142">
        <v>854100</v>
      </c>
    </row>
    <row r="43" spans="1:15" ht="14.1" customHeight="1">
      <c r="A43" s="45"/>
      <c r="B43" s="118" t="s">
        <v>217</v>
      </c>
      <c r="C43" s="118" t="s">
        <v>218</v>
      </c>
      <c r="D43" s="138">
        <v>104</v>
      </c>
      <c r="E43" s="149">
        <v>104</v>
      </c>
      <c r="F43" s="149">
        <v>104</v>
      </c>
      <c r="G43" s="149">
        <v>104</v>
      </c>
      <c r="H43" s="149">
        <v>104</v>
      </c>
      <c r="I43" s="149">
        <v>104</v>
      </c>
      <c r="J43" s="149">
        <v>104</v>
      </c>
      <c r="K43" s="152">
        <v>0</v>
      </c>
      <c r="L43" s="157">
        <v>5</v>
      </c>
      <c r="M43" s="153">
        <v>5473</v>
      </c>
      <c r="N43" s="151">
        <v>569192</v>
      </c>
    </row>
    <row r="44" spans="1:15" ht="14.1" customHeight="1">
      <c r="A44" s="45"/>
      <c r="B44" s="36" t="s">
        <v>155</v>
      </c>
      <c r="C44" s="36" t="s">
        <v>156</v>
      </c>
      <c r="D44" s="92">
        <v>8.92</v>
      </c>
      <c r="E44" s="138">
        <v>8.92</v>
      </c>
      <c r="F44" s="138">
        <v>8.8800000000000008</v>
      </c>
      <c r="G44" s="138">
        <v>8.89</v>
      </c>
      <c r="H44" s="138">
        <v>8.93</v>
      </c>
      <c r="I44" s="138">
        <v>8.9</v>
      </c>
      <c r="J44" s="138">
        <v>8.92</v>
      </c>
      <c r="K44" s="139">
        <v>-0.22</v>
      </c>
      <c r="L44" s="140">
        <v>7</v>
      </c>
      <c r="M44" s="141">
        <v>1110370</v>
      </c>
      <c r="N44" s="142">
        <v>9867493</v>
      </c>
    </row>
    <row r="45" spans="1:15" ht="14.1" customHeight="1">
      <c r="A45" s="45"/>
      <c r="B45" s="118" t="s">
        <v>164</v>
      </c>
      <c r="C45" s="118" t="s">
        <v>165</v>
      </c>
      <c r="D45" s="92">
        <v>38</v>
      </c>
      <c r="E45" s="138">
        <v>38</v>
      </c>
      <c r="F45" s="138">
        <v>38</v>
      </c>
      <c r="G45" s="138">
        <v>38</v>
      </c>
      <c r="H45" s="138">
        <v>37</v>
      </c>
      <c r="I45" s="138">
        <v>38</v>
      </c>
      <c r="J45" s="138">
        <v>37</v>
      </c>
      <c r="K45" s="139">
        <v>2.7</v>
      </c>
      <c r="L45" s="140">
        <v>1</v>
      </c>
      <c r="M45" s="141">
        <v>5000</v>
      </c>
      <c r="N45" s="142">
        <v>190000</v>
      </c>
    </row>
    <row r="46" spans="1:15" ht="14.1" customHeight="1">
      <c r="A46" s="45"/>
      <c r="B46" s="36" t="s">
        <v>41</v>
      </c>
      <c r="C46" s="36" t="s">
        <v>42</v>
      </c>
      <c r="D46" s="92">
        <v>23.3</v>
      </c>
      <c r="E46" s="138">
        <v>23.3</v>
      </c>
      <c r="F46" s="138">
        <v>23.3</v>
      </c>
      <c r="G46" s="138">
        <v>23.3</v>
      </c>
      <c r="H46" s="138">
        <v>23.24</v>
      </c>
      <c r="I46" s="138">
        <v>23.3</v>
      </c>
      <c r="J46" s="138">
        <v>23.45</v>
      </c>
      <c r="K46" s="139">
        <v>-0.64</v>
      </c>
      <c r="L46" s="140">
        <v>1</v>
      </c>
      <c r="M46" s="141">
        <v>25000</v>
      </c>
      <c r="N46" s="142">
        <v>582500</v>
      </c>
    </row>
    <row r="47" spans="1:15" ht="14.1" customHeight="1">
      <c r="A47" s="45"/>
      <c r="B47" s="244" t="s">
        <v>196</v>
      </c>
      <c r="C47" s="245"/>
      <c r="D47" s="257"/>
      <c r="E47" s="247"/>
      <c r="F47" s="247"/>
      <c r="G47" s="247"/>
      <c r="H47" s="247"/>
      <c r="I47" s="247"/>
      <c r="J47" s="247"/>
      <c r="K47" s="258"/>
      <c r="L47" s="51">
        <f>SUM(L42:L46)</f>
        <v>17</v>
      </c>
      <c r="M47" s="51">
        <f>SUM(M42:M46)</f>
        <v>1218843</v>
      </c>
      <c r="N47" s="51">
        <f>SUM(N42:N46)</f>
        <v>12063285</v>
      </c>
    </row>
    <row r="48" spans="1:15" ht="14.1" customHeight="1">
      <c r="A48" s="45"/>
      <c r="B48" s="241" t="s">
        <v>21</v>
      </c>
      <c r="C48" s="242"/>
      <c r="D48" s="242"/>
      <c r="E48" s="242"/>
      <c r="F48" s="242"/>
      <c r="G48" s="242"/>
      <c r="H48" s="242"/>
      <c r="I48" s="242"/>
      <c r="J48" s="242"/>
      <c r="K48" s="242"/>
      <c r="L48" s="242"/>
      <c r="M48" s="242"/>
      <c r="N48" s="243"/>
    </row>
    <row r="49" spans="1:14" ht="14.1" customHeight="1">
      <c r="A49" s="45"/>
      <c r="B49" s="118" t="s">
        <v>157</v>
      </c>
      <c r="C49" s="118" t="s">
        <v>158</v>
      </c>
      <c r="D49" s="92">
        <v>3.62</v>
      </c>
      <c r="E49" s="138">
        <v>3.62</v>
      </c>
      <c r="F49" s="138">
        <v>3.62</v>
      </c>
      <c r="G49" s="138">
        <v>3.62</v>
      </c>
      <c r="H49" s="138">
        <v>4.25</v>
      </c>
      <c r="I49" s="138">
        <v>3.62</v>
      </c>
      <c r="J49" s="138">
        <v>4.25</v>
      </c>
      <c r="K49" s="139">
        <v>-14.82</v>
      </c>
      <c r="L49" s="140">
        <v>2</v>
      </c>
      <c r="M49" s="141">
        <v>35000</v>
      </c>
      <c r="N49" s="142">
        <v>126700</v>
      </c>
    </row>
    <row r="50" spans="1:14" ht="14.1" customHeight="1">
      <c r="A50" s="45"/>
      <c r="B50" s="259" t="s">
        <v>267</v>
      </c>
      <c r="C50" s="260"/>
      <c r="D50" s="126"/>
      <c r="E50" s="126"/>
      <c r="F50" s="126"/>
      <c r="G50" s="126"/>
      <c r="H50" s="126"/>
      <c r="I50" s="126"/>
      <c r="J50" s="126"/>
      <c r="K50" s="126"/>
      <c r="L50" s="145">
        <f>SUM(L49)</f>
        <v>2</v>
      </c>
      <c r="M50" s="145">
        <f>SUM(M49)</f>
        <v>35000</v>
      </c>
      <c r="N50" s="145">
        <f>SUM(N49)</f>
        <v>126700</v>
      </c>
    </row>
    <row r="51" spans="1:14" ht="17.25" customHeight="1">
      <c r="A51" s="45"/>
      <c r="B51" s="255" t="s">
        <v>22</v>
      </c>
      <c r="C51" s="256"/>
      <c r="D51" s="52"/>
      <c r="E51" s="52"/>
      <c r="F51" s="52"/>
      <c r="G51" s="52"/>
      <c r="H51" s="52"/>
      <c r="I51" s="52"/>
      <c r="J51" s="52"/>
      <c r="K51" s="52"/>
      <c r="L51" s="53">
        <f>L50+L47+L40+L28+L23+L18+L14</f>
        <v>999</v>
      </c>
      <c r="M51" s="53">
        <f t="shared" ref="M51:N51" si="0">M50+M47+M40+M28+M23+M18+M14</f>
        <v>698878139</v>
      </c>
      <c r="N51" s="53">
        <f t="shared" si="0"/>
        <v>1679182420.2000003</v>
      </c>
    </row>
    <row r="52" spans="1:14" ht="32.25" customHeight="1">
      <c r="A52" s="45"/>
      <c r="B52" s="252" t="s">
        <v>333</v>
      </c>
      <c r="C52" s="252"/>
      <c r="D52" s="252"/>
      <c r="E52" s="252"/>
      <c r="F52" s="252"/>
      <c r="G52" s="252"/>
      <c r="H52" s="252"/>
      <c r="I52" s="252"/>
      <c r="J52" s="252"/>
      <c r="K52" s="252"/>
      <c r="L52" s="252"/>
      <c r="M52" s="252"/>
      <c r="N52" s="252"/>
    </row>
    <row r="53" spans="1:14" ht="27" customHeight="1">
      <c r="A53" s="45"/>
      <c r="B53" s="46" t="s">
        <v>6</v>
      </c>
      <c r="C53" s="47" t="s">
        <v>7</v>
      </c>
      <c r="D53" s="47" t="s">
        <v>8</v>
      </c>
      <c r="E53" s="47" t="s">
        <v>9</v>
      </c>
      <c r="F53" s="47" t="s">
        <v>10</v>
      </c>
      <c r="G53" s="47" t="s">
        <v>11</v>
      </c>
      <c r="H53" s="47" t="s">
        <v>12</v>
      </c>
      <c r="I53" s="47" t="s">
        <v>13</v>
      </c>
      <c r="J53" s="48" t="s">
        <v>14</v>
      </c>
      <c r="K53" s="49" t="s">
        <v>15</v>
      </c>
      <c r="L53" s="50" t="s">
        <v>3</v>
      </c>
      <c r="M53" s="50" t="s">
        <v>2</v>
      </c>
      <c r="N53" s="47" t="s">
        <v>1</v>
      </c>
    </row>
    <row r="54" spans="1:14" ht="15.95" customHeight="1">
      <c r="A54" s="45"/>
      <c r="B54" s="241" t="s">
        <v>16</v>
      </c>
      <c r="C54" s="242"/>
      <c r="D54" s="242"/>
      <c r="E54" s="242"/>
      <c r="F54" s="242"/>
      <c r="G54" s="242"/>
      <c r="H54" s="242"/>
      <c r="I54" s="242"/>
      <c r="J54" s="242"/>
      <c r="K54" s="242"/>
      <c r="L54" s="242"/>
      <c r="M54" s="242"/>
      <c r="N54" s="243"/>
    </row>
    <row r="55" spans="1:14" ht="15.95" customHeight="1">
      <c r="A55" s="45"/>
      <c r="B55" s="36" t="s">
        <v>318</v>
      </c>
      <c r="C55" s="36" t="s">
        <v>319</v>
      </c>
      <c r="D55" s="149">
        <v>0.2</v>
      </c>
      <c r="E55" s="149">
        <v>0.2</v>
      </c>
      <c r="F55" s="149">
        <v>0.2</v>
      </c>
      <c r="G55" s="149">
        <v>0.2</v>
      </c>
      <c r="H55" s="149">
        <v>0.21</v>
      </c>
      <c r="I55" s="149">
        <v>0.2</v>
      </c>
      <c r="J55" s="149">
        <v>0.21</v>
      </c>
      <c r="K55" s="152">
        <v>-4.76</v>
      </c>
      <c r="L55" s="157">
        <v>1</v>
      </c>
      <c r="M55" s="153">
        <v>5000</v>
      </c>
      <c r="N55" s="151">
        <v>1000</v>
      </c>
    </row>
    <row r="56" spans="1:14" ht="15.95" customHeight="1">
      <c r="A56" s="45"/>
      <c r="B56" s="36" t="s">
        <v>320</v>
      </c>
      <c r="C56" s="118" t="s">
        <v>321</v>
      </c>
      <c r="D56" s="92">
        <v>0.67</v>
      </c>
      <c r="E56" s="138">
        <v>0.68</v>
      </c>
      <c r="F56" s="138">
        <v>0.67</v>
      </c>
      <c r="G56" s="138">
        <v>0.67</v>
      </c>
      <c r="H56" s="138">
        <v>0.67</v>
      </c>
      <c r="I56" s="138">
        <v>0.68</v>
      </c>
      <c r="J56" s="138">
        <v>0.67</v>
      </c>
      <c r="K56" s="139">
        <v>1.49</v>
      </c>
      <c r="L56" s="140">
        <v>5</v>
      </c>
      <c r="M56" s="141">
        <v>257875</v>
      </c>
      <c r="N56" s="142">
        <v>172995.51</v>
      </c>
    </row>
    <row r="57" spans="1:14" ht="15.95" customHeight="1">
      <c r="A57" s="45"/>
      <c r="B57" s="253" t="s">
        <v>17</v>
      </c>
      <c r="C57" s="254"/>
      <c r="D57" s="126"/>
      <c r="E57" s="126"/>
      <c r="F57" s="126"/>
      <c r="G57" s="126"/>
      <c r="H57" s="126"/>
      <c r="I57" s="126"/>
      <c r="J57" s="126"/>
      <c r="K57" s="126"/>
      <c r="L57" s="145">
        <f>SUM(L55:L56)</f>
        <v>6</v>
      </c>
      <c r="M57" s="145">
        <f>SUM(M55:M56)</f>
        <v>262875</v>
      </c>
      <c r="N57" s="145">
        <f>SUM(N55:N56)</f>
        <v>173995.51</v>
      </c>
    </row>
    <row r="58" spans="1:14" ht="15.95" customHeight="1">
      <c r="A58" s="45"/>
      <c r="B58" s="241" t="s">
        <v>18</v>
      </c>
      <c r="C58" s="242"/>
      <c r="D58" s="242"/>
      <c r="E58" s="242"/>
      <c r="F58" s="242"/>
      <c r="G58" s="242"/>
      <c r="H58" s="242"/>
      <c r="I58" s="242"/>
      <c r="J58" s="242"/>
      <c r="K58" s="242"/>
      <c r="L58" s="242"/>
      <c r="M58" s="242"/>
      <c r="N58" s="243"/>
    </row>
    <row r="59" spans="1:14" ht="15.95" customHeight="1">
      <c r="A59" s="45"/>
      <c r="B59" s="115" t="s">
        <v>281</v>
      </c>
      <c r="C59" s="115" t="s">
        <v>282</v>
      </c>
      <c r="D59" s="149">
        <v>1.5</v>
      </c>
      <c r="E59" s="149">
        <v>1.5</v>
      </c>
      <c r="F59" s="149">
        <v>1.5</v>
      </c>
      <c r="G59" s="149">
        <v>1.5</v>
      </c>
      <c r="H59" s="149">
        <v>1.5</v>
      </c>
      <c r="I59" s="149">
        <v>1.5</v>
      </c>
      <c r="J59" s="149">
        <v>1.5</v>
      </c>
      <c r="K59" s="152">
        <v>0</v>
      </c>
      <c r="L59" s="150">
        <v>3</v>
      </c>
      <c r="M59" s="153">
        <v>10000</v>
      </c>
      <c r="N59" s="151">
        <v>15000</v>
      </c>
    </row>
    <row r="60" spans="1:14" ht="15.95" customHeight="1">
      <c r="A60" s="45"/>
      <c r="B60" s="261" t="s">
        <v>96</v>
      </c>
      <c r="C60" s="262"/>
      <c r="D60" s="246"/>
      <c r="E60" s="247"/>
      <c r="F60" s="247"/>
      <c r="G60" s="247"/>
      <c r="H60" s="247"/>
      <c r="I60" s="247"/>
      <c r="J60" s="247"/>
      <c r="K60" s="248"/>
      <c r="L60" s="51">
        <f>SUM(L59)</f>
        <v>3</v>
      </c>
      <c r="M60" s="51">
        <f>SUM(M59)</f>
        <v>10000</v>
      </c>
      <c r="N60" s="51">
        <f>SUM(N59)</f>
        <v>15000</v>
      </c>
    </row>
    <row r="61" spans="1:14" ht="15.95" customHeight="1">
      <c r="A61" s="45"/>
      <c r="B61" s="241" t="s">
        <v>28</v>
      </c>
      <c r="C61" s="242"/>
      <c r="D61" s="242"/>
      <c r="E61" s="242"/>
      <c r="F61" s="242"/>
      <c r="G61" s="242"/>
      <c r="H61" s="242"/>
      <c r="I61" s="242"/>
      <c r="J61" s="242"/>
      <c r="K61" s="242"/>
      <c r="L61" s="242"/>
      <c r="M61" s="242"/>
      <c r="N61" s="243"/>
    </row>
    <row r="62" spans="1:14" ht="15.95" customHeight="1">
      <c r="A62" s="45"/>
      <c r="B62" s="36" t="s">
        <v>223</v>
      </c>
      <c r="C62" s="36" t="s">
        <v>224</v>
      </c>
      <c r="D62" s="92">
        <v>29</v>
      </c>
      <c r="E62" s="149">
        <v>29</v>
      </c>
      <c r="F62" s="149">
        <v>28.25</v>
      </c>
      <c r="G62" s="149">
        <v>28.4</v>
      </c>
      <c r="H62" s="149">
        <v>28.25</v>
      </c>
      <c r="I62" s="149">
        <v>28.5</v>
      </c>
      <c r="J62" s="149">
        <v>28.25</v>
      </c>
      <c r="K62" s="152">
        <v>0.88</v>
      </c>
      <c r="L62" s="150">
        <v>4</v>
      </c>
      <c r="M62" s="153">
        <v>11379</v>
      </c>
      <c r="N62" s="151">
        <v>323171.5</v>
      </c>
    </row>
    <row r="63" spans="1:14" ht="15.95" customHeight="1">
      <c r="A63" s="45"/>
      <c r="B63" s="244" t="s">
        <v>196</v>
      </c>
      <c r="C63" s="245"/>
      <c r="D63" s="246"/>
      <c r="E63" s="247"/>
      <c r="F63" s="247"/>
      <c r="G63" s="247"/>
      <c r="H63" s="247"/>
      <c r="I63" s="247"/>
      <c r="J63" s="247"/>
      <c r="K63" s="248"/>
      <c r="L63" s="51">
        <f>SUM(L62)</f>
        <v>4</v>
      </c>
      <c r="M63" s="51">
        <f>SUM(M62)</f>
        <v>11379</v>
      </c>
      <c r="N63" s="51">
        <f>SUM(N62)</f>
        <v>323171.5</v>
      </c>
    </row>
    <row r="64" spans="1:14" ht="15.95" customHeight="1">
      <c r="A64" s="45"/>
      <c r="B64" s="241" t="s">
        <v>19</v>
      </c>
      <c r="C64" s="242"/>
      <c r="D64" s="242"/>
      <c r="E64" s="242"/>
      <c r="F64" s="242"/>
      <c r="G64" s="242"/>
      <c r="H64" s="242"/>
      <c r="I64" s="242"/>
      <c r="J64" s="242"/>
      <c r="K64" s="242"/>
      <c r="L64" s="242"/>
      <c r="M64" s="242"/>
      <c r="N64" s="243"/>
    </row>
    <row r="65" spans="1:14" ht="15.95" customHeight="1">
      <c r="A65" s="45"/>
      <c r="B65" s="36" t="s">
        <v>54</v>
      </c>
      <c r="C65" s="36" t="s">
        <v>53</v>
      </c>
      <c r="D65" s="92">
        <v>3.3</v>
      </c>
      <c r="E65" s="149">
        <v>3.36</v>
      </c>
      <c r="F65" s="149">
        <v>3.25</v>
      </c>
      <c r="G65" s="149">
        <v>3.3</v>
      </c>
      <c r="H65" s="149">
        <v>3.28</v>
      </c>
      <c r="I65" s="149">
        <v>3.36</v>
      </c>
      <c r="J65" s="149">
        <v>3.3</v>
      </c>
      <c r="K65" s="152">
        <v>1.82</v>
      </c>
      <c r="L65" s="150">
        <v>49</v>
      </c>
      <c r="M65" s="153">
        <v>5961350</v>
      </c>
      <c r="N65" s="151">
        <v>19660526.399999999</v>
      </c>
    </row>
    <row r="66" spans="1:14" ht="15.95" customHeight="1">
      <c r="A66" s="45"/>
      <c r="B66" s="244" t="s">
        <v>20</v>
      </c>
      <c r="C66" s="245"/>
      <c r="D66" s="246"/>
      <c r="E66" s="247"/>
      <c r="F66" s="247"/>
      <c r="G66" s="247"/>
      <c r="H66" s="247"/>
      <c r="I66" s="247"/>
      <c r="J66" s="247"/>
      <c r="K66" s="248"/>
      <c r="L66" s="51">
        <f>SUM(L65)</f>
        <v>49</v>
      </c>
      <c r="M66" s="51">
        <f>SUM(M65)</f>
        <v>5961350</v>
      </c>
      <c r="N66" s="51">
        <f>SUM(N65)</f>
        <v>19660526.399999999</v>
      </c>
    </row>
    <row r="67" spans="1:14" ht="15.95" customHeight="1">
      <c r="A67" s="45"/>
      <c r="B67" s="255" t="s">
        <v>203</v>
      </c>
      <c r="C67" s="256"/>
      <c r="D67" s="52"/>
      <c r="E67" s="52"/>
      <c r="F67" s="52"/>
      <c r="G67" s="52"/>
      <c r="H67" s="52"/>
      <c r="I67" s="52"/>
      <c r="J67" s="52"/>
      <c r="K67" s="52"/>
      <c r="L67" s="53">
        <f>L66+L63+L60+L57</f>
        <v>62</v>
      </c>
      <c r="M67" s="53">
        <f t="shared" ref="M67:N67" si="1">M66+M63+M60+M57</f>
        <v>6245604</v>
      </c>
      <c r="N67" s="53">
        <f t="shared" si="1"/>
        <v>20172693.41</v>
      </c>
    </row>
    <row r="68" spans="1:14" ht="30.75" customHeight="1">
      <c r="A68" s="45"/>
      <c r="B68" s="252" t="s">
        <v>332</v>
      </c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</row>
    <row r="69" spans="1:14" ht="42.75" customHeight="1">
      <c r="A69" s="45"/>
      <c r="B69" s="46" t="s">
        <v>6</v>
      </c>
      <c r="C69" s="47" t="s">
        <v>7</v>
      </c>
      <c r="D69" s="47" t="s">
        <v>8</v>
      </c>
      <c r="E69" s="47" t="s">
        <v>9</v>
      </c>
      <c r="F69" s="47" t="s">
        <v>10</v>
      </c>
      <c r="G69" s="47" t="s">
        <v>11</v>
      </c>
      <c r="H69" s="47" t="s">
        <v>12</v>
      </c>
      <c r="I69" s="47" t="s">
        <v>13</v>
      </c>
      <c r="J69" s="48" t="s">
        <v>14</v>
      </c>
      <c r="K69" s="49" t="s">
        <v>15</v>
      </c>
      <c r="L69" s="50" t="s">
        <v>3</v>
      </c>
      <c r="M69" s="50" t="s">
        <v>2</v>
      </c>
      <c r="N69" s="47" t="s">
        <v>1</v>
      </c>
    </row>
    <row r="70" spans="1:14" ht="15.95" customHeight="1">
      <c r="A70" s="45"/>
      <c r="B70" s="241" t="s">
        <v>18</v>
      </c>
      <c r="C70" s="242"/>
      <c r="D70" s="242"/>
      <c r="E70" s="242"/>
      <c r="F70" s="242"/>
      <c r="G70" s="242"/>
      <c r="H70" s="242"/>
      <c r="I70" s="242"/>
      <c r="J70" s="242"/>
      <c r="K70" s="242"/>
      <c r="L70" s="242"/>
      <c r="M70" s="242"/>
      <c r="N70" s="243"/>
    </row>
    <row r="71" spans="1:14" ht="15.95" customHeight="1">
      <c r="A71" s="45"/>
      <c r="B71" s="122" t="s">
        <v>60</v>
      </c>
      <c r="C71" s="122" t="s">
        <v>59</v>
      </c>
      <c r="D71" s="92">
        <v>1.7</v>
      </c>
      <c r="E71" s="149">
        <v>1.78</v>
      </c>
      <c r="F71" s="149">
        <v>1.7</v>
      </c>
      <c r="G71" s="149">
        <v>1.73</v>
      </c>
      <c r="H71" s="149">
        <v>1.69</v>
      </c>
      <c r="I71" s="149">
        <v>1.78</v>
      </c>
      <c r="J71" s="149">
        <v>1.7</v>
      </c>
      <c r="K71" s="152">
        <v>4.71</v>
      </c>
      <c r="L71" s="150">
        <v>7</v>
      </c>
      <c r="M71" s="153">
        <v>1560081</v>
      </c>
      <c r="N71" s="151">
        <v>2701866.12</v>
      </c>
    </row>
    <row r="72" spans="1:14" ht="15.95" customHeight="1">
      <c r="A72" s="45"/>
      <c r="B72" s="261" t="s">
        <v>96</v>
      </c>
      <c r="C72" s="262"/>
      <c r="D72" s="246"/>
      <c r="E72" s="247"/>
      <c r="F72" s="247"/>
      <c r="G72" s="247"/>
      <c r="H72" s="247"/>
      <c r="I72" s="247"/>
      <c r="J72" s="247"/>
      <c r="K72" s="248"/>
      <c r="L72" s="51">
        <f>SUM(L71)</f>
        <v>7</v>
      </c>
      <c r="M72" s="51">
        <f>SUM(M71)</f>
        <v>1560081</v>
      </c>
      <c r="N72" s="51">
        <f>SUM(N71)</f>
        <v>2701866.12</v>
      </c>
    </row>
    <row r="73" spans="1:14" ht="15.95" customHeight="1">
      <c r="A73" s="45"/>
      <c r="B73" s="241" t="s">
        <v>19</v>
      </c>
      <c r="C73" s="242"/>
      <c r="D73" s="242"/>
      <c r="E73" s="242"/>
      <c r="F73" s="242"/>
      <c r="G73" s="242"/>
      <c r="H73" s="242"/>
      <c r="I73" s="242"/>
      <c r="J73" s="242"/>
      <c r="K73" s="242"/>
      <c r="L73" s="242"/>
      <c r="M73" s="242"/>
      <c r="N73" s="243"/>
    </row>
    <row r="74" spans="1:14" ht="15.95" customHeight="1">
      <c r="A74" s="45"/>
      <c r="B74" s="122" t="s">
        <v>117</v>
      </c>
      <c r="C74" s="122" t="s">
        <v>118</v>
      </c>
      <c r="D74" s="92">
        <v>1.6</v>
      </c>
      <c r="E74" s="149">
        <v>1.66</v>
      </c>
      <c r="F74" s="149">
        <v>1.6</v>
      </c>
      <c r="G74" s="149">
        <v>1.66</v>
      </c>
      <c r="H74" s="149">
        <v>1.57</v>
      </c>
      <c r="I74" s="149">
        <v>1.66</v>
      </c>
      <c r="J74" s="149">
        <v>1.59</v>
      </c>
      <c r="K74" s="152">
        <v>4.4000000000000004</v>
      </c>
      <c r="L74" s="150">
        <v>16</v>
      </c>
      <c r="M74" s="153">
        <v>2394000</v>
      </c>
      <c r="N74" s="151">
        <v>3972500</v>
      </c>
    </row>
    <row r="75" spans="1:14" ht="15.95" customHeight="1">
      <c r="A75" s="45"/>
      <c r="B75" s="122" t="s">
        <v>254</v>
      </c>
      <c r="C75" s="122" t="s">
        <v>255</v>
      </c>
      <c r="D75" s="92">
        <v>1.93</v>
      </c>
      <c r="E75" s="149">
        <v>1.93</v>
      </c>
      <c r="F75" s="149">
        <v>1.85</v>
      </c>
      <c r="G75" s="149">
        <v>1.85</v>
      </c>
      <c r="H75" s="149">
        <v>1.93</v>
      </c>
      <c r="I75" s="149">
        <v>1.85</v>
      </c>
      <c r="J75" s="149">
        <v>1.93</v>
      </c>
      <c r="K75" s="152">
        <v>-4.1500000000000004</v>
      </c>
      <c r="L75" s="150">
        <v>5</v>
      </c>
      <c r="M75" s="153">
        <v>38309</v>
      </c>
      <c r="N75" s="151">
        <v>70961.850000000006</v>
      </c>
    </row>
    <row r="76" spans="1:14" ht="15.95" customHeight="1">
      <c r="A76" s="45"/>
      <c r="B76" s="122" t="s">
        <v>270</v>
      </c>
      <c r="C76" s="122" t="s">
        <v>271</v>
      </c>
      <c r="D76" s="92">
        <v>0.71</v>
      </c>
      <c r="E76" s="149">
        <v>0.71</v>
      </c>
      <c r="F76" s="149">
        <v>0.71</v>
      </c>
      <c r="G76" s="149">
        <v>0.71</v>
      </c>
      <c r="H76" s="149">
        <v>0.68</v>
      </c>
      <c r="I76" s="149">
        <v>0.71</v>
      </c>
      <c r="J76" s="149">
        <v>0.68</v>
      </c>
      <c r="K76" s="152">
        <v>4.41</v>
      </c>
      <c r="L76" s="150">
        <v>3</v>
      </c>
      <c r="M76" s="153">
        <v>638578</v>
      </c>
      <c r="N76" s="151">
        <v>453390.38</v>
      </c>
    </row>
    <row r="77" spans="1:14" ht="15.95" customHeight="1">
      <c r="A77" s="45"/>
      <c r="B77" s="122" t="s">
        <v>113</v>
      </c>
      <c r="C77" s="122" t="s">
        <v>114</v>
      </c>
      <c r="D77" s="92">
        <v>1.86</v>
      </c>
      <c r="E77" s="149">
        <v>1.9</v>
      </c>
      <c r="F77" s="149">
        <v>1.86</v>
      </c>
      <c r="G77" s="149">
        <v>1.9</v>
      </c>
      <c r="H77" s="130">
        <v>1.81</v>
      </c>
      <c r="I77" s="149">
        <v>1.9</v>
      </c>
      <c r="J77" s="149">
        <v>1.81</v>
      </c>
      <c r="K77" s="152">
        <v>4.97</v>
      </c>
      <c r="L77" s="157">
        <v>6</v>
      </c>
      <c r="M77" s="153">
        <v>2021247</v>
      </c>
      <c r="N77" s="151">
        <v>3840365.3</v>
      </c>
    </row>
    <row r="78" spans="1:14" ht="15.95" customHeight="1">
      <c r="A78" s="45"/>
      <c r="B78" s="122" t="s">
        <v>104</v>
      </c>
      <c r="C78" s="122" t="s">
        <v>105</v>
      </c>
      <c r="D78" s="92">
        <v>1.18</v>
      </c>
      <c r="E78" s="149">
        <v>1.19</v>
      </c>
      <c r="F78" s="149">
        <v>1.17</v>
      </c>
      <c r="G78" s="149">
        <v>1.18</v>
      </c>
      <c r="H78" s="149">
        <v>1.1599999999999999</v>
      </c>
      <c r="I78" s="149">
        <v>1.19</v>
      </c>
      <c r="J78" s="149">
        <v>1.1599999999999999</v>
      </c>
      <c r="K78" s="152">
        <v>2.59</v>
      </c>
      <c r="L78" s="150">
        <v>26</v>
      </c>
      <c r="M78" s="153">
        <v>8949089</v>
      </c>
      <c r="N78" s="151">
        <v>10598910.83</v>
      </c>
    </row>
    <row r="79" spans="1:14" ht="15.95" customHeight="1">
      <c r="A79" s="45"/>
      <c r="B79" s="244" t="s">
        <v>20</v>
      </c>
      <c r="C79" s="245"/>
      <c r="D79" s="246"/>
      <c r="E79" s="247"/>
      <c r="F79" s="247"/>
      <c r="G79" s="247"/>
      <c r="H79" s="247"/>
      <c r="I79" s="247"/>
      <c r="J79" s="247"/>
      <c r="K79" s="248"/>
      <c r="L79" s="51">
        <f>SUM(L74:L78)</f>
        <v>56</v>
      </c>
      <c r="M79" s="51">
        <f>SUM(M74:M78)</f>
        <v>14041223</v>
      </c>
      <c r="N79" s="51">
        <f>SUM(N74:N78)</f>
        <v>18936128.359999999</v>
      </c>
    </row>
    <row r="80" spans="1:14" ht="15.95" customHeight="1">
      <c r="A80" s="45"/>
      <c r="B80" s="241" t="s">
        <v>28</v>
      </c>
      <c r="C80" s="242"/>
      <c r="D80" s="242"/>
      <c r="E80" s="242"/>
      <c r="F80" s="242"/>
      <c r="G80" s="242"/>
      <c r="H80" s="242"/>
      <c r="I80" s="242"/>
      <c r="J80" s="242"/>
      <c r="K80" s="242"/>
      <c r="L80" s="242"/>
      <c r="M80" s="242"/>
      <c r="N80" s="243"/>
    </row>
    <row r="81" spans="1:14" ht="15.95" customHeight="1">
      <c r="A81" s="45"/>
      <c r="B81" s="36" t="s">
        <v>55</v>
      </c>
      <c r="C81" s="36" t="s">
        <v>56</v>
      </c>
      <c r="D81" s="87">
        <v>28</v>
      </c>
      <c r="E81" s="92">
        <v>28</v>
      </c>
      <c r="F81" s="92">
        <v>28</v>
      </c>
      <c r="G81" s="92">
        <v>28</v>
      </c>
      <c r="H81" s="92">
        <v>28</v>
      </c>
      <c r="I81" s="92">
        <v>28</v>
      </c>
      <c r="J81" s="92">
        <v>28</v>
      </c>
      <c r="K81" s="88">
        <v>0</v>
      </c>
      <c r="L81" s="89">
        <v>1</v>
      </c>
      <c r="M81" s="90">
        <v>175</v>
      </c>
      <c r="N81" s="91">
        <v>4900</v>
      </c>
    </row>
    <row r="82" spans="1:14" ht="15.95" customHeight="1">
      <c r="A82" s="45"/>
      <c r="B82" s="244" t="s">
        <v>196</v>
      </c>
      <c r="C82" s="245"/>
      <c r="D82" s="93"/>
      <c r="E82" s="94"/>
      <c r="F82" s="94"/>
      <c r="G82" s="94"/>
      <c r="H82" s="94"/>
      <c r="I82" s="94"/>
      <c r="J82" s="94"/>
      <c r="K82" s="95"/>
      <c r="L82" s="89">
        <f>SUM(L81)</f>
        <v>1</v>
      </c>
      <c r="M82" s="96">
        <f>SUM(M81)</f>
        <v>175</v>
      </c>
      <c r="N82" s="91">
        <f>SUM(N81)</f>
        <v>4900</v>
      </c>
    </row>
    <row r="83" spans="1:14" ht="15.95" customHeight="1">
      <c r="A83" s="45"/>
      <c r="B83" s="241" t="s">
        <v>21</v>
      </c>
      <c r="C83" s="242"/>
      <c r="D83" s="242"/>
      <c r="E83" s="242"/>
      <c r="F83" s="242"/>
      <c r="G83" s="242"/>
      <c r="H83" s="242"/>
      <c r="I83" s="242"/>
      <c r="J83" s="242"/>
      <c r="K83" s="242"/>
      <c r="L83" s="242"/>
      <c r="M83" s="242"/>
      <c r="N83" s="243"/>
    </row>
    <row r="84" spans="1:14" ht="15.95" customHeight="1">
      <c r="A84" s="45"/>
      <c r="B84" s="36" t="s">
        <v>283</v>
      </c>
      <c r="C84" s="36" t="s">
        <v>284</v>
      </c>
      <c r="D84" s="87">
        <v>5.81</v>
      </c>
      <c r="E84" s="92">
        <v>5.85</v>
      </c>
      <c r="F84" s="92">
        <v>5.81</v>
      </c>
      <c r="G84" s="92">
        <v>5.81</v>
      </c>
      <c r="H84" s="92">
        <v>5.83</v>
      </c>
      <c r="I84" s="92">
        <v>5.81</v>
      </c>
      <c r="J84" s="92">
        <v>5.81</v>
      </c>
      <c r="K84" s="88">
        <v>0</v>
      </c>
      <c r="L84" s="89">
        <v>12</v>
      </c>
      <c r="M84" s="90">
        <v>1688682</v>
      </c>
      <c r="N84" s="91">
        <v>9816166.3399999999</v>
      </c>
    </row>
    <row r="85" spans="1:14" ht="15.95" customHeight="1">
      <c r="A85" s="45"/>
      <c r="B85" s="259" t="s">
        <v>267</v>
      </c>
      <c r="C85" s="260"/>
      <c r="D85" s="93"/>
      <c r="E85" s="94"/>
      <c r="F85" s="94"/>
      <c r="G85" s="94"/>
      <c r="H85" s="94"/>
      <c r="I85" s="94"/>
      <c r="J85" s="94"/>
      <c r="K85" s="95"/>
      <c r="L85" s="89">
        <f>SUM(L84)</f>
        <v>12</v>
      </c>
      <c r="M85" s="96">
        <f>SUM(M84)</f>
        <v>1688682</v>
      </c>
      <c r="N85" s="105">
        <f>SUM(N84)</f>
        <v>9816166.3399999999</v>
      </c>
    </row>
    <row r="86" spans="1:14" ht="15.95" customHeight="1">
      <c r="A86" s="45"/>
      <c r="B86" s="255" t="s">
        <v>39</v>
      </c>
      <c r="C86" s="256"/>
      <c r="D86" s="52"/>
      <c r="E86" s="52"/>
      <c r="F86" s="52"/>
      <c r="G86" s="52"/>
      <c r="H86" s="52"/>
      <c r="I86" s="52"/>
      <c r="J86" s="52"/>
      <c r="K86" s="52"/>
      <c r="L86" s="53">
        <f>L85+L82+L79+L72</f>
        <v>76</v>
      </c>
      <c r="M86" s="53">
        <f t="shared" ref="M86:N86" si="2">M85+M82+M79+M72</f>
        <v>17290161</v>
      </c>
      <c r="N86" s="53">
        <f t="shared" si="2"/>
        <v>31459060.82</v>
      </c>
    </row>
    <row r="87" spans="1:14" ht="15.95" customHeight="1">
      <c r="A87" s="45"/>
      <c r="B87" s="255" t="s">
        <v>40</v>
      </c>
      <c r="C87" s="256"/>
      <c r="D87" s="266"/>
      <c r="E87" s="267"/>
      <c r="F87" s="267"/>
      <c r="G87" s="267"/>
      <c r="H87" s="267"/>
      <c r="I87" s="267"/>
      <c r="J87" s="267"/>
      <c r="K87" s="268"/>
      <c r="L87" s="53">
        <f>L86+L67+L51</f>
        <v>1137</v>
      </c>
      <c r="M87" s="53">
        <f t="shared" ref="M87:N87" si="3">M86+M67+M51</f>
        <v>722413904</v>
      </c>
      <c r="N87" s="53">
        <f t="shared" si="3"/>
        <v>1730814174.4300003</v>
      </c>
    </row>
    <row r="89" spans="1:14" ht="15.75" customHeight="1">
      <c r="N89" s="56"/>
    </row>
  </sheetData>
  <mergeCells count="45">
    <mergeCell ref="B87:C87"/>
    <mergeCell ref="B86:C86"/>
    <mergeCell ref="D87:K87"/>
    <mergeCell ref="B67:C67"/>
    <mergeCell ref="B68:N68"/>
    <mergeCell ref="B80:N80"/>
    <mergeCell ref="B82:C82"/>
    <mergeCell ref="B83:N83"/>
    <mergeCell ref="B85:C85"/>
    <mergeCell ref="B72:C72"/>
    <mergeCell ref="D72:K72"/>
    <mergeCell ref="B70:N70"/>
    <mergeCell ref="B73:N73"/>
    <mergeCell ref="B79:C79"/>
    <mergeCell ref="D79:K79"/>
    <mergeCell ref="B1:N1"/>
    <mergeCell ref="B3:N3"/>
    <mergeCell ref="B14:C14"/>
    <mergeCell ref="B24:N24"/>
    <mergeCell ref="B28:C28"/>
    <mergeCell ref="B15:N15"/>
    <mergeCell ref="B18:C18"/>
    <mergeCell ref="B19:N19"/>
    <mergeCell ref="B23:C23"/>
    <mergeCell ref="B61:N61"/>
    <mergeCell ref="B41:N41"/>
    <mergeCell ref="B47:C47"/>
    <mergeCell ref="D47:K47"/>
    <mergeCell ref="B48:N48"/>
    <mergeCell ref="B50:C50"/>
    <mergeCell ref="B58:N58"/>
    <mergeCell ref="B60:C60"/>
    <mergeCell ref="D60:K60"/>
    <mergeCell ref="B29:N29"/>
    <mergeCell ref="B40:C40"/>
    <mergeCell ref="B52:N52"/>
    <mergeCell ref="B57:C57"/>
    <mergeCell ref="B54:N54"/>
    <mergeCell ref="B51:C51"/>
    <mergeCell ref="D40:K40"/>
    <mergeCell ref="B64:N64"/>
    <mergeCell ref="B66:C66"/>
    <mergeCell ref="D66:K66"/>
    <mergeCell ref="B63:C63"/>
    <mergeCell ref="D63:K63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7"/>
  <sheetViews>
    <sheetView rightToLeft="1" zoomScale="120" zoomScaleNormal="120" zoomScaleSheetLayoutView="95" workbookViewId="0">
      <selection activeCell="E12" sqref="E12:E13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4" customHeight="1">
      <c r="B1" s="273" t="s">
        <v>334</v>
      </c>
      <c r="C1" s="273"/>
      <c r="D1" s="273"/>
      <c r="E1" s="273"/>
    </row>
    <row r="2" spans="2:5" ht="23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15.95" customHeight="1">
      <c r="B3" s="270" t="s">
        <v>16</v>
      </c>
      <c r="C3" s="271"/>
      <c r="D3" s="271"/>
      <c r="E3" s="272"/>
    </row>
    <row r="4" spans="2:5" ht="15.95" customHeight="1">
      <c r="B4" s="36" t="s">
        <v>150</v>
      </c>
      <c r="C4" s="36" t="s">
        <v>151</v>
      </c>
      <c r="D4" s="92">
        <v>0.41</v>
      </c>
      <c r="E4" s="83">
        <v>0.41</v>
      </c>
    </row>
    <row r="5" spans="2:5" ht="15.95" customHeight="1">
      <c r="B5" s="36" t="s">
        <v>50</v>
      </c>
      <c r="C5" s="36" t="s">
        <v>51</v>
      </c>
      <c r="D5" s="92">
        <v>0.16</v>
      </c>
      <c r="E5" s="83">
        <v>0.16</v>
      </c>
    </row>
    <row r="6" spans="2:5" ht="15.95" customHeight="1">
      <c r="B6" s="36" t="s">
        <v>274</v>
      </c>
      <c r="C6" s="36" t="s">
        <v>275</v>
      </c>
      <c r="D6" s="92">
        <v>0.26</v>
      </c>
      <c r="E6" s="83">
        <v>0.26</v>
      </c>
    </row>
    <row r="7" spans="2:5" ht="15.95" customHeight="1">
      <c r="B7" s="36" t="s">
        <v>303</v>
      </c>
      <c r="C7" s="84" t="s">
        <v>304</v>
      </c>
      <c r="D7" s="92">
        <v>0.78</v>
      </c>
      <c r="E7" s="83">
        <v>0.78</v>
      </c>
    </row>
    <row r="8" spans="2:5" ht="15.95" customHeight="1">
      <c r="B8" s="36" t="s">
        <v>140</v>
      </c>
      <c r="C8" s="36" t="s">
        <v>141</v>
      </c>
      <c r="D8" s="138">
        <v>0.05</v>
      </c>
      <c r="E8" s="138">
        <v>0.05</v>
      </c>
    </row>
    <row r="9" spans="2:5" ht="15.95" customHeight="1">
      <c r="B9" s="36" t="s">
        <v>225</v>
      </c>
      <c r="C9" s="36" t="s">
        <v>214</v>
      </c>
      <c r="D9" s="92">
        <v>1.05</v>
      </c>
      <c r="E9" s="83">
        <v>1.05</v>
      </c>
    </row>
    <row r="10" spans="2:5" ht="15.95" customHeight="1">
      <c r="B10" s="36" t="s">
        <v>287</v>
      </c>
      <c r="C10" s="36" t="s">
        <v>288</v>
      </c>
      <c r="D10" s="149">
        <v>2.2000000000000002</v>
      </c>
      <c r="E10" s="160">
        <v>2.2000000000000002</v>
      </c>
    </row>
    <row r="11" spans="2:5" ht="15.95" customHeight="1">
      <c r="B11" s="276" t="s">
        <v>18</v>
      </c>
      <c r="C11" s="277"/>
      <c r="D11" s="277"/>
      <c r="E11" s="278"/>
    </row>
    <row r="12" spans="2:5" ht="15.95" customHeight="1">
      <c r="B12" s="36" t="s">
        <v>322</v>
      </c>
      <c r="C12" s="36" t="s">
        <v>323</v>
      </c>
      <c r="D12" s="149">
        <v>0.9</v>
      </c>
      <c r="E12" s="160">
        <v>0.9</v>
      </c>
    </row>
    <row r="13" spans="2:5" ht="15.95" customHeight="1">
      <c r="B13" s="36" t="s">
        <v>295</v>
      </c>
      <c r="C13" s="36" t="s">
        <v>296</v>
      </c>
      <c r="D13" s="149">
        <v>0.7</v>
      </c>
      <c r="E13" s="158">
        <v>0.7</v>
      </c>
    </row>
    <row r="14" spans="2:5" ht="15.95" customHeight="1">
      <c r="B14" s="36" t="s">
        <v>115</v>
      </c>
      <c r="C14" s="36" t="s">
        <v>116</v>
      </c>
      <c r="D14" s="138">
        <v>7.1</v>
      </c>
      <c r="E14" s="158">
        <v>7.1</v>
      </c>
    </row>
    <row r="15" spans="2:5" ht="15.95" customHeight="1">
      <c r="B15" s="241" t="s">
        <v>19</v>
      </c>
      <c r="C15" s="242"/>
      <c r="D15" s="242"/>
      <c r="E15" s="243"/>
    </row>
    <row r="16" spans="2:5" ht="15.95" customHeight="1">
      <c r="B16" s="36" t="s">
        <v>242</v>
      </c>
      <c r="C16" s="36" t="s">
        <v>243</v>
      </c>
      <c r="D16" s="138">
        <v>16.5</v>
      </c>
      <c r="E16" s="92">
        <v>16.5</v>
      </c>
    </row>
    <row r="17" spans="2:7" ht="15.95" customHeight="1">
      <c r="B17" s="279" t="s">
        <v>28</v>
      </c>
      <c r="C17" s="280"/>
      <c r="D17" s="280"/>
      <c r="E17" s="281"/>
    </row>
    <row r="18" spans="2:7" ht="15.95" customHeight="1">
      <c r="B18" s="36" t="s">
        <v>187</v>
      </c>
      <c r="C18" s="36" t="s">
        <v>188</v>
      </c>
      <c r="D18" s="138">
        <v>7.3</v>
      </c>
      <c r="E18" s="158">
        <v>7.3</v>
      </c>
      <c r="F18" s="148"/>
      <c r="G18" s="148"/>
    </row>
    <row r="19" spans="2:7" ht="15.95" customHeight="1">
      <c r="B19" s="279" t="s">
        <v>21</v>
      </c>
      <c r="C19" s="280"/>
      <c r="D19" s="280"/>
      <c r="E19" s="281"/>
    </row>
    <row r="20" spans="2:7" ht="15.95" customHeight="1">
      <c r="B20" s="36" t="s">
        <v>324</v>
      </c>
      <c r="C20" s="36" t="s">
        <v>325</v>
      </c>
      <c r="D20" s="138">
        <v>4.3600000000000003</v>
      </c>
      <c r="E20" s="92">
        <v>4.3600000000000003</v>
      </c>
    </row>
    <row r="21" spans="2:7" ht="15.95" customHeight="1">
      <c r="B21" s="118" t="s">
        <v>192</v>
      </c>
      <c r="C21" s="118" t="s">
        <v>193</v>
      </c>
      <c r="D21" s="138">
        <v>11.1</v>
      </c>
      <c r="E21" s="92">
        <v>11.1</v>
      </c>
    </row>
    <row r="22" spans="2:7" ht="15.95" customHeight="1">
      <c r="B22" s="36" t="s">
        <v>314</v>
      </c>
      <c r="C22" s="36" t="s">
        <v>315</v>
      </c>
      <c r="D22" s="138">
        <v>2.74</v>
      </c>
      <c r="E22" s="158">
        <v>2.74</v>
      </c>
    </row>
    <row r="23" spans="2:7" ht="15.95" customHeight="1">
      <c r="B23" s="36" t="s">
        <v>159</v>
      </c>
      <c r="C23" s="36" t="s">
        <v>160</v>
      </c>
      <c r="D23" s="138">
        <v>7.45</v>
      </c>
      <c r="E23" s="158">
        <v>7.45</v>
      </c>
      <c r="F23" s="148"/>
      <c r="G23" s="148"/>
    </row>
    <row r="24" spans="2:7" ht="17.25" customHeight="1">
      <c r="B24" s="275" t="s">
        <v>335</v>
      </c>
      <c r="C24" s="275"/>
      <c r="D24" s="275"/>
      <c r="E24" s="275"/>
    </row>
    <row r="25" spans="2:7" ht="15.75" customHeight="1">
      <c r="B25" s="40" t="s">
        <v>6</v>
      </c>
      <c r="C25" s="40" t="s">
        <v>7</v>
      </c>
      <c r="D25" s="40" t="s">
        <v>24</v>
      </c>
      <c r="E25" s="40" t="s">
        <v>25</v>
      </c>
    </row>
    <row r="26" spans="2:7" ht="14.1" customHeight="1">
      <c r="B26" s="274" t="s">
        <v>16</v>
      </c>
      <c r="C26" s="274"/>
      <c r="D26" s="274"/>
      <c r="E26" s="274"/>
    </row>
    <row r="27" spans="2:7" ht="14.1" customHeight="1">
      <c r="B27" s="38" t="s">
        <v>43</v>
      </c>
      <c r="C27" s="38" t="s">
        <v>44</v>
      </c>
      <c r="D27" s="39">
        <v>1</v>
      </c>
      <c r="E27" s="39">
        <v>1</v>
      </c>
    </row>
    <row r="28" spans="2:7" ht="14.1" customHeight="1">
      <c r="B28" s="36" t="s">
        <v>126</v>
      </c>
      <c r="C28" s="36" t="s">
        <v>127</v>
      </c>
      <c r="D28" s="37">
        <v>0.24</v>
      </c>
      <c r="E28" s="37">
        <v>0.24</v>
      </c>
    </row>
    <row r="29" spans="2:7" ht="14.1" customHeight="1">
      <c r="B29" s="36" t="s">
        <v>176</v>
      </c>
      <c r="C29" s="36" t="s">
        <v>177</v>
      </c>
      <c r="D29" s="37">
        <v>1</v>
      </c>
      <c r="E29" s="85">
        <v>1</v>
      </c>
    </row>
    <row r="30" spans="2:7" ht="14.1" customHeight="1">
      <c r="B30" s="36" t="s">
        <v>189</v>
      </c>
      <c r="C30" s="36" t="s">
        <v>190</v>
      </c>
      <c r="D30" s="37">
        <v>1</v>
      </c>
      <c r="E30" s="85">
        <v>1</v>
      </c>
    </row>
    <row r="31" spans="2:7" ht="14.1" customHeight="1">
      <c r="B31" s="36" t="s">
        <v>198</v>
      </c>
      <c r="C31" s="36" t="s">
        <v>199</v>
      </c>
      <c r="D31" s="37">
        <v>0.94</v>
      </c>
      <c r="E31" s="85">
        <v>0.94</v>
      </c>
    </row>
    <row r="32" spans="2:7" ht="14.1" customHeight="1">
      <c r="B32" s="107" t="s">
        <v>206</v>
      </c>
      <c r="C32" s="108" t="s">
        <v>207</v>
      </c>
      <c r="D32" s="37">
        <v>1</v>
      </c>
      <c r="E32" s="37">
        <v>1</v>
      </c>
    </row>
    <row r="33" spans="2:7" ht="14.1" customHeight="1">
      <c r="B33" s="118" t="s">
        <v>219</v>
      </c>
      <c r="C33" s="118" t="s">
        <v>220</v>
      </c>
      <c r="D33" s="119">
        <v>1</v>
      </c>
      <c r="E33" s="119">
        <v>1</v>
      </c>
    </row>
    <row r="34" spans="2:7" ht="14.1" customHeight="1">
      <c r="B34" s="136" t="s">
        <v>289</v>
      </c>
      <c r="C34" s="136" t="s">
        <v>290</v>
      </c>
      <c r="D34" s="92">
        <v>0.11</v>
      </c>
      <c r="E34" s="92">
        <v>0.11</v>
      </c>
    </row>
    <row r="35" spans="2:7" ht="14.1" customHeight="1">
      <c r="B35" s="36" t="s">
        <v>279</v>
      </c>
      <c r="C35" s="36" t="s">
        <v>280</v>
      </c>
      <c r="D35" s="37">
        <v>0.21</v>
      </c>
      <c r="E35" s="92">
        <v>0.22</v>
      </c>
    </row>
    <row r="36" spans="2:7" ht="14.1" customHeight="1">
      <c r="B36" s="36" t="s">
        <v>310</v>
      </c>
      <c r="C36" s="36" t="s">
        <v>311</v>
      </c>
      <c r="D36" s="92">
        <v>1</v>
      </c>
      <c r="E36" s="92">
        <v>1</v>
      </c>
    </row>
    <row r="37" spans="2:7" ht="14.1" customHeight="1">
      <c r="B37" s="123" t="s">
        <v>252</v>
      </c>
      <c r="C37" s="123" t="s">
        <v>253</v>
      </c>
      <c r="D37" s="124">
        <v>1</v>
      </c>
      <c r="E37" s="124">
        <v>1</v>
      </c>
    </row>
    <row r="38" spans="2:7" ht="14.1" customHeight="1">
      <c r="B38" s="118" t="s">
        <v>98</v>
      </c>
      <c r="C38" s="118" t="s">
        <v>99</v>
      </c>
      <c r="D38" s="159">
        <v>1</v>
      </c>
      <c r="E38" s="159">
        <v>1</v>
      </c>
    </row>
    <row r="39" spans="2:7" ht="14.1" customHeight="1">
      <c r="B39" s="118" t="s">
        <v>285</v>
      </c>
      <c r="C39" s="118" t="s">
        <v>286</v>
      </c>
      <c r="D39" s="92">
        <v>0.15</v>
      </c>
      <c r="E39" s="124">
        <v>0.15</v>
      </c>
    </row>
    <row r="40" spans="2:7" ht="14.1" customHeight="1">
      <c r="B40" s="136" t="s">
        <v>166</v>
      </c>
      <c r="C40" s="118" t="s">
        <v>167</v>
      </c>
      <c r="D40" s="92">
        <v>0.85</v>
      </c>
      <c r="E40" s="124">
        <v>0.85</v>
      </c>
    </row>
    <row r="41" spans="2:7" ht="14.1" customHeight="1">
      <c r="B41" s="118" t="s">
        <v>122</v>
      </c>
      <c r="C41" s="118" t="s">
        <v>123</v>
      </c>
      <c r="D41" s="92">
        <v>0.42</v>
      </c>
      <c r="E41" s="124">
        <v>0.42</v>
      </c>
    </row>
    <row r="42" spans="2:7" ht="14.1" customHeight="1">
      <c r="B42" s="36" t="s">
        <v>244</v>
      </c>
      <c r="C42" s="36" t="s">
        <v>245</v>
      </c>
      <c r="D42" s="149">
        <v>0.09</v>
      </c>
      <c r="E42" s="161">
        <v>0.09</v>
      </c>
    </row>
    <row r="43" spans="2:7" ht="35.25" customHeight="1">
      <c r="B43" s="269" t="s">
        <v>335</v>
      </c>
      <c r="C43" s="269"/>
      <c r="D43" s="269"/>
      <c r="E43" s="269"/>
    </row>
    <row r="44" spans="2:7" ht="24" customHeight="1">
      <c r="B44" s="40" t="s">
        <v>6</v>
      </c>
      <c r="C44" s="40" t="s">
        <v>7</v>
      </c>
      <c r="D44" s="40" t="s">
        <v>24</v>
      </c>
      <c r="E44" s="40" t="s">
        <v>25</v>
      </c>
    </row>
    <row r="45" spans="2:7" ht="20.100000000000001" customHeight="1">
      <c r="B45" s="270" t="s">
        <v>278</v>
      </c>
      <c r="C45" s="271"/>
      <c r="D45" s="271">
        <v>0.05</v>
      </c>
      <c r="E45" s="272">
        <v>0.05</v>
      </c>
    </row>
    <row r="46" spans="2:7" ht="20.100000000000001" customHeight="1">
      <c r="B46" s="36" t="s">
        <v>293</v>
      </c>
      <c r="C46" s="36" t="s">
        <v>294</v>
      </c>
      <c r="D46" s="92">
        <v>0.76</v>
      </c>
      <c r="E46" s="146">
        <v>0.76</v>
      </c>
    </row>
    <row r="47" spans="2:7" ht="20.100000000000001" customHeight="1">
      <c r="B47" s="115" t="s">
        <v>276</v>
      </c>
      <c r="C47" s="115" t="s">
        <v>277</v>
      </c>
      <c r="D47" s="120">
        <v>0.69</v>
      </c>
      <c r="E47" s="120">
        <v>0.69</v>
      </c>
      <c r="F47" s="148"/>
      <c r="G47" s="148"/>
    </row>
    <row r="48" spans="2:7" ht="20.100000000000001" customHeight="1">
      <c r="B48" s="270" t="s">
        <v>309</v>
      </c>
      <c r="C48" s="271"/>
      <c r="D48" s="271"/>
      <c r="E48" s="272"/>
    </row>
    <row r="49" spans="2:5" ht="20.100000000000001" customHeight="1">
      <c r="B49" s="38" t="s">
        <v>174</v>
      </c>
      <c r="C49" s="38" t="s">
        <v>175</v>
      </c>
      <c r="D49" s="92">
        <v>1.2</v>
      </c>
      <c r="E49" s="119">
        <v>1.2</v>
      </c>
    </row>
    <row r="50" spans="2:5" ht="20.100000000000001" customHeight="1">
      <c r="B50" s="276" t="s">
        <v>18</v>
      </c>
      <c r="C50" s="277"/>
      <c r="D50" s="277"/>
      <c r="E50" s="278"/>
    </row>
    <row r="51" spans="2:5" ht="20.100000000000001" customHeight="1">
      <c r="B51" s="115" t="s">
        <v>210</v>
      </c>
      <c r="C51" s="115" t="s">
        <v>211</v>
      </c>
      <c r="D51" s="114">
        <v>1</v>
      </c>
      <c r="E51" s="116">
        <v>1</v>
      </c>
    </row>
    <row r="52" spans="2:5" ht="20.100000000000001" customHeight="1">
      <c r="B52" s="282" t="s">
        <v>19</v>
      </c>
      <c r="C52" s="282"/>
      <c r="D52" s="282"/>
      <c r="E52" s="282"/>
    </row>
    <row r="53" spans="2:5" ht="20.100000000000001" customHeight="1">
      <c r="B53" s="41" t="s">
        <v>238</v>
      </c>
      <c r="C53" s="36" t="s">
        <v>239</v>
      </c>
      <c r="D53" s="120">
        <v>100</v>
      </c>
      <c r="E53" s="121">
        <v>100</v>
      </c>
    </row>
    <row r="54" spans="2:5" ht="20.100000000000001" customHeight="1">
      <c r="B54" s="36" t="s">
        <v>45</v>
      </c>
      <c r="C54" s="36" t="s">
        <v>46</v>
      </c>
      <c r="D54" s="120">
        <v>1.28</v>
      </c>
      <c r="E54" s="121">
        <v>1.28</v>
      </c>
    </row>
    <row r="55" spans="2:5" ht="20.100000000000001" customHeight="1">
      <c r="B55" s="36" t="s">
        <v>120</v>
      </c>
      <c r="C55" s="36" t="s">
        <v>121</v>
      </c>
      <c r="D55" s="120">
        <v>3</v>
      </c>
      <c r="E55" s="121">
        <v>3</v>
      </c>
    </row>
    <row r="56" spans="2:5" ht="20.100000000000001" customHeight="1">
      <c r="B56" s="274" t="s">
        <v>21</v>
      </c>
      <c r="C56" s="274"/>
      <c r="D56" s="274"/>
      <c r="E56" s="274"/>
    </row>
    <row r="57" spans="2:5" ht="20.100000000000001" customHeight="1">
      <c r="B57" s="38" t="s">
        <v>34</v>
      </c>
      <c r="C57" s="38" t="s">
        <v>35</v>
      </c>
      <c r="D57" s="39" t="s">
        <v>26</v>
      </c>
      <c r="E57" s="39" t="s">
        <v>26</v>
      </c>
    </row>
    <row r="58" spans="2:5" ht="24" customHeight="1">
      <c r="B58" s="269" t="s">
        <v>336</v>
      </c>
      <c r="C58" s="269"/>
      <c r="D58" s="269"/>
      <c r="E58" s="269"/>
    </row>
    <row r="59" spans="2:5" ht="25.5" customHeight="1">
      <c r="B59" s="40" t="s">
        <v>6</v>
      </c>
      <c r="C59" s="40" t="s">
        <v>7</v>
      </c>
      <c r="D59" s="40" t="s">
        <v>24</v>
      </c>
      <c r="E59" s="40" t="s">
        <v>25</v>
      </c>
    </row>
    <row r="60" spans="2:5" ht="25.5" customHeight="1">
      <c r="B60" s="274" t="s">
        <v>16</v>
      </c>
      <c r="C60" s="274"/>
      <c r="D60" s="274"/>
      <c r="E60" s="274"/>
    </row>
    <row r="61" spans="2:5" ht="25.5" customHeight="1">
      <c r="B61" s="122" t="s">
        <v>250</v>
      </c>
      <c r="C61" s="122" t="s">
        <v>251</v>
      </c>
      <c r="D61" s="130">
        <v>0.09</v>
      </c>
      <c r="E61" s="137">
        <v>0.09</v>
      </c>
    </row>
    <row r="62" spans="2:5" ht="25.5" customHeight="1">
      <c r="B62" s="282" t="s">
        <v>19</v>
      </c>
      <c r="C62" s="282"/>
      <c r="D62" s="282"/>
      <c r="E62" s="282"/>
    </row>
    <row r="63" spans="2:5" ht="24.75" customHeight="1">
      <c r="B63" s="122" t="s">
        <v>30</v>
      </c>
      <c r="C63" s="122" t="s">
        <v>29</v>
      </c>
      <c r="D63" s="130">
        <v>1.2</v>
      </c>
      <c r="E63" s="137">
        <v>1.2</v>
      </c>
    </row>
    <row r="64" spans="2:5" ht="18.75" customHeight="1">
      <c r="B64" s="279" t="s">
        <v>28</v>
      </c>
      <c r="C64" s="280"/>
      <c r="D64" s="280"/>
      <c r="E64" s="281"/>
    </row>
    <row r="65" spans="2:5" ht="18.75" customHeight="1">
      <c r="B65" s="36" t="s">
        <v>326</v>
      </c>
      <c r="C65" s="36" t="s">
        <v>327</v>
      </c>
      <c r="D65" s="130">
        <v>10.5</v>
      </c>
      <c r="E65" s="137">
        <v>10.52</v>
      </c>
    </row>
    <row r="66" spans="2:5" ht="16.5" customHeight="1">
      <c r="B66" s="274" t="s">
        <v>21</v>
      </c>
      <c r="C66" s="274"/>
      <c r="D66" s="274"/>
      <c r="E66" s="274"/>
    </row>
    <row r="67" spans="2:5" ht="18" customHeight="1">
      <c r="B67" s="36" t="s">
        <v>94</v>
      </c>
      <c r="C67" s="36" t="s">
        <v>95</v>
      </c>
      <c r="D67" s="130">
        <v>0.4</v>
      </c>
      <c r="E67" s="137">
        <v>0.4</v>
      </c>
    </row>
  </sheetData>
  <mergeCells count="19">
    <mergeCell ref="B56:E56"/>
    <mergeCell ref="B50:E50"/>
    <mergeCell ref="B45:E45"/>
    <mergeCell ref="B66:E66"/>
    <mergeCell ref="B62:E62"/>
    <mergeCell ref="B64:E64"/>
    <mergeCell ref="B58:E58"/>
    <mergeCell ref="B52:E52"/>
    <mergeCell ref="B60:E60"/>
    <mergeCell ref="B43:E43"/>
    <mergeCell ref="B48:E48"/>
    <mergeCell ref="B1:E1"/>
    <mergeCell ref="B3:E3"/>
    <mergeCell ref="B26:E26"/>
    <mergeCell ref="B24:E24"/>
    <mergeCell ref="B15:E15"/>
    <mergeCell ref="B11:E11"/>
    <mergeCell ref="B17:E17"/>
    <mergeCell ref="B19:E19"/>
  </mergeCells>
  <pageMargins left="0" right="0" top="0" bottom="2.9842519689999998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A1:E22"/>
  <sheetViews>
    <sheetView rightToLeft="1" topLeftCell="A4" workbookViewId="0">
      <selection activeCell="F4" sqref="F4"/>
    </sheetView>
  </sheetViews>
  <sheetFormatPr defaultColWidth="19.140625" defaultRowHeight="18.75"/>
  <cols>
    <col min="1" max="1" width="26.28515625" style="155" customWidth="1"/>
    <col min="2" max="2" width="11.7109375" style="155" customWidth="1"/>
    <col min="3" max="5" width="19.140625" style="155"/>
    <col min="6" max="16384" width="19.140625" style="154"/>
  </cols>
  <sheetData>
    <row r="1" spans="1:5" ht="27" customHeight="1">
      <c r="A1" s="340" t="s">
        <v>340</v>
      </c>
      <c r="B1" s="340"/>
    </row>
    <row r="2" spans="1:5" ht="18" customHeight="1">
      <c r="A2" s="341" t="s">
        <v>341</v>
      </c>
      <c r="B2" s="341"/>
      <c r="C2" s="341"/>
      <c r="D2" s="341"/>
    </row>
    <row r="3" spans="1:5" ht="21.95" customHeight="1">
      <c r="A3" s="340"/>
      <c r="B3" s="340"/>
      <c r="C3" s="340"/>
    </row>
    <row r="4" spans="1:5">
      <c r="A4" s="342" t="s">
        <v>342</v>
      </c>
      <c r="B4" s="342"/>
      <c r="C4" s="342"/>
      <c r="D4" s="342"/>
      <c r="E4" s="342"/>
    </row>
    <row r="5" spans="1:5" ht="21.75" customHeight="1">
      <c r="A5" s="343" t="s">
        <v>23</v>
      </c>
      <c r="B5" s="344" t="s">
        <v>7</v>
      </c>
      <c r="C5" s="344" t="s">
        <v>3</v>
      </c>
      <c r="D5" s="344" t="s">
        <v>27</v>
      </c>
      <c r="E5" s="344" t="s">
        <v>1</v>
      </c>
    </row>
    <row r="6" spans="1:5" ht="21.75" customHeight="1">
      <c r="A6" s="345" t="s">
        <v>16</v>
      </c>
      <c r="B6" s="346"/>
      <c r="C6" s="346"/>
      <c r="D6" s="346"/>
      <c r="E6" s="347"/>
    </row>
    <row r="7" spans="1:5" ht="21.75" customHeight="1">
      <c r="A7" s="348" t="s">
        <v>148</v>
      </c>
      <c r="B7" s="349" t="s">
        <v>149</v>
      </c>
      <c r="C7" s="350">
        <v>1</v>
      </c>
      <c r="D7" s="350">
        <v>2510</v>
      </c>
      <c r="E7" s="350">
        <v>11269.9</v>
      </c>
    </row>
    <row r="8" spans="1:5" ht="21.75" customHeight="1">
      <c r="A8" s="348" t="s">
        <v>343</v>
      </c>
      <c r="B8" s="349" t="s">
        <v>143</v>
      </c>
      <c r="C8" s="350">
        <v>38</v>
      </c>
      <c r="D8" s="350">
        <v>300000000</v>
      </c>
      <c r="E8" s="350">
        <v>615106119.05999994</v>
      </c>
    </row>
    <row r="9" spans="1:5" ht="21.75" customHeight="1">
      <c r="A9" s="351" t="s">
        <v>17</v>
      </c>
      <c r="B9" s="352"/>
      <c r="C9" s="350">
        <f>SUM(C7:C8)</f>
        <v>39</v>
      </c>
      <c r="D9" s="350">
        <f>SUM(D7:D8)</f>
        <v>300002510</v>
      </c>
      <c r="E9" s="350">
        <f>SUM(E7:E8)</f>
        <v>615117388.95999992</v>
      </c>
    </row>
    <row r="10" spans="1:5" ht="21.75" customHeight="1">
      <c r="A10" s="353" t="s">
        <v>344</v>
      </c>
      <c r="B10" s="354"/>
      <c r="C10" s="354"/>
      <c r="D10" s="354"/>
      <c r="E10" s="355"/>
    </row>
    <row r="11" spans="1:5" ht="21.75" customHeight="1">
      <c r="A11" s="348" t="s">
        <v>299</v>
      </c>
      <c r="B11" s="349" t="s">
        <v>300</v>
      </c>
      <c r="C11" s="350">
        <v>1</v>
      </c>
      <c r="D11" s="350">
        <v>200000</v>
      </c>
      <c r="E11" s="350">
        <v>200000</v>
      </c>
    </row>
    <row r="12" spans="1:5" ht="21.75" customHeight="1">
      <c r="A12" s="348" t="s">
        <v>183</v>
      </c>
      <c r="B12" s="349" t="s">
        <v>184</v>
      </c>
      <c r="C12" s="350">
        <v>1</v>
      </c>
      <c r="D12" s="350">
        <v>100000</v>
      </c>
      <c r="E12" s="350">
        <v>205000</v>
      </c>
    </row>
    <row r="13" spans="1:5" s="155" customFormat="1" ht="21.95" customHeight="1">
      <c r="A13" s="356" t="s">
        <v>124</v>
      </c>
      <c r="B13" s="357" t="s">
        <v>125</v>
      </c>
      <c r="C13" s="358">
        <v>1</v>
      </c>
      <c r="D13" s="358">
        <v>200000</v>
      </c>
      <c r="E13" s="358">
        <v>310000</v>
      </c>
    </row>
    <row r="14" spans="1:5" ht="21.75" customHeight="1">
      <c r="A14" s="359" t="s">
        <v>345</v>
      </c>
      <c r="B14" s="360"/>
      <c r="C14" s="350">
        <f>SUM(C11:C13)</f>
        <v>3</v>
      </c>
      <c r="D14" s="350">
        <f>SUM(D11:D13)</f>
        <v>500000</v>
      </c>
      <c r="E14" s="350">
        <f>SUM(E11:E13)</f>
        <v>715000</v>
      </c>
    </row>
    <row r="15" spans="1:5">
      <c r="A15" s="359" t="s">
        <v>346</v>
      </c>
      <c r="B15" s="360"/>
      <c r="C15" s="350">
        <f>C9+C14</f>
        <v>42</v>
      </c>
      <c r="D15" s="350">
        <f>D9+D14</f>
        <v>300502510</v>
      </c>
      <c r="E15" s="350">
        <f>E9+E14</f>
        <v>615832388.95999992</v>
      </c>
    </row>
    <row r="17" spans="1:5">
      <c r="A17" s="361" t="s">
        <v>347</v>
      </c>
      <c r="B17" s="361"/>
      <c r="C17" s="361"/>
      <c r="D17" s="361"/>
      <c r="E17" s="361"/>
    </row>
    <row r="18" spans="1:5">
      <c r="A18" s="362" t="s">
        <v>23</v>
      </c>
      <c r="B18" s="363" t="s">
        <v>7</v>
      </c>
      <c r="C18" s="363" t="s">
        <v>3</v>
      </c>
      <c r="D18" s="363" t="s">
        <v>27</v>
      </c>
      <c r="E18" s="363" t="s">
        <v>1</v>
      </c>
    </row>
    <row r="19" spans="1:5">
      <c r="A19" s="364" t="s">
        <v>344</v>
      </c>
      <c r="B19" s="365"/>
      <c r="C19" s="365"/>
      <c r="D19" s="365"/>
      <c r="E19" s="366"/>
    </row>
    <row r="20" spans="1:5">
      <c r="A20" s="348" t="s">
        <v>254</v>
      </c>
      <c r="B20" s="349" t="s">
        <v>255</v>
      </c>
      <c r="C20" s="350">
        <v>1</v>
      </c>
      <c r="D20" s="350">
        <v>1000</v>
      </c>
      <c r="E20" s="350">
        <v>1930</v>
      </c>
    </row>
    <row r="21" spans="1:5">
      <c r="A21" s="367" t="s">
        <v>345</v>
      </c>
      <c r="B21" s="368"/>
      <c r="C21" s="358">
        <f>SUM(C20)</f>
        <v>1</v>
      </c>
      <c r="D21" s="358">
        <f>SUM(D20)</f>
        <v>1000</v>
      </c>
      <c r="E21" s="358">
        <f>SUM(E20)</f>
        <v>1930</v>
      </c>
    </row>
    <row r="22" spans="1:5">
      <c r="A22" s="367" t="s">
        <v>346</v>
      </c>
      <c r="B22" s="368"/>
      <c r="C22" s="358">
        <f>C21</f>
        <v>1</v>
      </c>
      <c r="D22" s="358">
        <f>D21</f>
        <v>1000</v>
      </c>
      <c r="E22" s="358">
        <f>E21</f>
        <v>1930</v>
      </c>
    </row>
  </sheetData>
  <mergeCells count="13">
    <mergeCell ref="A22:B22"/>
    <mergeCell ref="A10:E10"/>
    <mergeCell ref="A14:B14"/>
    <mergeCell ref="A15:B15"/>
    <mergeCell ref="A17:E17"/>
    <mergeCell ref="A19:E19"/>
    <mergeCell ref="A21:B21"/>
    <mergeCell ref="A1:B1"/>
    <mergeCell ref="A2:D2"/>
    <mergeCell ref="A3:C3"/>
    <mergeCell ref="A4:E4"/>
    <mergeCell ref="A6:E6"/>
    <mergeCell ref="A9:B9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L20" sqref="L20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8" t="s">
        <v>338</v>
      </c>
      <c r="C2" s="198"/>
      <c r="D2" s="198"/>
      <c r="E2" s="198"/>
      <c r="F2" s="102"/>
      <c r="G2" s="102"/>
      <c r="H2" s="102"/>
      <c r="I2" s="103"/>
    </row>
    <row r="3" spans="2:9" ht="21">
      <c r="B3" s="310" t="s">
        <v>337</v>
      </c>
      <c r="C3" s="310"/>
      <c r="D3" s="310"/>
      <c r="E3" s="310"/>
      <c r="F3" s="310"/>
      <c r="G3" s="310"/>
      <c r="H3" s="310"/>
      <c r="I3" s="310"/>
    </row>
    <row r="4" spans="2:9" ht="30">
      <c r="B4" s="162" t="s">
        <v>6</v>
      </c>
      <c r="C4" s="163" t="s">
        <v>7</v>
      </c>
      <c r="D4" s="163" t="s">
        <v>9</v>
      </c>
      <c r="E4" s="163" t="s">
        <v>10</v>
      </c>
      <c r="F4" s="163" t="s">
        <v>11</v>
      </c>
      <c r="G4" s="164" t="s">
        <v>3</v>
      </c>
      <c r="H4" s="163" t="s">
        <v>2</v>
      </c>
      <c r="I4" s="163" t="s">
        <v>1</v>
      </c>
    </row>
    <row r="5" spans="2:9">
      <c r="B5" s="311" t="s">
        <v>16</v>
      </c>
      <c r="C5" s="312"/>
      <c r="D5" s="312"/>
      <c r="E5" s="312"/>
      <c r="F5" s="312"/>
      <c r="G5" s="312"/>
      <c r="H5" s="312"/>
      <c r="I5" s="313"/>
    </row>
    <row r="6" spans="2:9" ht="15.75">
      <c r="B6" s="169" t="s">
        <v>168</v>
      </c>
      <c r="C6" s="170" t="s">
        <v>169</v>
      </c>
      <c r="D6" s="165">
        <v>9.5</v>
      </c>
      <c r="E6" s="165">
        <v>9.5</v>
      </c>
      <c r="F6" s="165">
        <v>9.5</v>
      </c>
      <c r="G6" s="166">
        <v>1</v>
      </c>
      <c r="H6" s="167">
        <v>560000</v>
      </c>
      <c r="I6" s="167">
        <v>5320000</v>
      </c>
    </row>
    <row r="7" spans="2:9" ht="15.75">
      <c r="B7" s="314" t="s">
        <v>328</v>
      </c>
      <c r="C7" s="315"/>
      <c r="D7" s="316"/>
      <c r="E7" s="316"/>
      <c r="F7" s="316"/>
      <c r="G7" s="167">
        <v>1</v>
      </c>
      <c r="H7" s="167">
        <v>560000</v>
      </c>
      <c r="I7" s="167">
        <v>5320000</v>
      </c>
    </row>
    <row r="8" spans="2:9" ht="15.75">
      <c r="B8" s="317" t="s">
        <v>329</v>
      </c>
      <c r="C8" s="318"/>
      <c r="D8" s="319"/>
      <c r="E8" s="319"/>
      <c r="F8" s="319"/>
      <c r="G8" s="168">
        <v>1</v>
      </c>
      <c r="H8" s="168">
        <v>560000</v>
      </c>
      <c r="I8" s="168">
        <v>5320000</v>
      </c>
    </row>
    <row r="9" spans="2:9" ht="36.75" customHeight="1">
      <c r="B9" s="304" t="s">
        <v>93</v>
      </c>
      <c r="C9" s="304"/>
      <c r="D9" s="304"/>
      <c r="E9" s="304"/>
      <c r="F9" s="304"/>
      <c r="G9" s="304"/>
      <c r="H9" s="304"/>
      <c r="I9" s="304"/>
    </row>
    <row r="10" spans="2:9" ht="24.75" customHeight="1">
      <c r="B10" s="305" t="s">
        <v>6</v>
      </c>
      <c r="C10" s="306"/>
      <c r="D10" s="307" t="s">
        <v>7</v>
      </c>
      <c r="E10" s="308"/>
      <c r="F10" s="307" t="s">
        <v>24</v>
      </c>
      <c r="G10" s="309"/>
      <c r="H10" s="309"/>
      <c r="I10" s="308"/>
    </row>
    <row r="11" spans="2:9" ht="18" customHeight="1">
      <c r="B11" s="283" t="s">
        <v>16</v>
      </c>
      <c r="C11" s="284"/>
      <c r="D11" s="284"/>
      <c r="E11" s="284"/>
      <c r="F11" s="284"/>
      <c r="G11" s="284"/>
      <c r="H11" s="284"/>
      <c r="I11" s="285"/>
    </row>
    <row r="12" spans="2:9" ht="18" customHeight="1">
      <c r="B12" s="286" t="s">
        <v>108</v>
      </c>
      <c r="C12" s="287"/>
      <c r="D12" s="291" t="s">
        <v>109</v>
      </c>
      <c r="E12" s="291"/>
      <c r="F12" s="295" t="s">
        <v>110</v>
      </c>
      <c r="G12" s="296"/>
      <c r="H12" s="296"/>
      <c r="I12" s="297"/>
    </row>
    <row r="13" spans="2:9" ht="18" customHeight="1">
      <c r="B13" s="298" t="s">
        <v>265</v>
      </c>
      <c r="C13" s="299"/>
      <c r="D13" s="300" t="s">
        <v>266</v>
      </c>
      <c r="E13" s="300"/>
      <c r="F13" s="301" t="s">
        <v>110</v>
      </c>
      <c r="G13" s="302"/>
      <c r="H13" s="302"/>
      <c r="I13" s="303"/>
    </row>
    <row r="14" spans="2:9" ht="18" customHeight="1">
      <c r="B14" s="298" t="s">
        <v>191</v>
      </c>
      <c r="C14" s="299"/>
      <c r="D14" s="300" t="s">
        <v>97</v>
      </c>
      <c r="E14" s="300"/>
      <c r="F14" s="292">
        <v>0.1</v>
      </c>
      <c r="G14" s="293"/>
      <c r="H14" s="293"/>
      <c r="I14" s="294"/>
    </row>
    <row r="15" spans="2:9" ht="18" customHeight="1">
      <c r="B15" s="330" t="s">
        <v>111</v>
      </c>
      <c r="C15" s="331"/>
      <c r="D15" s="331"/>
      <c r="E15" s="331"/>
      <c r="F15" s="331"/>
      <c r="G15" s="331"/>
      <c r="H15" s="331"/>
      <c r="I15" s="332"/>
    </row>
    <row r="16" spans="2:9" ht="18" customHeight="1">
      <c r="B16" s="286" t="s">
        <v>170</v>
      </c>
      <c r="C16" s="287"/>
      <c r="D16" s="291" t="s">
        <v>171</v>
      </c>
      <c r="E16" s="291"/>
      <c r="F16" s="295" t="s">
        <v>110</v>
      </c>
      <c r="G16" s="296"/>
      <c r="H16" s="296"/>
      <c r="I16" s="297"/>
    </row>
    <row r="17" spans="2:9" ht="18" customHeight="1">
      <c r="B17" s="286" t="s">
        <v>230</v>
      </c>
      <c r="C17" s="287"/>
      <c r="D17" s="291" t="s">
        <v>231</v>
      </c>
      <c r="E17" s="291"/>
      <c r="F17" s="292">
        <v>1</v>
      </c>
      <c r="G17" s="293"/>
      <c r="H17" s="293"/>
      <c r="I17" s="294"/>
    </row>
    <row r="18" spans="2:9" ht="18" customHeight="1">
      <c r="B18" s="288" t="s">
        <v>75</v>
      </c>
      <c r="C18" s="289"/>
      <c r="D18" s="289"/>
      <c r="E18" s="289"/>
      <c r="F18" s="289"/>
      <c r="G18" s="289"/>
      <c r="H18" s="289"/>
      <c r="I18" s="290"/>
    </row>
    <row r="19" spans="2:9" ht="18" customHeight="1">
      <c r="B19" s="286" t="s">
        <v>161</v>
      </c>
      <c r="C19" s="287"/>
      <c r="D19" s="291" t="s">
        <v>162</v>
      </c>
      <c r="E19" s="291"/>
      <c r="F19" s="292">
        <v>10</v>
      </c>
      <c r="G19" s="293"/>
      <c r="H19" s="293"/>
      <c r="I19" s="294"/>
    </row>
    <row r="20" spans="2:9" ht="18" customHeight="1">
      <c r="B20" s="320" t="s">
        <v>181</v>
      </c>
      <c r="C20" s="321"/>
      <c r="D20" s="322" t="s">
        <v>182</v>
      </c>
      <c r="E20" s="322"/>
      <c r="F20" s="292">
        <v>1</v>
      </c>
      <c r="G20" s="293"/>
      <c r="H20" s="293"/>
      <c r="I20" s="294"/>
    </row>
    <row r="21" spans="2:9" ht="18" customHeight="1">
      <c r="B21" s="286" t="s">
        <v>153</v>
      </c>
      <c r="C21" s="287"/>
      <c r="D21" s="291" t="s">
        <v>154</v>
      </c>
      <c r="E21" s="291"/>
      <c r="F21" s="295" t="s">
        <v>110</v>
      </c>
      <c r="G21" s="296"/>
      <c r="H21" s="296"/>
      <c r="I21" s="297"/>
    </row>
    <row r="22" spans="2:9" ht="18" customHeight="1">
      <c r="B22" s="323" t="s">
        <v>212</v>
      </c>
      <c r="C22" s="324"/>
      <c r="D22" s="325" t="s">
        <v>213</v>
      </c>
      <c r="E22" s="326"/>
      <c r="F22" s="327" t="s">
        <v>110</v>
      </c>
      <c r="G22" s="328"/>
      <c r="H22" s="328"/>
      <c r="I22" s="329"/>
    </row>
  </sheetData>
  <mergeCells count="41">
    <mergeCell ref="F13:I13"/>
    <mergeCell ref="B15:I15"/>
    <mergeCell ref="B19:C19"/>
    <mergeCell ref="D19:E19"/>
    <mergeCell ref="F19:I19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11:I11"/>
    <mergeCell ref="B16:C16"/>
    <mergeCell ref="B18:I18"/>
    <mergeCell ref="B17:C17"/>
    <mergeCell ref="D17:E17"/>
    <mergeCell ref="F17:I17"/>
    <mergeCell ref="D16:E16"/>
    <mergeCell ref="F16:I16"/>
    <mergeCell ref="B12:C12"/>
    <mergeCell ref="D12:E12"/>
    <mergeCell ref="F12:I12"/>
    <mergeCell ref="B13:C13"/>
    <mergeCell ref="B14:C14"/>
    <mergeCell ref="D14:E14"/>
    <mergeCell ref="F14:I14"/>
    <mergeCell ref="D13:E13"/>
  </mergeCells>
  <pageMargins left="0.70866141732283505" right="0.70866141732283505" top="0.74803149606299202" bottom="0.74803149606299202" header="0.31496062992126" footer="0.31496062992126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rightToLeft="1" workbookViewId="0">
      <selection activeCell="N13" sqref="N13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13" customWidth="1"/>
    <col min="6" max="6" width="15.85546875" style="113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11"/>
      <c r="F1" s="111"/>
      <c r="G1" s="22"/>
    </row>
    <row r="2" spans="1:7" ht="25.5" customHeight="1">
      <c r="A2" s="23"/>
      <c r="B2" s="198" t="s">
        <v>338</v>
      </c>
      <c r="C2" s="198"/>
      <c r="D2" s="198"/>
      <c r="E2" s="198"/>
      <c r="F2" s="112"/>
      <c r="G2" s="24"/>
    </row>
    <row r="3" spans="1:7" ht="20.25" customHeight="1">
      <c r="B3" s="339" t="s">
        <v>61</v>
      </c>
      <c r="C3" s="339"/>
      <c r="D3" s="339"/>
      <c r="E3" s="339"/>
      <c r="F3" s="339"/>
      <c r="G3" s="339"/>
    </row>
    <row r="4" spans="1:7" ht="25.5" customHeight="1">
      <c r="B4" s="25" t="s">
        <v>62</v>
      </c>
      <c r="C4" s="26" t="s">
        <v>63</v>
      </c>
      <c r="D4" s="27" t="s">
        <v>64</v>
      </c>
      <c r="E4" s="333" t="s">
        <v>65</v>
      </c>
      <c r="F4" s="334"/>
      <c r="G4" s="28" t="s">
        <v>66</v>
      </c>
    </row>
    <row r="5" spans="1:7" ht="24.95" customHeight="1">
      <c r="B5" s="29" t="s">
        <v>67</v>
      </c>
      <c r="C5" s="30" t="s">
        <v>69</v>
      </c>
      <c r="D5" s="31" t="s">
        <v>70</v>
      </c>
      <c r="E5" s="335">
        <v>964981</v>
      </c>
      <c r="F5" s="336"/>
      <c r="G5" s="32" t="s">
        <v>197</v>
      </c>
    </row>
    <row r="6" spans="1:7" ht="24.95" customHeight="1">
      <c r="B6" s="29" t="s">
        <v>73</v>
      </c>
      <c r="C6" s="110" t="s">
        <v>68</v>
      </c>
      <c r="D6" s="31" t="s">
        <v>74</v>
      </c>
      <c r="E6" s="335">
        <v>1001095</v>
      </c>
      <c r="F6" s="336"/>
      <c r="G6" s="147">
        <v>46669</v>
      </c>
    </row>
    <row r="7" spans="1:7" ht="24.95" customHeight="1">
      <c r="B7" s="29" t="s">
        <v>71</v>
      </c>
      <c r="C7" s="30" t="s">
        <v>69</v>
      </c>
      <c r="D7" s="31" t="s">
        <v>76</v>
      </c>
      <c r="E7" s="335" t="s">
        <v>72</v>
      </c>
      <c r="F7" s="336"/>
      <c r="G7" s="32" t="s">
        <v>134</v>
      </c>
    </row>
    <row r="8" spans="1:7" ht="24.95" customHeight="1">
      <c r="B8" s="29" t="s">
        <v>73</v>
      </c>
      <c r="C8" s="30" t="s">
        <v>69</v>
      </c>
      <c r="D8" s="31" t="s">
        <v>77</v>
      </c>
      <c r="E8" s="335" t="s">
        <v>72</v>
      </c>
      <c r="F8" s="336"/>
      <c r="G8" s="32" t="s">
        <v>135</v>
      </c>
    </row>
    <row r="9" spans="1:7" ht="24.95" customHeight="1">
      <c r="B9" s="29" t="s">
        <v>71</v>
      </c>
      <c r="C9" s="30" t="s">
        <v>86</v>
      </c>
      <c r="D9" s="31" t="s">
        <v>87</v>
      </c>
      <c r="E9" s="335" t="s">
        <v>72</v>
      </c>
      <c r="F9" s="336"/>
      <c r="G9" s="32" t="s">
        <v>136</v>
      </c>
    </row>
    <row r="10" spans="1:7" ht="24.95" customHeight="1">
      <c r="B10" s="29" t="s">
        <v>73</v>
      </c>
      <c r="C10" s="30" t="s">
        <v>86</v>
      </c>
      <c r="D10" s="31" t="s">
        <v>88</v>
      </c>
      <c r="E10" s="335" t="s">
        <v>72</v>
      </c>
      <c r="F10" s="336"/>
      <c r="G10" s="32" t="s">
        <v>137</v>
      </c>
    </row>
    <row r="11" spans="1:7" ht="24.95" customHeight="1">
      <c r="B11" s="29" t="s">
        <v>101</v>
      </c>
      <c r="C11" s="30" t="s">
        <v>68</v>
      </c>
      <c r="D11" s="31" t="s">
        <v>102</v>
      </c>
      <c r="E11" s="335" t="s">
        <v>72</v>
      </c>
      <c r="F11" s="336"/>
      <c r="G11" s="32" t="s">
        <v>138</v>
      </c>
    </row>
    <row r="12" spans="1:7" ht="24.95" customHeight="1">
      <c r="B12" s="29" t="s">
        <v>100</v>
      </c>
      <c r="C12" s="30" t="s">
        <v>68</v>
      </c>
      <c r="D12" s="31" t="s">
        <v>103</v>
      </c>
      <c r="E12" s="335" t="s">
        <v>72</v>
      </c>
      <c r="F12" s="336"/>
      <c r="G12" s="32" t="s">
        <v>139</v>
      </c>
    </row>
    <row r="13" spans="1:7" ht="24.95" customHeight="1">
      <c r="B13" s="29" t="s">
        <v>101</v>
      </c>
      <c r="C13" s="110" t="s">
        <v>69</v>
      </c>
      <c r="D13" s="31" t="s">
        <v>202</v>
      </c>
      <c r="E13" s="337">
        <v>506767</v>
      </c>
      <c r="F13" s="338">
        <v>506767</v>
      </c>
      <c r="G13" s="32" t="s">
        <v>317</v>
      </c>
    </row>
    <row r="14" spans="1:7" ht="24.95" customHeight="1">
      <c r="B14" s="29" t="s">
        <v>163</v>
      </c>
      <c r="C14" s="86" t="s">
        <v>69</v>
      </c>
      <c r="D14" s="31" t="s">
        <v>119</v>
      </c>
      <c r="E14" s="335">
        <v>1026082</v>
      </c>
      <c r="F14" s="336"/>
      <c r="G14" s="32" t="s">
        <v>316</v>
      </c>
    </row>
    <row r="15" spans="1:7" ht="24.95" customHeight="1">
      <c r="B15" s="29" t="s">
        <v>101</v>
      </c>
      <c r="C15" s="58" t="s">
        <v>86</v>
      </c>
      <c r="D15" s="31" t="s">
        <v>144</v>
      </c>
      <c r="E15" s="337" t="s">
        <v>72</v>
      </c>
      <c r="F15" s="338"/>
      <c r="G15" s="32" t="s">
        <v>146</v>
      </c>
    </row>
    <row r="16" spans="1:7" ht="24.95" customHeight="1">
      <c r="B16" s="29" t="s">
        <v>100</v>
      </c>
      <c r="C16" s="58" t="s">
        <v>86</v>
      </c>
      <c r="D16" s="31" t="s">
        <v>145</v>
      </c>
      <c r="E16" s="335" t="s">
        <v>72</v>
      </c>
      <c r="F16" s="336"/>
      <c r="G16" s="32" t="s">
        <v>147</v>
      </c>
    </row>
    <row r="17" spans="2:7" ht="24.95" customHeight="1">
      <c r="B17" s="29" t="s">
        <v>232</v>
      </c>
      <c r="C17" s="110" t="s">
        <v>68</v>
      </c>
      <c r="D17" s="31" t="s">
        <v>234</v>
      </c>
      <c r="E17" s="335" t="s">
        <v>72</v>
      </c>
      <c r="F17" s="336"/>
      <c r="G17" s="32">
        <v>46662</v>
      </c>
    </row>
    <row r="18" spans="2:7" ht="24.95" customHeight="1">
      <c r="B18" s="29" t="s">
        <v>233</v>
      </c>
      <c r="C18" s="110" t="s">
        <v>68</v>
      </c>
      <c r="D18" s="31" t="s">
        <v>235</v>
      </c>
      <c r="E18" s="335" t="s">
        <v>72</v>
      </c>
      <c r="F18" s="336"/>
      <c r="G18" s="32">
        <v>47363</v>
      </c>
    </row>
    <row r="19" spans="2:7" ht="24.95" customHeight="1">
      <c r="B19" s="29" t="s">
        <v>232</v>
      </c>
      <c r="C19" s="110" t="s">
        <v>69</v>
      </c>
      <c r="D19" s="31" t="s">
        <v>236</v>
      </c>
      <c r="E19" s="335" t="s">
        <v>72</v>
      </c>
      <c r="F19" s="336"/>
      <c r="G19" s="32" t="s">
        <v>263</v>
      </c>
    </row>
    <row r="20" spans="2:7" ht="24.95" customHeight="1">
      <c r="B20" s="29" t="s">
        <v>233</v>
      </c>
      <c r="C20" s="110" t="s">
        <v>69</v>
      </c>
      <c r="D20" s="31" t="s">
        <v>237</v>
      </c>
      <c r="E20" s="335" t="s">
        <v>72</v>
      </c>
      <c r="F20" s="336"/>
      <c r="G20" s="32" t="s">
        <v>264</v>
      </c>
    </row>
    <row r="21" spans="2:7" ht="24.95" customHeight="1">
      <c r="B21" s="29" t="s">
        <v>232</v>
      </c>
      <c r="C21" s="110" t="s">
        <v>86</v>
      </c>
      <c r="D21" s="31" t="s">
        <v>259</v>
      </c>
      <c r="E21" s="335" t="s">
        <v>72</v>
      </c>
      <c r="F21" s="336"/>
      <c r="G21" s="32" t="s">
        <v>261</v>
      </c>
    </row>
    <row r="22" spans="2:7" ht="24.95" customHeight="1">
      <c r="B22" s="29" t="s">
        <v>233</v>
      </c>
      <c r="C22" s="110" t="s">
        <v>86</v>
      </c>
      <c r="D22" s="31" t="s">
        <v>260</v>
      </c>
      <c r="E22" s="335" t="s">
        <v>72</v>
      </c>
      <c r="F22" s="336"/>
      <c r="G22" s="32" t="s">
        <v>262</v>
      </c>
    </row>
  </sheetData>
  <mergeCells count="21">
    <mergeCell ref="E22:F22"/>
    <mergeCell ref="B2:E2"/>
    <mergeCell ref="E14:F14"/>
    <mergeCell ref="E15:F15"/>
    <mergeCell ref="E16:F16"/>
    <mergeCell ref="E11:F11"/>
    <mergeCell ref="E12:F12"/>
    <mergeCell ref="E7:F7"/>
    <mergeCell ref="E8:F8"/>
    <mergeCell ref="E9:F9"/>
    <mergeCell ref="E10:F10"/>
    <mergeCell ref="E17:F17"/>
    <mergeCell ref="E18:F18"/>
    <mergeCell ref="E19:F19"/>
    <mergeCell ref="E20:F20"/>
    <mergeCell ref="B3:G3"/>
    <mergeCell ref="E4:F4"/>
    <mergeCell ref="E5:F5"/>
    <mergeCell ref="E21:F21"/>
    <mergeCell ref="E13:F13"/>
    <mergeCell ref="E6:F6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2025-11-04T10:48:05Z</cp:lastPrinted>
  <dcterms:created xsi:type="dcterms:W3CDTF">2018-01-02T05:37:56Z</dcterms:created>
  <dcterms:modified xsi:type="dcterms:W3CDTF">2025-11-04T11:07:53Z</dcterms:modified>
</cp:coreProperties>
</file>