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ISX Web\Desktop\30-11-2025\"/>
    </mc:Choice>
  </mc:AlternateContent>
  <bookViews>
    <workbookView xWindow="-120" yWindow="-120" windowWidth="29040" windowHeight="15840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OTC" sheetId="18" r:id="rId6"/>
    <sheet name=" السندات الغير متداولة" sheetId="17" r:id="rId7"/>
  </sheets>
  <definedNames>
    <definedName name="_xlnm._FilterDatabase" localSheetId="2" hidden="1">'نشرة التداول'!$A$1:$N$90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7" i="25" l="1"/>
  <c r="F28" i="25" s="1"/>
  <c r="E27" i="25"/>
  <c r="E28" i="25" s="1"/>
  <c r="D27" i="25"/>
  <c r="D28" i="25" s="1"/>
  <c r="F21" i="25"/>
  <c r="E21" i="25"/>
  <c r="D21" i="25"/>
  <c r="F18" i="25"/>
  <c r="E18" i="25"/>
  <c r="E22" i="25" s="1"/>
  <c r="D18" i="25"/>
  <c r="F12" i="25"/>
  <c r="E12" i="25"/>
  <c r="D12" i="25"/>
  <c r="F9" i="25"/>
  <c r="F13" i="25" s="1"/>
  <c r="E9" i="25"/>
  <c r="D9" i="25"/>
  <c r="D13" i="25" s="1"/>
  <c r="E13" i="25" l="1"/>
  <c r="F22" i="25"/>
  <c r="D22" i="25"/>
  <c r="M90" i="15"/>
  <c r="N90" i="15"/>
  <c r="L90" i="15"/>
  <c r="M50" i="15"/>
  <c r="N50" i="15"/>
  <c r="L50" i="15"/>
  <c r="M67" i="15"/>
  <c r="N67" i="15"/>
  <c r="L67" i="15"/>
  <c r="M89" i="15"/>
  <c r="N89" i="15"/>
  <c r="L89" i="15"/>
  <c r="L14" i="15"/>
  <c r="M14" i="15"/>
  <c r="N14" i="15"/>
  <c r="L39" i="15"/>
  <c r="M39" i="15"/>
  <c r="N39" i="15"/>
  <c r="L56" i="15"/>
  <c r="M56" i="15"/>
  <c r="N56" i="15"/>
  <c r="L72" i="15"/>
  <c r="M72" i="15"/>
  <c r="N72" i="15"/>
  <c r="L45" i="15"/>
  <c r="M45" i="15"/>
  <c r="N45" i="15"/>
  <c r="L49" i="15"/>
  <c r="M49" i="15"/>
  <c r="N49" i="15"/>
  <c r="L88" i="15"/>
  <c r="M88" i="15"/>
  <c r="N88" i="15"/>
  <c r="L84" i="15"/>
  <c r="M84" i="15"/>
  <c r="N84" i="15"/>
  <c r="L66" i="15"/>
  <c r="M66" i="15"/>
  <c r="N66" i="15"/>
  <c r="L63" i="15"/>
  <c r="M63" i="15"/>
  <c r="N63" i="15"/>
  <c r="L81" i="15"/>
  <c r="M81" i="15"/>
  <c r="N81" i="15"/>
  <c r="L22" i="15"/>
  <c r="M22" i="15"/>
  <c r="N22" i="15"/>
  <c r="L59" i="15"/>
  <c r="M59" i="15"/>
  <c r="N59" i="15"/>
  <c r="L75" i="15"/>
  <c r="M75" i="15"/>
  <c r="N75" i="15"/>
  <c r="L27" i="15"/>
  <c r="M27" i="15"/>
  <c r="N27" i="15"/>
  <c r="L18" i="15"/>
  <c r="M18" i="15"/>
  <c r="N18" i="15"/>
  <c r="H8" i="11" l="1"/>
  <c r="D4" i="11" l="1"/>
  <c r="I4" i="11" l="1"/>
  <c r="O4" i="11"/>
  <c r="K11" i="11"/>
  <c r="B9" i="11" l="1"/>
  <c r="B8" i="11" l="1"/>
  <c r="E12" i="11" l="1"/>
  <c r="H9" i="11" l="1"/>
  <c r="C9" i="11"/>
</calcChain>
</file>

<file path=xl/sharedStrings.xml><?xml version="1.0" encoding="utf-8"?>
<sst xmlns="http://schemas.openxmlformats.org/spreadsheetml/2006/main" count="582" uniqueCount="361">
  <si>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</si>
  <si>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</si>
  <si>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</si>
  <si>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</si>
  <si>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</si>
  <si>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</si>
  <si>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</si>
  <si>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</si>
  <si>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</si>
  <si>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</si>
  <si>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</si>
  <si>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</si>
  <si>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</si>
  <si>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</si>
  <si>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</si>
  <si>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</si>
  <si>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</si>
  <si>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</si>
  <si>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</si>
  <si>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</si>
  <si>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</si>
  <si>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</si>
  <si>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</si>
  <si>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</si>
  <si>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</si>
  <si>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</si>
  <si>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</si>
  <si>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</si>
  <si>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</si>
  <si>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</si>
  <si>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</si>
  <si>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</si>
  <si>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</si>
  <si>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</si>
  <si>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</si>
  <si>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</si>
  <si>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</si>
  <si>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</si>
  <si>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</si>
  <si>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</si>
  <si>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</si>
  <si>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</si>
  <si>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</si>
  <si>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</si>
  <si>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</si>
  <si>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</si>
  <si>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</si>
  <si>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</si>
  <si>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</si>
  <si>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</si>
  <si>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</si>
  <si>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</si>
  <si>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</si>
  <si>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</si>
  <si>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</si>
  <si>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</si>
  <si>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</si>
  <si>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</si>
  <si>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</si>
  <si>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</si>
  <si>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</si>
  <si>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</si>
  <si>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</si>
  <si>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</si>
  <si>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</si>
  <si>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</si>
  <si>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</si>
  <si>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</si>
  <si>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</si>
  <si>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</si>
  <si>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</si>
  <si>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</si>
  <si>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</si>
  <si>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</si>
  <si>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</si>
  <si>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</si>
  <si>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</si>
  <si>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</si>
  <si>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</si>
  <si>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</si>
  <si>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</si>
  <si>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</si>
  <si>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</si>
  <si>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</si>
  <si>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</si>
  <si>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</si>
  <si>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</si>
  <si>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</si>
  <si>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</si>
  <si>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</si>
  <si>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</si>
  <si>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</si>
  <si>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</si>
  <si>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</si>
  <si>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</si>
  <si>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</si>
  <si>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</si>
  <si>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</si>
  <si>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</si>
  <si>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</si>
  <si>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</si>
  <si>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</si>
  <si>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</si>
  <si>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</si>
  <si>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</si>
  <si>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</si>
  <si>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</si>
  <si>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</si>
  <si>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</si>
  <si>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</si>
  <si>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</si>
  <si>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</si>
  <si>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</si>
  <si>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</si>
  <si>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</si>
  <si>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</si>
  <si>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</si>
  <si>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</si>
  <si>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</si>
  <si>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</si>
  <si>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</si>
  <si>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</si>
  <si>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</si>
  <si>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</si>
  <si>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</si>
  <si>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27/11/2027</t>
  </si>
  <si>
    <t>30/12/2025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</si>
  <si>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</si>
  <si>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</si>
  <si>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</si>
  <si>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</si>
  <si>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</si>
  <si>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</si>
  <si>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</si>
  <si>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</si>
  <si>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</si>
  <si>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</si>
  <si>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</si>
  <si>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</si>
  <si>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</si>
  <si>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</si>
  <si>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</si>
  <si>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</si>
  <si>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</si>
  <si>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</si>
  <si>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</si>
  <si>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</si>
  <si>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</si>
  <si>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</si>
  <si>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</si>
  <si>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</si>
  <si>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</si>
  <si>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</si>
  <si>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</si>
  <si>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</si>
  <si>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</si>
  <si>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</si>
  <si>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</si>
  <si>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</si>
  <si>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</si>
  <si>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</si>
  <si>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</si>
  <si>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</si>
  <si>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</si>
  <si>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</si>
  <si>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</si>
  <si>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</si>
  <si>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</si>
  <si>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</si>
  <si>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</si>
  <si>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</si>
  <si>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</si>
  <si>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</si>
  <si>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</si>
  <si>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 xml:space="preserve">بغداد للمشروبات الغازية </t>
  </si>
  <si>
    <t>IBSD</t>
  </si>
  <si>
    <t>مجموع قطاع الفنادق والسياحة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</si>
  <si>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</si>
  <si>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</si>
  <si>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</si>
  <si>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</si>
  <si>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</si>
  <si>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</si>
  <si>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</si>
  <si>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</si>
  <si>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</si>
  <si>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</si>
  <si>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</si>
  <si>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</si>
  <si>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</si>
  <si>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</si>
  <si>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</si>
  <si>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</si>
  <si>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</si>
  <si>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 xml:space="preserve">فندق بابل </t>
  </si>
  <si>
    <t>HBAY</t>
  </si>
  <si>
    <t>مصرف امين العراق الاسلامي</t>
  </si>
  <si>
    <t>BAME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</si>
  <si>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</si>
  <si>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</si>
  <si>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</si>
  <si>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</si>
  <si>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</si>
  <si>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</si>
  <si>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</si>
  <si>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</si>
  <si>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</si>
  <si>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</si>
  <si>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</si>
  <si>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</si>
  <si>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</si>
  <si>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</si>
  <si>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</si>
  <si>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</si>
  <si>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</si>
  <si>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</si>
  <si>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</si>
  <si>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</si>
  <si>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</si>
  <si>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</si>
  <si>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</si>
  <si>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</si>
  <si>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</si>
  <si>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</si>
  <si>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</si>
  <si>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</si>
  <si>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</si>
  <si>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</si>
  <si>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</si>
  <si>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</si>
  <si>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</si>
  <si>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</si>
  <si>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</si>
  <si>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</si>
  <si>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</si>
  <si>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</si>
  <si>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</si>
  <si>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</si>
  <si>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</si>
  <si>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</si>
  <si>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الخاتم للاتصالات</t>
  </si>
  <si>
    <t>TZNI</t>
  </si>
  <si>
    <t xml:space="preserve">المواد الانشائية الحديثة </t>
  </si>
  <si>
    <t>IMCM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</si>
  <si>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</si>
  <si>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</si>
  <si>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</si>
  <si>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</si>
  <si>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</si>
  <si>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</si>
  <si>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</si>
  <si>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</si>
  <si>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</si>
  <si>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</si>
  <si>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</si>
  <si>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</si>
  <si>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</si>
  <si>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</si>
  <si>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</si>
  <si>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</si>
  <si>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</si>
  <si>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</si>
  <si>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</si>
  <si>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</si>
  <si>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</si>
  <si>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</si>
  <si>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</si>
  <si>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</si>
  <si>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</si>
  <si>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</si>
  <si>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</si>
  <si>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</si>
  <si>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</si>
  <si>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</si>
  <si>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</si>
  <si>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</si>
  <si>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</si>
  <si>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</si>
  <si>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</si>
  <si>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</si>
  <si>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</si>
  <si>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</si>
  <si>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</si>
  <si>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</si>
  <si>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</si>
  <si>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</si>
  <si>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</si>
  <si>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</si>
  <si>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</si>
  <si>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</si>
  <si>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</si>
  <si>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</si>
  <si>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BBOB</t>
  </si>
  <si>
    <t xml:space="preserve">مصرف بغداد </t>
  </si>
  <si>
    <t>الخليج للتأمين وأعادة التامين</t>
  </si>
  <si>
    <t>NGIR</t>
  </si>
  <si>
    <t>مجموع قطاع التامين</t>
  </si>
  <si>
    <t>البادية للتامين (NBAD)</t>
  </si>
  <si>
    <t>مصرف الاستثمار العراقي</t>
  </si>
  <si>
    <t>BIBI</t>
  </si>
  <si>
    <t>قطاع الاستثمار</t>
  </si>
  <si>
    <t>مجموع قطاع مصارف</t>
  </si>
  <si>
    <t xml:space="preserve">مجموع السوق </t>
  </si>
  <si>
    <t>كركوك لانتاج المواد الانشائية (IKFP)</t>
  </si>
  <si>
    <t>مجموع قطاع الزراعة</t>
  </si>
  <si>
    <t>بابل للإنتاج الحيواني والنباتي</t>
  </si>
  <si>
    <t>ABAP</t>
  </si>
  <si>
    <t>كوردستان للتامين (NKUI)</t>
  </si>
  <si>
    <t>مصرف الثقة الاسلامي</t>
  </si>
  <si>
    <t>BTRU</t>
  </si>
  <si>
    <t>BSAN</t>
  </si>
  <si>
    <t>مصرف السنام الاسلامي</t>
  </si>
  <si>
    <t>المصرف المتحد للاستثمار</t>
  </si>
  <si>
    <t>BUND</t>
  </si>
  <si>
    <t>BQUR</t>
  </si>
  <si>
    <t xml:space="preserve">مصرف القرطاس الاسلامي </t>
  </si>
  <si>
    <t>AMEF</t>
  </si>
  <si>
    <t>AISP</t>
  </si>
  <si>
    <t>العراقية لانتاج البذور</t>
  </si>
  <si>
    <t>تم البدء بعمليات ايداع شهادات اسهم المساهمين لشركة كوردستان الدولي للتامين إعتباراً من جلسة الاحد 2025/11/23 وسيتم اطلاق التداول  إعتباراً من جلسة الاحد 2025/12/14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</si>
  <si>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البادية للتأمين إعتباراً من جلسة الاثنين 2025/11/10 وسيتم اطلاق التداول  إعتباراً من جلسة الاثنين 2025/12/1 بعد ايداع 5% من رأس المال او بعد مرور (21) يوم من تاريخ بدء الايداع في منصة الشركات غير المدرجة ISX-OTC.</t>
  </si>
  <si>
    <t>الشرق الاوسط للاسماك</t>
  </si>
  <si>
    <t>16/12/2025</t>
  </si>
  <si>
    <t>سندات بناء الاصدارية الثانية فئة مليون</t>
  </si>
  <si>
    <t>سيتم ايقاف التداول على سندات بناء الاصدارية الثانية فئة (1,000,000) دينار اعتبارا من جلسة 2025/12/2  لكون تاريخ اطفاء الفئة 2025/12/16.</t>
  </si>
  <si>
    <t>سيتم اطلاق التداول  على اسهم الشركة إعتباراً من جلسة الاثنين 2025/12/1 بعد ايداع 24.75% من رأس المال الشركة، ستكون الاسهم متاحة في منصة الشركات غير المدرجة ISX-OTC.</t>
  </si>
  <si>
    <t>الجلسة (214)</t>
  </si>
  <si>
    <t>جلسة الاحد 2025/11/30</t>
  </si>
  <si>
    <t>الجلسة (214) نشرة منصة تداول الاسهم النظامية لجلسة الاحد 2025/11/30 Regular Market Trading</t>
  </si>
  <si>
    <t>الجلسة (214) نشرة المنصة الثالثة لتداول الشركات لجلسة الاحد 2025/11/30 Second Platform Trading</t>
  </si>
  <si>
    <t>الجلسة (214) نشرة المنصة الثانية لتداول الشركات لجلسة الاحد 2025/11/30 Second Platform Trading</t>
  </si>
  <si>
    <t>الشركات غير المتداولة لمنصة التداول النظامي لجلسة  الاحد 2025/11/30</t>
  </si>
  <si>
    <t>الشركات غير المتداولة للمنصة الثانية لجلسة الاحد 2025/11/30</t>
  </si>
  <si>
    <t>الشركات غير المتداولة للمنصة الثانية لجلسة  الاحد 2025/11/30</t>
  </si>
  <si>
    <t>الشركات غير المتداولة للمنصة الثالثة لجلسة الاحد 2025/11/30</t>
  </si>
  <si>
    <t xml:space="preserve">الجلسة (214) نشرة لمنصة تداول اسهم الشركات غير المدرجة OTC    </t>
  </si>
  <si>
    <t>جلسة  الاحد 2025/11/30</t>
  </si>
  <si>
    <t xml:space="preserve">مصرف الاقتصاد للاستثمار </t>
  </si>
  <si>
    <t>BEFI</t>
  </si>
  <si>
    <t>بغداد العراق للنقل العام</t>
  </si>
  <si>
    <t>SBPT</t>
  </si>
  <si>
    <t xml:space="preserve">البادية للنقل العام </t>
  </si>
  <si>
    <t>SBAG</t>
  </si>
  <si>
    <t>سوق العراق للأوراق المالية</t>
  </si>
  <si>
    <t>نشرة تداول أسهم غير العراقيين لجلسة الاحد 2025/11/30</t>
  </si>
  <si>
    <t>نشرة تداول الاسهم المشتراة لغير العراقيين في السوق النظامي</t>
  </si>
  <si>
    <t xml:space="preserve">مصرف المنصور للاستثمار </t>
  </si>
  <si>
    <t xml:space="preserve">قطاع الفنادق والسياحة </t>
  </si>
  <si>
    <t>فندق المنصور</t>
  </si>
  <si>
    <t xml:space="preserve">مجموع قطاع الفنادق والسياحة </t>
  </si>
  <si>
    <t>المجموع الكلي</t>
  </si>
  <si>
    <t>نشرة  تداول الاسهم المباعة من غير العراقيين في السوق النظامي</t>
  </si>
  <si>
    <t xml:space="preserve">قطاع الصناعة </t>
  </si>
  <si>
    <t xml:space="preserve">مجموع قطاع الصناعة </t>
  </si>
  <si>
    <t>نشرة  تداول الاسهم المباعة من غير العراقيين في منصة الشركات غير المفصحة</t>
  </si>
  <si>
    <t>الحديثة لانتاج الحيواني والزراعي(AMAP)</t>
  </si>
  <si>
    <t xml:space="preserve">استنادا الى قرار هيأة الاوراق المالية  المرقم 2447/10 في 2025/11/25 تقرر نقل  تداول اسهم الشركة من منصة الشركات غير المفصحة الى منصة النظامية اعتبارا من جلسة الاثنين 2025/12/1 </t>
  </si>
  <si>
    <t>الخاتم للاتصالات(TZNI)</t>
  </si>
  <si>
    <t xml:space="preserve">إستبعاد سعر </t>
  </si>
  <si>
    <t>إستبعاد سعر إغلاق آخر عقد في جلسة اليوم على أسهم شركة الكندي لانتاج اللقاحات البطرية البالغ (2.700) دينار ليكون (2.750) دينار سعر الاغلاق الحالي .</t>
  </si>
  <si>
    <t>أرسل سوق العراق للاوراق المالية كتاب إلى شركة الخاتم للاتصالات للافصاح عن اهم الاحداث الجوهرية التي أدت إلى إرتفاع سعر السهم لجلستين بكامل حدود نسبة التغير لجسلتي 11/27 و 2025/11/30.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</si>
</sst>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0"/>
    <numFmt numFmtId="165" formatCode="0.000"/>
    <numFmt numFmtId="166" formatCode="_-* #,##0.00_-;_-* #,##0.00\-;_-* &quot;-&quot;??_-;_-@_-"/>
  </numFmts>
  <fonts count="85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2"/>
      <color theme="3"/>
      <name val="Arial"/>
      <family val="2"/>
    </font>
    <font>
      <b/>
      <sz val="12"/>
      <color rgb="FF002060"/>
      <name val="Arial"/>
      <family val="2"/>
    </font>
  </fonts>
  <fills count="62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  <fill>
      <patternFill patternType="solid">
        <fgColor theme="3" tint="0.79998168889431442"/>
        <bgColor indexed="64"/>
      </patternFill>
    </fill>
  </fills>
  <borders count="169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7" applyNumberFormat="0" applyAlignment="0" applyProtection="0"/>
    <xf numFmtId="0" fontId="14" fillId="40" borderId="57" applyNumberFormat="0" applyAlignment="0" applyProtection="0"/>
    <xf numFmtId="0" fontId="2" fillId="56" borderId="58" applyNumberFormat="0" applyFont="0" applyAlignment="0" applyProtection="0"/>
    <xf numFmtId="0" fontId="2" fillId="56" borderId="58" applyNumberFormat="0" applyFont="0" applyAlignment="0" applyProtection="0"/>
    <xf numFmtId="0" fontId="18" fillId="53" borderId="59" applyNumberFormat="0" applyAlignment="0" applyProtection="0"/>
    <xf numFmtId="0" fontId="20" fillId="0" borderId="60" applyNumberFormat="0" applyFill="0" applyAlignment="0" applyProtection="0"/>
  </cellStyleXfs>
  <cellXfs count="371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3" xfId="0" applyNumberFormat="1" applyFont="1" applyBorder="1" applyAlignment="1">
      <alignment horizontal="center" vertical="center"/>
    </xf>
    <xf numFmtId="2" fontId="62" fillId="0" borderId="53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3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0" xfId="1" applyFont="1" applyFill="1" applyBorder="1" applyAlignment="1">
      <alignment horizontal="center" vertical="center"/>
    </xf>
    <xf numFmtId="0" fontId="62" fillId="2" borderId="49" xfId="1" applyFont="1" applyFill="1" applyBorder="1" applyAlignment="1">
      <alignment horizontal="center" vertical="center" wrapText="1"/>
    </xf>
    <xf numFmtId="0" fontId="62" fillId="2" borderId="50" xfId="1" applyFont="1" applyFill="1" applyBorder="1" applyAlignment="1">
      <alignment horizontal="center" vertical="center" wrapText="1"/>
    </xf>
    <xf numFmtId="0" fontId="59" fillId="2" borderId="50" xfId="1" applyFont="1" applyFill="1" applyBorder="1" applyAlignment="1">
      <alignment horizontal="center" vertical="center" wrapText="1"/>
    </xf>
    <xf numFmtId="0" fontId="62" fillId="0" borderId="50" xfId="0" applyFont="1" applyBorder="1" applyAlignment="1">
      <alignment horizontal="right" vertical="center"/>
    </xf>
    <xf numFmtId="0" fontId="62" fillId="0" borderId="49" xfId="0" applyFont="1" applyBorder="1" applyAlignment="1">
      <alignment horizontal="center" vertical="center"/>
    </xf>
    <xf numFmtId="0" fontId="62" fillId="0" borderId="50" xfId="0" applyFont="1" applyBorder="1" applyAlignment="1">
      <alignment horizontal="center" vertical="center"/>
    </xf>
    <xf numFmtId="14" fontId="62" fillId="0" borderId="50" xfId="0" applyNumberFormat="1" applyFont="1" applyBorder="1" applyAlignment="1">
      <alignment horizontal="center" vertical="center"/>
    </xf>
    <xf numFmtId="2" fontId="55" fillId="0" borderId="48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8" xfId="0" applyFont="1" applyFill="1" applyBorder="1" applyAlignment="1">
      <alignment vertical="center"/>
    </xf>
    <xf numFmtId="164" fontId="60" fillId="3" borderId="70" xfId="0" applyNumberFormat="1" applyFont="1" applyFill="1" applyBorder="1" applyAlignment="1">
      <alignment horizontal="center" vertical="center"/>
    </xf>
    <xf numFmtId="0" fontId="60" fillId="0" borderId="68" xfId="0" applyFont="1" applyBorder="1" applyAlignment="1">
      <alignment vertical="center"/>
    </xf>
    <xf numFmtId="164" fontId="60" fillId="0" borderId="68" xfId="0" applyNumberFormat="1" applyFont="1" applyBorder="1" applyAlignment="1">
      <alignment horizontal="center" vertical="center"/>
    </xf>
    <xf numFmtId="0" fontId="60" fillId="2" borderId="69" xfId="1" applyFont="1" applyFill="1" applyBorder="1" applyAlignment="1">
      <alignment horizontal="center" vertical="center"/>
    </xf>
    <xf numFmtId="0" fontId="60" fillId="3" borderId="71" xfId="0" applyFont="1" applyFill="1" applyBorder="1" applyAlignment="1">
      <alignment vertical="center"/>
    </xf>
    <xf numFmtId="0" fontId="62" fillId="0" borderId="80" xfId="0" applyFont="1" applyBorder="1" applyAlignment="1">
      <alignment horizontal="center" vertical="center"/>
    </xf>
    <xf numFmtId="165" fontId="62" fillId="0" borderId="81" xfId="0" applyNumberFormat="1" applyFont="1" applyBorder="1" applyAlignment="1">
      <alignment horizontal="center" vertical="center"/>
    </xf>
    <xf numFmtId="2" fontId="62" fillId="0" borderId="81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8" xfId="1" applyFont="1" applyFill="1" applyBorder="1" applyAlignment="1">
      <alignment horizontal="center" vertical="center"/>
    </xf>
    <xf numFmtId="0" fontId="60" fillId="60" borderId="68" xfId="1" applyFont="1" applyFill="1" applyBorder="1" applyAlignment="1">
      <alignment horizontal="center" vertical="center" wrapText="1"/>
    </xf>
    <xf numFmtId="164" fontId="60" fillId="60" borderId="68" xfId="1" applyNumberFormat="1" applyFont="1" applyFill="1" applyBorder="1" applyAlignment="1">
      <alignment horizontal="center" vertical="center" wrapText="1"/>
    </xf>
    <xf numFmtId="4" fontId="60" fillId="60" borderId="68" xfId="1" applyNumberFormat="1" applyFont="1" applyFill="1" applyBorder="1" applyAlignment="1">
      <alignment horizontal="center" vertical="center" wrapText="1"/>
    </xf>
    <xf numFmtId="3" fontId="60" fillId="60" borderId="68" xfId="1" applyNumberFormat="1" applyFont="1" applyFill="1" applyBorder="1" applyAlignment="1">
      <alignment horizontal="center" vertical="center" wrapText="1"/>
    </xf>
    <xf numFmtId="3" fontId="60" fillId="3" borderId="68" xfId="0" applyNumberFormat="1" applyFont="1" applyFill="1" applyBorder="1" applyAlignment="1">
      <alignment horizontal="right" vertical="center"/>
    </xf>
    <xf numFmtId="2" fontId="56" fillId="57" borderId="61" xfId="0" applyNumberFormat="1" applyFont="1" applyFill="1" applyBorder="1" applyAlignment="1">
      <alignment horizontal="center"/>
    </xf>
    <xf numFmtId="3" fontId="60" fillId="57" borderId="68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3" xfId="0" applyNumberFormat="1" applyFont="1" applyBorder="1" applyAlignment="1">
      <alignment horizontal="center" vertical="center"/>
    </xf>
    <xf numFmtId="2" fontId="70" fillId="0" borderId="52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2" xfId="0" applyFont="1" applyBorder="1"/>
    <xf numFmtId="3" fontId="57" fillId="0" borderId="1" xfId="0" applyNumberFormat="1" applyFont="1" applyBorder="1" applyAlignment="1">
      <alignment horizontal="right" vertical="center"/>
    </xf>
    <xf numFmtId="2" fontId="72" fillId="0" borderId="53" xfId="0" applyNumberFormat="1" applyFont="1" applyBorder="1" applyAlignment="1">
      <alignment vertical="center"/>
    </xf>
    <xf numFmtId="2" fontId="72" fillId="0" borderId="53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3" fillId="0" borderId="7" xfId="0" applyNumberFormat="1" applyFont="1" applyBorder="1"/>
    <xf numFmtId="0" fontId="58" fillId="0" borderId="52" xfId="0" applyFont="1" applyBorder="1"/>
    <xf numFmtId="2" fontId="58" fillId="0" borderId="52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2" fillId="0" borderId="53" xfId="0" applyNumberFormat="1" applyFont="1" applyBorder="1" applyAlignment="1">
      <alignment horizontal="center" vertical="center"/>
    </xf>
    <xf numFmtId="2" fontId="74" fillId="0" borderId="52" xfId="0" applyNumberFormat="1" applyFont="1" applyBorder="1"/>
    <xf numFmtId="2" fontId="74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2" fillId="0" borderId="53" xfId="0" applyFont="1" applyBorder="1" applyAlignment="1">
      <alignment horizontal="center" vertical="center"/>
    </xf>
    <xf numFmtId="2" fontId="74" fillId="0" borderId="6" xfId="0" applyNumberFormat="1" applyFont="1" applyBorder="1"/>
    <xf numFmtId="0" fontId="60" fillId="3" borderId="87" xfId="0" applyFont="1" applyFill="1" applyBorder="1" applyAlignment="1">
      <alignment vertical="center"/>
    </xf>
    <xf numFmtId="164" fontId="60" fillId="3" borderId="94" xfId="0" applyNumberFormat="1" applyFont="1" applyFill="1" applyBorder="1" applyAlignment="1">
      <alignment horizontal="center" vertical="center"/>
    </xf>
    <xf numFmtId="4" fontId="60" fillId="3" borderId="94" xfId="0" applyNumberFormat="1" applyFont="1" applyFill="1" applyBorder="1" applyAlignment="1">
      <alignment horizontal="center" vertical="center"/>
    </xf>
    <xf numFmtId="0" fontId="60" fillId="3" borderId="99" xfId="0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vertical="center"/>
    </xf>
    <xf numFmtId="3" fontId="60" fillId="3" borderId="100" xfId="0" applyNumberFormat="1" applyFont="1" applyFill="1" applyBorder="1" applyAlignment="1">
      <alignment horizontal="right" vertical="center"/>
    </xf>
    <xf numFmtId="164" fontId="60" fillId="3" borderId="100" xfId="0" applyNumberFormat="1" applyFont="1" applyFill="1" applyBorder="1" applyAlignment="1">
      <alignment horizontal="center" vertical="center"/>
    </xf>
    <xf numFmtId="3" fontId="62" fillId="3" borderId="101" xfId="0" applyNumberFormat="1" applyFont="1" applyFill="1" applyBorder="1" applyAlignment="1">
      <alignment horizontal="center" vertical="center"/>
    </xf>
    <xf numFmtId="0" fontId="62" fillId="3" borderId="68" xfId="0" applyFont="1" applyFill="1" applyBorder="1" applyAlignment="1">
      <alignment vertical="center"/>
    </xf>
    <xf numFmtId="164" fontId="62" fillId="3" borderId="101" xfId="0" applyNumberFormat="1" applyFont="1" applyFill="1" applyBorder="1" applyAlignment="1">
      <alignment horizontal="center" vertical="center"/>
    </xf>
    <xf numFmtId="4" fontId="62" fillId="3" borderId="101" xfId="0" applyNumberFormat="1" applyFont="1" applyFill="1" applyBorder="1" applyAlignment="1">
      <alignment horizontal="center" vertical="center"/>
    </xf>
    <xf numFmtId="4" fontId="64" fillId="3" borderId="101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3" xfId="0" applyFont="1" applyBorder="1"/>
    <xf numFmtId="0" fontId="62" fillId="3" borderId="0" xfId="0" applyFont="1" applyFill="1" applyAlignment="1">
      <alignment vertical="center"/>
    </xf>
    <xf numFmtId="2" fontId="76" fillId="0" borderId="1" xfId="0" applyNumberFormat="1" applyFont="1" applyBorder="1" applyAlignment="1">
      <alignment vertical="center"/>
    </xf>
    <xf numFmtId="0" fontId="62" fillId="3" borderId="102" xfId="0" applyFont="1" applyFill="1" applyBorder="1" applyAlignment="1">
      <alignment horizontal="right" vertical="center"/>
    </xf>
    <xf numFmtId="0" fontId="62" fillId="3" borderId="102" xfId="0" applyFont="1" applyFill="1" applyBorder="1" applyAlignment="1">
      <alignment horizontal="left" vertical="center"/>
    </xf>
    <xf numFmtId="2" fontId="56" fillId="3" borderId="97" xfId="0" applyNumberFormat="1" applyFont="1" applyFill="1" applyBorder="1" applyAlignment="1">
      <alignment horizont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6" xfId="0" applyNumberFormat="1" applyFont="1" applyFill="1" applyBorder="1" applyAlignment="1">
      <alignment horizontal="center" vertical="center"/>
    </xf>
    <xf numFmtId="0" fontId="60" fillId="3" borderId="106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0" fontId="60" fillId="3" borderId="107" xfId="0" applyFont="1" applyFill="1" applyBorder="1" applyAlignment="1">
      <alignment vertical="center"/>
    </xf>
    <xf numFmtId="164" fontId="60" fillId="3" borderId="107" xfId="0" applyNumberFormat="1" applyFont="1" applyFill="1" applyBorder="1" applyAlignment="1">
      <alignment horizontal="center" vertical="center"/>
    </xf>
    <xf numFmtId="164" fontId="60" fillId="3" borderId="111" xfId="0" applyNumberFormat="1" applyFont="1" applyFill="1" applyBorder="1" applyAlignment="1">
      <alignment horizontal="center" vertical="center"/>
    </xf>
    <xf numFmtId="0" fontId="60" fillId="3" borderId="115" xfId="0" applyFont="1" applyFill="1" applyBorder="1" applyAlignment="1">
      <alignment vertical="center"/>
    </xf>
    <xf numFmtId="0" fontId="60" fillId="0" borderId="115" xfId="0" applyFont="1" applyBorder="1" applyAlignment="1">
      <alignment vertical="center"/>
    </xf>
    <xf numFmtId="164" fontId="60" fillId="0" borderId="115" xfId="0" applyNumberFormat="1" applyFont="1" applyBorder="1" applyAlignment="1">
      <alignment horizontal="center" vertical="center"/>
    </xf>
    <xf numFmtId="2" fontId="56" fillId="3" borderId="61" xfId="0" applyNumberFormat="1" applyFont="1" applyFill="1" applyBorder="1" applyAlignment="1">
      <alignment horizontal="center"/>
    </xf>
    <xf numFmtId="2" fontId="57" fillId="0" borderId="46" xfId="0" applyNumberFormat="1" applyFont="1" applyBorder="1"/>
    <xf numFmtId="164" fontId="62" fillId="3" borderId="100" xfId="0" applyNumberFormat="1" applyFont="1" applyFill="1" applyBorder="1" applyAlignment="1">
      <alignment horizontal="center" vertical="center"/>
    </xf>
    <xf numFmtId="4" fontId="65" fillId="3" borderId="94" xfId="0" applyNumberFormat="1" applyFont="1" applyFill="1" applyBorder="1" applyAlignment="1">
      <alignment horizontal="center" vertical="center"/>
    </xf>
    <xf numFmtId="0" fontId="59" fillId="0" borderId="90" xfId="0" applyFont="1" applyBorder="1" applyAlignment="1">
      <alignment vertical="center" wrapText="1"/>
    </xf>
    <xf numFmtId="0" fontId="60" fillId="3" borderId="125" xfId="0" applyFont="1" applyFill="1" applyBorder="1" applyAlignment="1">
      <alignment vertical="center"/>
    </xf>
    <xf numFmtId="164" fontId="60" fillId="3" borderId="128" xfId="0" applyNumberFormat="1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29" xfId="0" applyNumberFormat="1" applyFont="1" applyFill="1" applyBorder="1" applyAlignment="1">
      <alignment horizontal="right" vertical="center"/>
    </xf>
    <xf numFmtId="14" fontId="62" fillId="0" borderId="131" xfId="0" applyNumberFormat="1" applyFont="1" applyBorder="1" applyAlignment="1">
      <alignment horizontal="center" vertical="center"/>
    </xf>
    <xf numFmtId="164" fontId="60" fillId="3" borderId="132" xfId="0" applyNumberFormat="1" applyFont="1" applyFill="1" applyBorder="1" applyAlignment="1">
      <alignment horizontal="center" vertical="center"/>
    </xf>
    <xf numFmtId="0" fontId="60" fillId="3" borderId="133" xfId="0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horizontal="right" vertical="center"/>
    </xf>
    <xf numFmtId="4" fontId="60" fillId="3" borderId="132" xfId="0" applyNumberFormat="1" applyFont="1" applyFill="1" applyBorder="1" applyAlignment="1">
      <alignment horizontal="center" vertical="center"/>
    </xf>
    <xf numFmtId="3" fontId="60" fillId="3" borderId="132" xfId="0" applyNumberFormat="1" applyFont="1" applyFill="1" applyBorder="1" applyAlignment="1">
      <alignment vertical="center"/>
    </xf>
    <xf numFmtId="164" fontId="60" fillId="0" borderId="132" xfId="0" applyNumberFormat="1" applyFont="1" applyBorder="1" applyAlignment="1">
      <alignment horizontal="center" vertical="center"/>
    </xf>
    <xf numFmtId="0" fontId="60" fillId="2" borderId="132" xfId="1" applyFont="1" applyFill="1" applyBorder="1" applyAlignment="1">
      <alignment horizontal="center" vertical="center"/>
    </xf>
    <xf numFmtId="14" fontId="62" fillId="0" borderId="132" xfId="0" applyNumberFormat="1" applyFont="1" applyBorder="1" applyAlignment="1">
      <alignment horizontal="center" vertical="center"/>
    </xf>
    <xf numFmtId="164" fontId="60" fillId="0" borderId="135" xfId="0" applyNumberFormat="1" applyFont="1" applyBorder="1" applyAlignment="1">
      <alignment horizontal="center" vertical="center"/>
    </xf>
    <xf numFmtId="164" fontId="60" fillId="3" borderId="135" xfId="0" applyNumberFormat="1" applyFont="1" applyFill="1" applyBorder="1" applyAlignment="1">
      <alignment horizontal="center" vertical="center"/>
    </xf>
    <xf numFmtId="164" fontId="60" fillId="3" borderId="88" xfId="0" applyNumberFormat="1" applyFont="1" applyFill="1" applyBorder="1" applyAlignment="1">
      <alignment horizontal="center" vertical="center"/>
    </xf>
    <xf numFmtId="164" fontId="60" fillId="3" borderId="130" xfId="0" applyNumberFormat="1" applyFont="1" applyFill="1" applyBorder="1" applyAlignment="1">
      <alignment horizontal="center" vertical="center"/>
    </xf>
    <xf numFmtId="164" fontId="60" fillId="0" borderId="106" xfId="0" applyNumberFormat="1" applyFont="1" applyBorder="1" applyAlignment="1">
      <alignment horizontal="center" vertical="center"/>
    </xf>
    <xf numFmtId="164" fontId="60" fillId="0" borderId="114" xfId="0" applyNumberFormat="1" applyFont="1" applyBorder="1" applyAlignment="1">
      <alignment horizontal="center" vertical="center"/>
    </xf>
    <xf numFmtId="0" fontId="60" fillId="2" borderId="132" xfId="1" applyFont="1" applyFill="1" applyBorder="1" applyAlignment="1">
      <alignment horizontal="center" vertical="center" wrapText="1"/>
    </xf>
    <xf numFmtId="3" fontId="60" fillId="2" borderId="132" xfId="1" applyNumberFormat="1" applyFont="1" applyFill="1" applyBorder="1" applyAlignment="1">
      <alignment horizontal="center" vertical="center" wrapText="1"/>
    </xf>
    <xf numFmtId="0" fontId="62" fillId="0" borderId="132" xfId="0" applyFont="1" applyBorder="1" applyAlignment="1">
      <alignment horizontal="right" vertical="center"/>
    </xf>
    <xf numFmtId="164" fontId="62" fillId="0" borderId="132" xfId="0" applyNumberFormat="1" applyFont="1" applyBorder="1" applyAlignment="1">
      <alignment horizontal="center" vertical="center"/>
    </xf>
    <xf numFmtId="0" fontId="62" fillId="3" borderId="138" xfId="0" applyFont="1" applyFill="1" applyBorder="1" applyAlignment="1">
      <alignment horizontal="center" vertical="center"/>
    </xf>
    <xf numFmtId="3" fontId="62" fillId="3" borderId="132" xfId="0" applyNumberFormat="1" applyFont="1" applyFill="1" applyBorder="1" applyAlignment="1">
      <alignment horizontal="center" vertical="center"/>
    </xf>
    <xf numFmtId="3" fontId="62" fillId="61" borderId="132" xfId="0" applyNumberFormat="1" applyFont="1" applyFill="1" applyBorder="1" applyAlignment="1">
      <alignment horizontal="center" vertical="center"/>
    </xf>
    <xf numFmtId="164" fontId="60" fillId="3" borderId="141" xfId="0" applyNumberFormat="1" applyFont="1" applyFill="1" applyBorder="1" applyAlignment="1">
      <alignment horizontal="center" vertical="center"/>
    </xf>
    <xf numFmtId="4" fontId="60" fillId="3" borderId="141" xfId="0" applyNumberFormat="1" applyFont="1" applyFill="1" applyBorder="1" applyAlignment="1">
      <alignment horizontal="center" vertical="center"/>
    </xf>
    <xf numFmtId="0" fontId="60" fillId="3" borderId="142" xfId="0" applyFont="1" applyFill="1" applyBorder="1" applyAlignment="1">
      <alignment vertical="center"/>
    </xf>
    <xf numFmtId="3" fontId="60" fillId="3" borderId="141" xfId="0" applyNumberFormat="1" applyFont="1" applyFill="1" applyBorder="1" applyAlignment="1">
      <alignment vertical="center"/>
    </xf>
    <xf numFmtId="3" fontId="60" fillId="3" borderId="141" xfId="0" applyNumberFormat="1" applyFont="1" applyFill="1" applyBorder="1" applyAlignment="1">
      <alignment horizontal="right" vertical="center"/>
    </xf>
    <xf numFmtId="0" fontId="60" fillId="3" borderId="143" xfId="0" applyFont="1" applyFill="1" applyBorder="1" applyAlignment="1">
      <alignment vertical="center"/>
    </xf>
    <xf numFmtId="3" fontId="60" fillId="3" borderId="146" xfId="0" applyNumberFormat="1" applyFont="1" applyFill="1" applyBorder="1" applyAlignment="1">
      <alignment vertical="center"/>
    </xf>
    <xf numFmtId="3" fontId="60" fillId="3" borderId="146" xfId="0" applyNumberFormat="1" applyFont="1" applyFill="1" applyBorder="1" applyAlignment="1">
      <alignment horizontal="right" vertical="center"/>
    </xf>
    <xf numFmtId="164" fontId="60" fillId="3" borderId="146" xfId="0" applyNumberFormat="1" applyFont="1" applyFill="1" applyBorder="1" applyAlignment="1">
      <alignment horizontal="center" vertical="center"/>
    </xf>
    <xf numFmtId="4" fontId="60" fillId="3" borderId="146" xfId="0" applyNumberFormat="1" applyFont="1" applyFill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60" fillId="3" borderId="147" xfId="0" applyFont="1" applyFill="1" applyBorder="1" applyAlignment="1">
      <alignment vertical="center"/>
    </xf>
    <xf numFmtId="164" fontId="60" fillId="3" borderId="147" xfId="0" applyNumberFormat="1" applyFont="1" applyFill="1" applyBorder="1" applyAlignment="1">
      <alignment horizontal="center" vertical="center"/>
    </xf>
    <xf numFmtId="3" fontId="60" fillId="3" borderId="148" xfId="0" applyNumberFormat="1" applyFont="1" applyFill="1" applyBorder="1" applyAlignment="1">
      <alignment horizontal="right" vertical="center"/>
    </xf>
    <xf numFmtId="164" fontId="60" fillId="3" borderId="148" xfId="0" applyNumberFormat="1" applyFont="1" applyFill="1" applyBorder="1" applyAlignment="1">
      <alignment horizontal="center" vertical="center"/>
    </xf>
    <xf numFmtId="0" fontId="60" fillId="3" borderId="149" xfId="0" applyFont="1" applyFill="1" applyBorder="1" applyAlignment="1">
      <alignment vertical="center"/>
    </xf>
    <xf numFmtId="3" fontId="60" fillId="3" borderId="148" xfId="0" applyNumberFormat="1" applyFont="1" applyFill="1" applyBorder="1" applyAlignment="1">
      <alignment vertical="center"/>
    </xf>
    <xf numFmtId="164" fontId="60" fillId="0" borderId="151" xfId="0" applyNumberFormat="1" applyFont="1" applyBorder="1" applyAlignment="1">
      <alignment horizontal="center" vertical="center"/>
    </xf>
    <xf numFmtId="2" fontId="57" fillId="0" borderId="45" xfId="0" applyNumberFormat="1" applyFont="1" applyBorder="1" applyAlignment="1">
      <alignment horizontal="right"/>
    </xf>
    <xf numFmtId="0" fontId="59" fillId="0" borderId="152" xfId="0" applyFont="1" applyBorder="1" applyAlignment="1">
      <alignment vertical="center" wrapText="1"/>
    </xf>
    <xf numFmtId="0" fontId="60" fillId="3" borderId="0" xfId="0" applyFont="1" applyFill="1" applyBorder="1" applyAlignment="1">
      <alignment vertical="center"/>
    </xf>
    <xf numFmtId="164" fontId="60" fillId="3" borderId="152" xfId="0" applyNumberFormat="1" applyFont="1" applyFill="1" applyBorder="1" applyAlignment="1">
      <alignment horizontal="center" vertical="center"/>
    </xf>
    <xf numFmtId="4" fontId="78" fillId="0" borderId="53" xfId="0" applyNumberFormat="1" applyFont="1" applyBorder="1" applyAlignment="1">
      <alignment horizontal="center" vertical="center"/>
    </xf>
    <xf numFmtId="0" fontId="79" fillId="0" borderId="0" xfId="0" applyFont="1"/>
    <xf numFmtId="0" fontId="80" fillId="0" borderId="0" xfId="0" applyFont="1"/>
    <xf numFmtId="4" fontId="60" fillId="3" borderId="152" xfId="0" applyNumberFormat="1" applyFont="1" applyFill="1" applyBorder="1" applyAlignment="1">
      <alignment horizontal="center" vertical="center"/>
    </xf>
    <xf numFmtId="3" fontId="60" fillId="3" borderId="152" xfId="0" applyNumberFormat="1" applyFont="1" applyFill="1" applyBorder="1" applyAlignment="1">
      <alignment vertical="center"/>
    </xf>
    <xf numFmtId="3" fontId="60" fillId="3" borderId="152" xfId="0" applyNumberFormat="1" applyFont="1" applyFill="1" applyBorder="1" applyAlignment="1">
      <alignment horizontal="right" vertical="center"/>
    </xf>
    <xf numFmtId="0" fontId="81" fillId="2" borderId="154" xfId="0" applyFont="1" applyFill="1" applyBorder="1" applyAlignment="1">
      <alignment horizontal="center" vertical="center"/>
    </xf>
    <xf numFmtId="0" fontId="81" fillId="2" borderId="154" xfId="0" applyFont="1" applyFill="1" applyBorder="1" applyAlignment="1">
      <alignment horizontal="center" vertical="center" wrapText="1"/>
    </xf>
    <xf numFmtId="0" fontId="81" fillId="2" borderId="165" xfId="0" applyFont="1" applyFill="1" applyBorder="1" applyAlignment="1">
      <alignment horizontal="center" vertical="center"/>
    </xf>
    <xf numFmtId="0" fontId="81" fillId="2" borderId="165" xfId="0" applyFont="1" applyFill="1" applyBorder="1" applyAlignment="1">
      <alignment horizontal="center" vertical="center" wrapText="1"/>
    </xf>
    <xf numFmtId="0" fontId="82" fillId="2" borderId="165" xfId="0" applyFont="1" applyFill="1" applyBorder="1" applyAlignment="1">
      <alignment horizontal="center" vertical="center"/>
    </xf>
    <xf numFmtId="0" fontId="82" fillId="2" borderId="165" xfId="0" applyFont="1" applyFill="1" applyBorder="1" applyAlignment="1">
      <alignment horizontal="center" vertical="center" wrapText="1"/>
    </xf>
    <xf numFmtId="0" fontId="83" fillId="3" borderId="152" xfId="364" applyFont="1" applyFill="1" applyBorder="1" applyAlignment="1">
      <alignment horizontal="right" vertical="center"/>
    </xf>
    <xf numFmtId="0" fontId="83" fillId="3" borderId="152" xfId="364" applyFont="1" applyFill="1" applyBorder="1" applyAlignment="1">
      <alignment horizontal="left" vertical="center"/>
    </xf>
    <xf numFmtId="3" fontId="83" fillId="0" borderId="158" xfId="2" applyNumberFormat="1" applyFont="1" applyBorder="1" applyAlignment="1">
      <alignment horizontal="center" vertical="center"/>
    </xf>
    <xf numFmtId="0" fontId="83" fillId="3" borderId="159" xfId="364" applyFont="1" applyFill="1" applyBorder="1" applyAlignment="1">
      <alignment horizontal="right" vertical="center"/>
    </xf>
    <xf numFmtId="0" fontId="83" fillId="3" borderId="159" xfId="364" applyFont="1" applyFill="1" applyBorder="1" applyAlignment="1">
      <alignment horizontal="left" vertical="center"/>
    </xf>
    <xf numFmtId="0" fontId="84" fillId="0" borderId="166" xfId="0" applyFont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72" fillId="0" borderId="53" xfId="0" applyNumberFormat="1" applyFont="1" applyBorder="1" applyAlignment="1">
      <alignment horizontal="right" vertical="center"/>
    </xf>
    <xf numFmtId="2" fontId="72" fillId="0" borderId="54" xfId="0" applyNumberFormat="1" applyFont="1" applyBorder="1" applyAlignment="1">
      <alignment horizontal="right" vertical="center"/>
    </xf>
    <xf numFmtId="2" fontId="72" fillId="0" borderId="62" xfId="0" applyNumberFormat="1" applyFont="1" applyBorder="1" applyAlignment="1">
      <alignment horizontal="right" vertical="center"/>
    </xf>
    <xf numFmtId="2" fontId="72" fillId="0" borderId="56" xfId="0" applyNumberFormat="1" applyFont="1" applyBorder="1" applyAlignment="1">
      <alignment horizontal="right" vertical="center"/>
    </xf>
    <xf numFmtId="2" fontId="72" fillId="0" borderId="54" xfId="0" applyNumberFormat="1" applyFont="1" applyBorder="1" applyAlignment="1">
      <alignment horizontal="center" vertical="center"/>
    </xf>
    <xf numFmtId="2" fontId="72" fillId="0" borderId="56" xfId="0" applyNumberFormat="1" applyFont="1" applyBorder="1" applyAlignment="1">
      <alignment horizontal="center" vertical="center"/>
    </xf>
    <xf numFmtId="3" fontId="57" fillId="0" borderId="5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3" fontId="57" fillId="0" borderId="72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72" fillId="0" borderId="76" xfId="0" applyNumberFormat="1" applyFont="1" applyBorder="1" applyAlignment="1">
      <alignment horizontal="center" vertical="center"/>
    </xf>
    <xf numFmtId="3" fontId="72" fillId="0" borderId="75" xfId="0" applyNumberFormat="1" applyFont="1" applyBorder="1" applyAlignment="1">
      <alignment horizontal="center" vertical="center"/>
    </xf>
    <xf numFmtId="2" fontId="72" fillId="0" borderId="76" xfId="0" applyNumberFormat="1" applyFont="1" applyBorder="1" applyAlignment="1">
      <alignment horizontal="center" vertical="center"/>
    </xf>
    <xf numFmtId="2" fontId="72" fillId="0" borderId="75" xfId="0" applyNumberFormat="1" applyFont="1" applyBorder="1" applyAlignment="1">
      <alignment horizontal="center" vertical="center"/>
    </xf>
    <xf numFmtId="2" fontId="78" fillId="0" borderId="120" xfId="0" applyNumberFormat="1" applyFont="1" applyBorder="1" applyAlignment="1">
      <alignment horizontal="center" vertical="center"/>
    </xf>
    <xf numFmtId="2" fontId="78" fillId="0" borderId="121" xfId="0" applyNumberFormat="1" applyFont="1" applyBorder="1" applyAlignment="1">
      <alignment horizontal="center" vertical="center"/>
    </xf>
    <xf numFmtId="2" fontId="78" fillId="0" borderId="76" xfId="0" applyNumberFormat="1" applyFont="1" applyBorder="1" applyAlignment="1">
      <alignment horizontal="center" vertical="center"/>
    </xf>
    <xf numFmtId="2" fontId="78" fillId="0" borderId="75" xfId="0" applyNumberFormat="1" applyFont="1" applyBorder="1" applyAlignment="1">
      <alignment horizontal="center" vertical="center"/>
    </xf>
    <xf numFmtId="2" fontId="72" fillId="0" borderId="72" xfId="0" applyNumberFormat="1" applyFont="1" applyBorder="1" applyAlignment="1">
      <alignment horizontal="center" vertical="center"/>
    </xf>
    <xf numFmtId="2" fontId="72" fillId="0" borderId="73" xfId="0" applyNumberFormat="1" applyFont="1" applyBorder="1" applyAlignment="1">
      <alignment horizontal="center" vertical="center"/>
    </xf>
    <xf numFmtId="4" fontId="72" fillId="0" borderId="54" xfId="0" applyNumberFormat="1" applyFont="1" applyBorder="1" applyAlignment="1">
      <alignment horizontal="center" vertical="center"/>
    </xf>
    <xf numFmtId="4" fontId="72" fillId="0" borderId="62" xfId="0" applyNumberFormat="1" applyFont="1" applyBorder="1" applyAlignment="1">
      <alignment horizontal="center" vertical="center"/>
    </xf>
    <xf numFmtId="4" fontId="72" fillId="0" borderId="56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2" fillId="0" borderId="53" xfId="0" applyNumberFormat="1" applyFont="1" applyBorder="1" applyAlignment="1">
      <alignment horizontal="center" vertical="center"/>
    </xf>
    <xf numFmtId="2" fontId="72" fillId="0" borderId="64" xfId="0" applyNumberFormat="1" applyFont="1" applyBorder="1" applyAlignment="1">
      <alignment horizontal="center" vertical="center"/>
    </xf>
    <xf numFmtId="0" fontId="75" fillId="59" borderId="89" xfId="0" applyFont="1" applyFill="1" applyBorder="1" applyAlignment="1">
      <alignment horizontal="center" vertical="center"/>
    </xf>
    <xf numFmtId="164" fontId="59" fillId="3" borderId="91" xfId="0" applyNumberFormat="1" applyFont="1" applyFill="1" applyBorder="1" applyAlignment="1">
      <alignment horizontal="right" vertical="center" wrapText="1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3" fontId="72" fillId="0" borderId="116" xfId="0" applyNumberFormat="1" applyFont="1" applyBorder="1" applyAlignment="1">
      <alignment horizontal="center" vertical="center"/>
    </xf>
    <xf numFmtId="3" fontId="72" fillId="0" borderId="118" xfId="0" applyNumberFormat="1" applyFont="1" applyBorder="1" applyAlignment="1">
      <alignment horizontal="center" vertical="center"/>
    </xf>
    <xf numFmtId="2" fontId="72" fillId="0" borderId="119" xfId="0" applyNumberFormat="1" applyFont="1" applyBorder="1" applyAlignment="1">
      <alignment horizontal="right" vertical="center"/>
    </xf>
    <xf numFmtId="2" fontId="72" fillId="0" borderId="54" xfId="0" applyNumberFormat="1" applyFont="1" applyBorder="1" applyAlignment="1">
      <alignment horizontal="right" vertical="center" wrapText="1"/>
    </xf>
    <xf numFmtId="2" fontId="72" fillId="0" borderId="62" xfId="0" applyNumberFormat="1" applyFont="1" applyBorder="1" applyAlignment="1">
      <alignment horizontal="right" vertical="center" wrapText="1"/>
    </xf>
    <xf numFmtId="2" fontId="72" fillId="0" borderId="55" xfId="0" applyNumberFormat="1" applyFont="1" applyBorder="1" applyAlignment="1">
      <alignment horizontal="right" vertical="center" wrapText="1"/>
    </xf>
    <xf numFmtId="164" fontId="59" fillId="3" borderId="136" xfId="0" applyNumberFormat="1" applyFont="1" applyFill="1" applyBorder="1" applyAlignment="1">
      <alignment horizontal="right" vertical="center" wrapText="1"/>
    </xf>
    <xf numFmtId="164" fontId="59" fillId="3" borderId="134" xfId="0" applyNumberFormat="1" applyFont="1" applyFill="1" applyBorder="1" applyAlignment="1">
      <alignment horizontal="right" vertical="center" wrapText="1"/>
    </xf>
    <xf numFmtId="164" fontId="59" fillId="3" borderId="137" xfId="0" applyNumberFormat="1" applyFont="1" applyFill="1" applyBorder="1" applyAlignment="1">
      <alignment horizontal="right" vertical="center" wrapText="1"/>
    </xf>
    <xf numFmtId="164" fontId="59" fillId="3" borderId="149" xfId="0" applyNumberFormat="1" applyFont="1" applyFill="1" applyBorder="1" applyAlignment="1">
      <alignment horizontal="right" vertical="center" wrapText="1"/>
    </xf>
    <xf numFmtId="164" fontId="59" fillId="3" borderId="150" xfId="0" applyNumberFormat="1" applyFont="1" applyFill="1" applyBorder="1" applyAlignment="1">
      <alignment horizontal="right" vertical="center" wrapText="1"/>
    </xf>
    <xf numFmtId="164" fontId="59" fillId="3" borderId="151" xfId="0" applyNumberFormat="1" applyFont="1" applyFill="1" applyBorder="1" applyAlignment="1">
      <alignment horizontal="right" vertical="center" wrapText="1"/>
    </xf>
    <xf numFmtId="164" fontId="59" fillId="3" borderId="166" xfId="0" applyNumberFormat="1" applyFont="1" applyFill="1" applyBorder="1" applyAlignment="1">
      <alignment horizontal="right" vertical="center" wrapText="1"/>
    </xf>
    <xf numFmtId="164" fontId="59" fillId="3" borderId="167" xfId="0" applyNumberFormat="1" applyFont="1" applyFill="1" applyBorder="1" applyAlignment="1">
      <alignment horizontal="right" vertical="center" wrapText="1"/>
    </xf>
    <xf numFmtId="164" fontId="59" fillId="3" borderId="168" xfId="0" applyNumberFormat="1" applyFont="1" applyFill="1" applyBorder="1" applyAlignment="1">
      <alignment horizontal="right" vertical="center" wrapText="1"/>
    </xf>
    <xf numFmtId="3" fontId="62" fillId="3" borderId="112" xfId="0" applyNumberFormat="1" applyFont="1" applyFill="1" applyBorder="1" applyAlignment="1">
      <alignment horizontal="center" vertical="center"/>
    </xf>
    <xf numFmtId="3" fontId="62" fillId="3" borderId="113" xfId="0" applyNumberFormat="1" applyFont="1" applyFill="1" applyBorder="1" applyAlignment="1">
      <alignment horizontal="center" vertical="center"/>
    </xf>
    <xf numFmtId="3" fontId="62" fillId="3" borderId="114" xfId="0" applyNumberFormat="1" applyFont="1" applyFill="1" applyBorder="1" applyAlignment="1">
      <alignment horizontal="center" vertical="center"/>
    </xf>
    <xf numFmtId="0" fontId="62" fillId="3" borderId="76" xfId="0" applyFont="1" applyFill="1" applyBorder="1" applyAlignment="1">
      <alignment horizontal="right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5" xfId="0" applyFont="1" applyFill="1" applyBorder="1" applyAlignment="1">
      <alignment horizontal="right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8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7" xfId="0" applyFont="1" applyBorder="1" applyAlignment="1">
      <alignment horizontal="center" vertical="center"/>
    </xf>
    <xf numFmtId="3" fontId="62" fillId="0" borderId="82" xfId="0" applyNumberFormat="1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0" fontId="62" fillId="0" borderId="54" xfId="0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3" fontId="62" fillId="0" borderId="54" xfId="0" applyNumberFormat="1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0" fontId="60" fillId="57" borderId="75" xfId="0" applyFont="1" applyFill="1" applyBorder="1" applyAlignment="1">
      <alignment horizontal="center" vertical="center"/>
    </xf>
    <xf numFmtId="2" fontId="60" fillId="57" borderId="76" xfId="0" applyNumberFormat="1" applyFont="1" applyFill="1" applyBorder="1" applyAlignment="1">
      <alignment horizont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5" xfId="0" applyNumberFormat="1" applyFont="1" applyFill="1" applyBorder="1" applyAlignment="1">
      <alignment horizontal="center"/>
    </xf>
    <xf numFmtId="2" fontId="60" fillId="3" borderId="61" xfId="0" applyNumberFormat="1" applyFont="1" applyFill="1" applyBorder="1" applyAlignment="1">
      <alignment horizontal="center" vertical="center"/>
    </xf>
    <xf numFmtId="0" fontId="60" fillId="3" borderId="85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2" fontId="56" fillId="3" borderId="76" xfId="0" applyNumberFormat="1" applyFont="1" applyFill="1" applyBorder="1" applyAlignment="1">
      <alignment horizont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5" xfId="0" applyNumberFormat="1" applyFont="1" applyFill="1" applyBorder="1" applyAlignment="1">
      <alignment horizontal="center"/>
    </xf>
    <xf numFmtId="2" fontId="60" fillId="3" borderId="76" xfId="0" applyNumberFormat="1" applyFont="1" applyFill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5" xfId="0" applyNumberFormat="1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95" xfId="0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9" xfId="0" applyNumberFormat="1" applyFont="1" applyFill="1" applyBorder="1" applyAlignment="1">
      <alignment horizontal="center"/>
    </xf>
    <xf numFmtId="2" fontId="60" fillId="3" borderId="120" xfId="0" applyNumberFormat="1" applyFont="1" applyFill="1" applyBorder="1" applyAlignment="1">
      <alignment horizontal="center" vertical="center"/>
    </xf>
    <xf numFmtId="2" fontId="60" fillId="3" borderId="122" xfId="0" applyNumberFormat="1" applyFont="1" applyFill="1" applyBorder="1" applyAlignment="1">
      <alignment horizontal="center" vertical="center"/>
    </xf>
    <xf numFmtId="2" fontId="60" fillId="3" borderId="121" xfId="0" applyNumberFormat="1" applyFont="1" applyFill="1" applyBorder="1" applyAlignment="1">
      <alignment horizontal="center" vertical="center"/>
    </xf>
    <xf numFmtId="2" fontId="60" fillId="3" borderId="108" xfId="0" applyNumberFormat="1" applyFont="1" applyFill="1" applyBorder="1" applyAlignment="1">
      <alignment horizontal="center" vertical="center"/>
    </xf>
    <xf numFmtId="2" fontId="60" fillId="3" borderId="109" xfId="0" applyNumberFormat="1" applyFont="1" applyFill="1" applyBorder="1" applyAlignment="1">
      <alignment horizontal="center" vertical="center"/>
    </xf>
    <xf numFmtId="2" fontId="60" fillId="3" borderId="110" xfId="0" applyNumberFormat="1" applyFont="1" applyFill="1" applyBorder="1" applyAlignment="1">
      <alignment horizontal="center" vertical="center"/>
    </xf>
    <xf numFmtId="0" fontId="62" fillId="0" borderId="122" xfId="0" applyFont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5" xfId="0" applyFont="1" applyFill="1" applyBorder="1" applyAlignment="1">
      <alignment horizontal="center" vertical="center"/>
    </xf>
    <xf numFmtId="2" fontId="60" fillId="3" borderId="68" xfId="0" applyNumberFormat="1" applyFont="1" applyFill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0" fillId="3" borderId="68" xfId="0" applyFont="1" applyFill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2" fontId="60" fillId="3" borderId="95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0" fontId="60" fillId="3" borderId="91" xfId="0" applyFont="1" applyFill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2" fontId="60" fillId="3" borderId="143" xfId="0" applyNumberFormat="1" applyFont="1" applyFill="1" applyBorder="1" applyAlignment="1">
      <alignment horizontal="center" vertical="center"/>
    </xf>
    <xf numFmtId="2" fontId="60" fillId="3" borderId="145" xfId="0" applyNumberFormat="1" applyFont="1" applyFill="1" applyBorder="1" applyAlignment="1">
      <alignment horizontal="center" vertical="center"/>
    </xf>
    <xf numFmtId="2" fontId="60" fillId="3" borderId="144" xfId="0" applyNumberFormat="1" applyFont="1" applyFill="1" applyBorder="1" applyAlignment="1">
      <alignment horizontal="center" vertical="center"/>
    </xf>
    <xf numFmtId="0" fontId="83" fillId="0" borderId="160" xfId="2" applyFont="1" applyBorder="1" applyAlignment="1">
      <alignment horizontal="center" vertical="center"/>
    </xf>
    <xf numFmtId="0" fontId="83" fillId="0" borderId="161" xfId="2" applyFont="1" applyBorder="1" applyAlignment="1">
      <alignment horizontal="center" vertical="center"/>
    </xf>
    <xf numFmtId="0" fontId="83" fillId="0" borderId="162" xfId="0" applyFont="1" applyBorder="1" applyAlignment="1">
      <alignment horizontal="center" vertical="center"/>
    </xf>
    <xf numFmtId="0" fontId="83" fillId="0" borderId="163" xfId="0" applyFont="1" applyBorder="1" applyAlignment="1">
      <alignment horizontal="center" vertical="center"/>
    </xf>
    <xf numFmtId="0" fontId="83" fillId="0" borderId="164" xfId="0" applyFont="1" applyBorder="1" applyAlignment="1">
      <alignment horizontal="center" vertical="center"/>
    </xf>
    <xf numFmtId="0" fontId="82" fillId="0" borderId="153" xfId="0" applyFont="1" applyBorder="1" applyAlignment="1">
      <alignment horizontal="right" vertical="center"/>
    </xf>
    <xf numFmtId="0" fontId="81" fillId="0" borderId="153" xfId="0" applyFont="1" applyBorder="1" applyAlignment="1">
      <alignment horizontal="right" vertical="center"/>
    </xf>
    <xf numFmtId="0" fontId="83" fillId="0" borderId="160" xfId="0" applyFont="1" applyBorder="1" applyAlignment="1">
      <alignment horizontal="center" vertical="center"/>
    </xf>
    <xf numFmtId="0" fontId="83" fillId="0" borderId="161" xfId="0" applyFont="1" applyBorder="1" applyAlignment="1">
      <alignment horizontal="center" vertical="center"/>
    </xf>
    <xf numFmtId="0" fontId="81" fillId="0" borderId="0" xfId="0" applyFont="1" applyAlignment="1">
      <alignment horizontal="right" vertical="center"/>
    </xf>
    <xf numFmtId="0" fontId="82" fillId="0" borderId="0" xfId="0" applyFont="1" applyAlignment="1">
      <alignment horizontal="right"/>
    </xf>
    <xf numFmtId="0" fontId="81" fillId="0" borderId="155" xfId="0" applyFont="1" applyBorder="1" applyAlignment="1">
      <alignment horizontal="center" vertical="center"/>
    </xf>
    <xf numFmtId="0" fontId="81" fillId="0" borderId="156" xfId="0" applyFont="1" applyBorder="1" applyAlignment="1">
      <alignment horizontal="center" vertical="center"/>
    </xf>
    <xf numFmtId="0" fontId="81" fillId="0" borderId="157" xfId="0" applyFont="1" applyBorder="1" applyAlignment="1">
      <alignment horizontal="center" vertical="center"/>
    </xf>
    <xf numFmtId="0" fontId="62" fillId="0" borderId="65" xfId="0" applyFont="1" applyBorder="1" applyAlignment="1">
      <alignment horizontal="center" vertical="center"/>
    </xf>
    <xf numFmtId="0" fontId="62" fillId="0" borderId="66" xfId="0" applyFont="1" applyBorder="1" applyAlignment="1">
      <alignment horizontal="right" vertical="center"/>
    </xf>
    <xf numFmtId="0" fontId="62" fillId="0" borderId="67" xfId="0" applyFont="1" applyBorder="1" applyAlignment="1">
      <alignment horizontal="right" vertical="center"/>
    </xf>
    <xf numFmtId="164" fontId="62" fillId="0" borderId="95" xfId="0" applyNumberFormat="1" applyFont="1" applyBorder="1" applyAlignment="1">
      <alignment horizontal="center" vertical="center"/>
    </xf>
    <xf numFmtId="164" fontId="62" fillId="0" borderId="98" xfId="0" applyNumberFormat="1" applyFont="1" applyBorder="1" applyAlignment="1">
      <alignment horizontal="center" vertical="center"/>
    </xf>
    <xf numFmtId="164" fontId="62" fillId="0" borderId="96" xfId="0" applyNumberFormat="1" applyFont="1" applyBorder="1" applyAlignment="1">
      <alignment horizontal="center" vertical="center"/>
    </xf>
    <xf numFmtId="0" fontId="62" fillId="0" borderId="116" xfId="0" applyFont="1" applyBorder="1" applyAlignment="1">
      <alignment horizontal="center" vertical="center"/>
    </xf>
    <xf numFmtId="0" fontId="62" fillId="0" borderId="117" xfId="0" applyFont="1" applyBorder="1" applyAlignment="1">
      <alignment horizontal="center" vertical="center"/>
    </xf>
    <xf numFmtId="0" fontId="62" fillId="0" borderId="118" xfId="0" applyFont="1" applyBorder="1" applyAlignment="1">
      <alignment horizontal="center" vertical="center"/>
    </xf>
    <xf numFmtId="2" fontId="60" fillId="0" borderId="123" xfId="0" applyNumberFormat="1" applyFont="1" applyBorder="1" applyAlignment="1">
      <alignment horizontal="center" vertical="center"/>
    </xf>
    <xf numFmtId="2" fontId="60" fillId="0" borderId="126" xfId="0" applyNumberFormat="1" applyFont="1" applyBorder="1" applyAlignment="1">
      <alignment horizontal="center" vertical="center"/>
    </xf>
    <xf numFmtId="2" fontId="60" fillId="0" borderId="124" xfId="0" applyNumberFormat="1" applyFont="1" applyBorder="1" applyAlignment="1">
      <alignment horizontal="center" vertical="center"/>
    </xf>
    <xf numFmtId="0" fontId="62" fillId="0" borderId="95" xfId="0" applyFont="1" applyBorder="1" applyAlignment="1">
      <alignment horizontal="right" vertical="center"/>
    </xf>
    <xf numFmtId="0" fontId="62" fillId="0" borderId="96" xfId="0" applyFont="1" applyBorder="1" applyAlignment="1">
      <alignment horizontal="right" vertical="center"/>
    </xf>
    <xf numFmtId="0" fontId="62" fillId="0" borderId="94" xfId="0" applyFont="1" applyBorder="1" applyAlignment="1">
      <alignment horizontal="center" vertical="center"/>
    </xf>
    <xf numFmtId="0" fontId="62" fillId="0" borderId="103" xfId="0" applyFont="1" applyBorder="1" applyAlignment="1">
      <alignment horizontal="center" vertical="center"/>
    </xf>
    <xf numFmtId="0" fontId="62" fillId="0" borderId="105" xfId="0" applyFont="1" applyBorder="1" applyAlignment="1">
      <alignment horizontal="center" vertical="center"/>
    </xf>
    <xf numFmtId="0" fontId="62" fillId="0" borderId="104" xfId="0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62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1" xfId="1" applyFont="1" applyFill="1" applyBorder="1" applyAlignment="1">
      <alignment horizontal="right" vertical="center"/>
    </xf>
    <xf numFmtId="0" fontId="59" fillId="2" borderId="93" xfId="1" applyFont="1" applyFill="1" applyBorder="1" applyAlignment="1">
      <alignment horizontal="right" vertical="center"/>
    </xf>
    <xf numFmtId="0" fontId="59" fillId="2" borderId="91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0" fontId="59" fillId="2" borderId="92" xfId="1" applyFont="1" applyFill="1" applyBorder="1" applyAlignment="1">
      <alignment horizontal="center" vertical="center"/>
    </xf>
    <xf numFmtId="0" fontId="57" fillId="0" borderId="9" xfId="0" applyFont="1" applyBorder="1" applyAlignment="1">
      <alignment horizontal="center" vertical="center"/>
    </xf>
    <xf numFmtId="2" fontId="60" fillId="0" borderId="138" xfId="0" applyNumberFormat="1" applyFont="1" applyBorder="1" applyAlignment="1">
      <alignment horizontal="center" vertical="center"/>
    </xf>
    <xf numFmtId="2" fontId="60" fillId="0" borderId="139" xfId="0" applyNumberFormat="1" applyFont="1" applyBorder="1" applyAlignment="1">
      <alignment horizontal="center" vertical="center"/>
    </xf>
    <xf numFmtId="2" fontId="60" fillId="0" borderId="140" xfId="0" applyNumberFormat="1" applyFont="1" applyBorder="1" applyAlignment="1">
      <alignment horizontal="center" vertical="center"/>
    </xf>
    <xf numFmtId="0" fontId="60" fillId="0" borderId="138" xfId="0" applyFont="1" applyBorder="1" applyAlignment="1">
      <alignment horizontal="center" vertical="center"/>
    </xf>
    <xf numFmtId="0" fontId="60" fillId="0" borderId="140" xfId="0" applyFont="1" applyBorder="1" applyAlignment="1">
      <alignment horizontal="center" vertical="center"/>
    </xf>
    <xf numFmtId="2" fontId="66" fillId="0" borderId="139" xfId="0" applyNumberFormat="1" applyFont="1" applyBorder="1" applyAlignment="1">
      <alignment horizontal="center"/>
    </xf>
    <xf numFmtId="0" fontId="60" fillId="61" borderId="138" xfId="0" applyFont="1" applyFill="1" applyBorder="1" applyAlignment="1">
      <alignment horizontal="center" vertical="center"/>
    </xf>
    <xf numFmtId="0" fontId="60" fillId="61" borderId="140" xfId="0" applyFont="1" applyFill="1" applyBorder="1" applyAlignment="1">
      <alignment horizontal="center" vertical="center"/>
    </xf>
    <xf numFmtId="2" fontId="66" fillId="61" borderId="139" xfId="0" applyNumberFormat="1" applyFont="1" applyFill="1" applyBorder="1" applyAlignment="1">
      <alignment horizontal="center"/>
    </xf>
    <xf numFmtId="2" fontId="60" fillId="0" borderId="66" xfId="0" applyNumberFormat="1" applyFont="1" applyBorder="1" applyAlignment="1">
      <alignment horizontal="center" vertical="center"/>
    </xf>
    <xf numFmtId="2" fontId="60" fillId="0" borderId="62" xfId="0" applyNumberFormat="1" applyFont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0" fontId="62" fillId="58" borderId="66" xfId="1" applyFont="1" applyFill="1" applyBorder="1" applyAlignment="1">
      <alignment horizontal="center" vertical="center"/>
    </xf>
    <xf numFmtId="0" fontId="62" fillId="58" borderId="62" xfId="1" applyFont="1" applyFill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0" borderId="116" xfId="0" applyFont="1" applyBorder="1" applyAlignment="1">
      <alignment horizontal="right" vertical="center"/>
    </xf>
    <xf numFmtId="0" fontId="62" fillId="0" borderId="118" xfId="0" applyFont="1" applyBorder="1" applyAlignment="1">
      <alignment horizontal="right" vertical="center"/>
    </xf>
    <xf numFmtId="0" fontId="62" fillId="0" borderId="119" xfId="0" applyFont="1" applyBorder="1" applyAlignment="1">
      <alignment horizontal="center" vertical="center"/>
    </xf>
    <xf numFmtId="3" fontId="62" fillId="0" borderId="49" xfId="0" applyNumberFormat="1" applyFont="1" applyBorder="1" applyAlignment="1">
      <alignment horizontal="center" vertical="center"/>
    </xf>
    <xf numFmtId="3" fontId="62" fillId="0" borderId="51" xfId="0" applyNumberFormat="1" applyFont="1" applyBorder="1" applyAlignment="1">
      <alignment horizontal="center" vertical="center"/>
    </xf>
    <xf numFmtId="3" fontId="62" fillId="0" borderId="123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2" fontId="69" fillId="0" borderId="4" xfId="0" applyNumberFormat="1" applyFont="1" applyBorder="1" applyAlignment="1">
      <alignment horizontal="center" vertical="center"/>
    </xf>
    <xf numFmtId="3" fontId="59" fillId="2" borderId="49" xfId="1" applyNumberFormat="1" applyFont="1" applyFill="1" applyBorder="1" applyAlignment="1">
      <alignment horizontal="center" vertical="center" wrapText="1"/>
    </xf>
    <xf numFmtId="3" fontId="59" fillId="2" borderId="51" xfId="1" applyNumberFormat="1" applyFont="1" applyFill="1" applyBorder="1" applyAlignment="1">
      <alignment horizontal="center" vertical="center" wrapText="1"/>
    </xf>
  </cellXfs>
  <cellStyles count="486">
    <cellStyle name="20% - Accent1" xfId="454" builtinId="30" customBuiltin="1"/>
    <cellStyle name="20% - Accent1 2" xfId="4"/>
    <cellStyle name="20% - Accent1 3" xfId="5"/>
    <cellStyle name="20% - Accent1 4" xfId="3"/>
    <cellStyle name="20% - Accent2" xfId="458" builtinId="34" customBuiltin="1"/>
    <cellStyle name="20% - Accent2 2" xfId="7"/>
    <cellStyle name="20% - Accent2 3" xfId="8"/>
    <cellStyle name="20% - Accent2 4" xfId="6"/>
    <cellStyle name="20% - Accent3" xfId="462" builtinId="38" customBuiltin="1"/>
    <cellStyle name="20% - Accent3 2" xfId="10"/>
    <cellStyle name="20% - Accent3 3" xfId="11"/>
    <cellStyle name="20% - Accent3 4" xfId="9"/>
    <cellStyle name="20% - Accent4" xfId="466" builtinId="42" customBuiltin="1"/>
    <cellStyle name="20% - Accent4 2" xfId="13"/>
    <cellStyle name="20% - Accent4 3" xfId="14"/>
    <cellStyle name="20% - Accent4 4" xfId="12"/>
    <cellStyle name="20% - Accent5" xfId="470" builtinId="46" customBuiltin="1"/>
    <cellStyle name="20% - Accent5 2" xfId="16"/>
    <cellStyle name="20% - Accent5 3" xfId="17"/>
    <cellStyle name="20% - Accent5 4" xfId="15"/>
    <cellStyle name="20% - Accent6" xfId="474" builtinId="50" customBuiltin="1"/>
    <cellStyle name="20% - Accent6 2" xfId="19"/>
    <cellStyle name="20% - Accent6 3" xfId="20"/>
    <cellStyle name="20% - Accent6 4" xfId="18"/>
    <cellStyle name="40% - Accent1" xfId="455" builtinId="31" customBuiltin="1"/>
    <cellStyle name="40% - Accent1 2" xfId="22"/>
    <cellStyle name="40% - Accent1 3" xfId="23"/>
    <cellStyle name="40% - Accent1 4" xfId="21"/>
    <cellStyle name="40% - Accent2" xfId="459" builtinId="35" customBuiltin="1"/>
    <cellStyle name="40% - Accent2 2" xfId="25"/>
    <cellStyle name="40% - Accent2 3" xfId="26"/>
    <cellStyle name="40% - Accent2 4" xfId="24"/>
    <cellStyle name="40% - Accent3" xfId="463" builtinId="39" customBuiltin="1"/>
    <cellStyle name="40% - Accent3 2" xfId="28"/>
    <cellStyle name="40% - Accent3 3" xfId="29"/>
    <cellStyle name="40% - Accent3 4" xfId="27"/>
    <cellStyle name="40% - Accent4" xfId="467" builtinId="43" customBuiltin="1"/>
    <cellStyle name="40% - Accent4 2" xfId="31"/>
    <cellStyle name="40% - Accent4 3" xfId="32"/>
    <cellStyle name="40% - Accent4 4" xfId="30"/>
    <cellStyle name="40% - Accent5" xfId="471" builtinId="47" customBuiltin="1"/>
    <cellStyle name="40% - Accent5 2" xfId="34"/>
    <cellStyle name="40% - Accent5 3" xfId="35"/>
    <cellStyle name="40% - Accent5 4" xfId="33"/>
    <cellStyle name="40% - Accent6" xfId="475" builtinId="51" customBuiltin="1"/>
    <cellStyle name="40% - Accent6 2" xfId="37"/>
    <cellStyle name="40% - Accent6 3" xfId="38"/>
    <cellStyle name="40% - Accent6 4" xfId="36"/>
    <cellStyle name="60% - Accent1" xfId="456" builtinId="32" customBuiltin="1"/>
    <cellStyle name="60% - Accent1 2" xfId="40"/>
    <cellStyle name="60% - Accent1 3" xfId="41"/>
    <cellStyle name="60% - Accent1 4" xfId="39"/>
    <cellStyle name="60% - Accent2" xfId="460" builtinId="36" customBuiltin="1"/>
    <cellStyle name="60% - Accent2 2" xfId="43"/>
    <cellStyle name="60% - Accent2 3" xfId="44"/>
    <cellStyle name="60% - Accent2 4" xfId="42"/>
    <cellStyle name="60% - Accent3" xfId="464" builtinId="40" customBuiltin="1"/>
    <cellStyle name="60% - Accent3 2" xfId="46"/>
    <cellStyle name="60% - Accent3 3" xfId="47"/>
    <cellStyle name="60% - Accent3 4" xfId="45"/>
    <cellStyle name="60% - Accent4" xfId="468" builtinId="44" customBuiltin="1"/>
    <cellStyle name="60% - Accent4 2" xfId="49"/>
    <cellStyle name="60% - Accent4 3" xfId="50"/>
    <cellStyle name="60% - Accent4 4" xfId="48"/>
    <cellStyle name="60% - Accent5" xfId="472" builtinId="48" customBuiltin="1"/>
    <cellStyle name="60% - Accent5 2" xfId="52"/>
    <cellStyle name="60% - Accent5 3" xfId="53"/>
    <cellStyle name="60% - Accent5 4" xfId="51"/>
    <cellStyle name="60% - Accent6" xfId="476" builtinId="52" customBuiltin="1"/>
    <cellStyle name="60% - Accent6 2" xfId="55"/>
    <cellStyle name="60% - Accent6 3" xfId="56"/>
    <cellStyle name="60% - Accent6 4" xfId="54"/>
    <cellStyle name="Accent1" xfId="453" builtinId="29" customBuiltin="1"/>
    <cellStyle name="Accent1 2" xfId="58"/>
    <cellStyle name="Accent1 3" xfId="59"/>
    <cellStyle name="Accent1 4" xfId="57"/>
    <cellStyle name="Accent2" xfId="457" builtinId="33" customBuiltin="1"/>
    <cellStyle name="Accent2 2" xfId="61"/>
    <cellStyle name="Accent2 3" xfId="62"/>
    <cellStyle name="Accent2 4" xfId="60"/>
    <cellStyle name="Accent3" xfId="461" builtinId="37" customBuiltin="1"/>
    <cellStyle name="Accent3 2" xfId="64"/>
    <cellStyle name="Accent3 3" xfId="65"/>
    <cellStyle name="Accent3 4" xfId="63"/>
    <cellStyle name="Accent4" xfId="465" builtinId="41" customBuiltin="1"/>
    <cellStyle name="Accent4 2" xfId="67"/>
    <cellStyle name="Accent4 3" xfId="68"/>
    <cellStyle name="Accent4 4" xfId="66"/>
    <cellStyle name="Accent5" xfId="469" builtinId="45" customBuiltin="1"/>
    <cellStyle name="Accent5 2" xfId="70"/>
    <cellStyle name="Accent5 3" xfId="71"/>
    <cellStyle name="Accent5 4" xfId="69"/>
    <cellStyle name="Accent6" xfId="473" builtinId="49" customBuiltin="1"/>
    <cellStyle name="Accent6 2" xfId="73"/>
    <cellStyle name="Accent6 3" xfId="74"/>
    <cellStyle name="Accent6 4" xfId="72"/>
    <cellStyle name="Bad" xfId="443" builtinId="27" customBuiltin="1"/>
    <cellStyle name="Bad 2" xfId="76"/>
    <cellStyle name="Bad 3" xfId="77"/>
    <cellStyle name="Bad 4" xfId="75"/>
    <cellStyle name="Calculation" xfId="447" builtinId="22" customBuiltin="1"/>
    <cellStyle name="Calculation 2" xfId="79"/>
    <cellStyle name="Calculation 3" xfId="80"/>
    <cellStyle name="Calculation 3 2" xfId="413"/>
    <cellStyle name="Calculation 3 3" xfId="422"/>
    <cellStyle name="Calculation 3 4" xfId="428"/>
    <cellStyle name="Calculation 3 5" xfId="431"/>
    <cellStyle name="Calculation 3 6" xfId="480"/>
    <cellStyle name="Calculation 4" xfId="78"/>
    <cellStyle name="Check Cell" xfId="449" builtinId="23" customBuiltin="1"/>
    <cellStyle name="Check Cell 2" xfId="82"/>
    <cellStyle name="Check Cell 3" xfId="83"/>
    <cellStyle name="Check Cell 4" xfId="81"/>
    <cellStyle name="Comma 2" xfId="479"/>
    <cellStyle name="Explanatory Text" xfId="451" builtinId="53" customBuiltin="1"/>
    <cellStyle name="Explanatory Text 2" xfId="85"/>
    <cellStyle name="Explanatory Text 3" xfId="86"/>
    <cellStyle name="Explanatory Text 4" xfId="84"/>
    <cellStyle name="Good" xfId="442" builtinId="26" customBuiltin="1"/>
    <cellStyle name="Good 2" xfId="88"/>
    <cellStyle name="Good 3" xfId="89"/>
    <cellStyle name="Good 4" xfId="87"/>
    <cellStyle name="Heading 1" xfId="438" builtinId="16" customBuiltin="1"/>
    <cellStyle name="Heading 1 2" xfId="91"/>
    <cellStyle name="Heading 1 3" xfId="92"/>
    <cellStyle name="Heading 1 4" xfId="90"/>
    <cellStyle name="Heading 2" xfId="439" builtinId="17" customBuiltin="1"/>
    <cellStyle name="Heading 2 2" xfId="94"/>
    <cellStyle name="Heading 2 3" xfId="95"/>
    <cellStyle name="Heading 2 4" xfId="93"/>
    <cellStyle name="Heading 3" xfId="440" builtinId="18" customBuiltin="1"/>
    <cellStyle name="Heading 3 2" xfId="97"/>
    <cellStyle name="Heading 3 3" xfId="98"/>
    <cellStyle name="Heading 3 4" xfId="96"/>
    <cellStyle name="Heading 4" xfId="441" builtinId="19" customBuiltin="1"/>
    <cellStyle name="Heading 4 2" xfId="100"/>
    <cellStyle name="Heading 4 3" xfId="101"/>
    <cellStyle name="Heading 4 4" xfId="99"/>
    <cellStyle name="Input" xfId="445" builtinId="20" customBuiltin="1"/>
    <cellStyle name="Input 2" xfId="103"/>
    <cellStyle name="Input 3" xfId="104"/>
    <cellStyle name="Input 3 2" xfId="414"/>
    <cellStyle name="Input 3 3" xfId="421"/>
    <cellStyle name="Input 3 4" xfId="427"/>
    <cellStyle name="Input 3 5" xfId="432"/>
    <cellStyle name="Input 3 6" xfId="481"/>
    <cellStyle name="Input 4" xfId="102"/>
    <cellStyle name="Linked Cell" xfId="448" builtinId="24" customBuiltin="1"/>
    <cellStyle name="Linked Cell 2" xfId="106"/>
    <cellStyle name="Linked Cell 3" xfId="107"/>
    <cellStyle name="Linked Cell 4" xfId="105"/>
    <cellStyle name="Neutral" xfId="444" builtinId="28" customBuiltin="1"/>
    <cellStyle name="Neutral 2" xfId="109"/>
    <cellStyle name="Neutral 3" xfId="110"/>
    <cellStyle name="Neutral 4" xfId="108"/>
    <cellStyle name="Normal" xfId="0" builtinId="0"/>
    <cellStyle name="Normal 10" xfId="111"/>
    <cellStyle name="Normal 100" xfId="112"/>
    <cellStyle name="Normal 101" xfId="113"/>
    <cellStyle name="Normal 102" xfId="114"/>
    <cellStyle name="Normal 103" xfId="115"/>
    <cellStyle name="Normal 104" xfId="116"/>
    <cellStyle name="Normal 105" xfId="117"/>
    <cellStyle name="Normal 106" xfId="118"/>
    <cellStyle name="Normal 107" xfId="119"/>
    <cellStyle name="Normal 108" xfId="120"/>
    <cellStyle name="Normal 109" xfId="121"/>
    <cellStyle name="Normal 11" xfId="122"/>
    <cellStyle name="Normal 110" xfId="123"/>
    <cellStyle name="Normal 111" xfId="124"/>
    <cellStyle name="Normal 112" xfId="1"/>
    <cellStyle name="Normal 112 2" xfId="2"/>
    <cellStyle name="Normal 113" xfId="125"/>
    <cellStyle name="Normal 113 2" xfId="126"/>
    <cellStyle name="Normal 114" xfId="127"/>
    <cellStyle name="Normal 114 2" xfId="128"/>
    <cellStyle name="Normal 115" xfId="129"/>
    <cellStyle name="Normal 115 2" xfId="130"/>
    <cellStyle name="Normal 116" xfId="131"/>
    <cellStyle name="Normal 116 2" xfId="132"/>
    <cellStyle name="Normal 117" xfId="133"/>
    <cellStyle name="Normal 117 2" xfId="134"/>
    <cellStyle name="Normal 118" xfId="135"/>
    <cellStyle name="Normal 118 2" xfId="136"/>
    <cellStyle name="Normal 119" xfId="137"/>
    <cellStyle name="Normal 119 2" xfId="138"/>
    <cellStyle name="Normal 12" xfId="139"/>
    <cellStyle name="Normal 120" xfId="140"/>
    <cellStyle name="Normal 120 2" xfId="141"/>
    <cellStyle name="Normal 121" xfId="142"/>
    <cellStyle name="Normal 121 2" xfId="143"/>
    <cellStyle name="Normal 122" xfId="144"/>
    <cellStyle name="Normal 123" xfId="145"/>
    <cellStyle name="Normal 124" xfId="146"/>
    <cellStyle name="Normal 125" xfId="147"/>
    <cellStyle name="Normal 126" xfId="148"/>
    <cellStyle name="Normal 127" xfId="149"/>
    <cellStyle name="Normal 128" xfId="150"/>
    <cellStyle name="Normal 129" xfId="151"/>
    <cellStyle name="Normal 13" xfId="152"/>
    <cellStyle name="Normal 130" xfId="153"/>
    <cellStyle name="Normal 131" xfId="154"/>
    <cellStyle name="Normal 132" xfId="155"/>
    <cellStyle name="Normal 133" xfId="156"/>
    <cellStyle name="Normal 134" xfId="157"/>
    <cellStyle name="Normal 135" xfId="158"/>
    <cellStyle name="Normal 136" xfId="159"/>
    <cellStyle name="Normal 137" xfId="160"/>
    <cellStyle name="Normal 138" xfId="161"/>
    <cellStyle name="Normal 139" xfId="162"/>
    <cellStyle name="Normal 14" xfId="163"/>
    <cellStyle name="Normal 140" xfId="164"/>
    <cellStyle name="Normal 141" xfId="165"/>
    <cellStyle name="Normal 142" xfId="166"/>
    <cellStyle name="Normal 143" xfId="167"/>
    <cellStyle name="Normal 144" xfId="168"/>
    <cellStyle name="Normal 145" xfId="169"/>
    <cellStyle name="Normal 146" xfId="170"/>
    <cellStyle name="Normal 147" xfId="171"/>
    <cellStyle name="Normal 148" xfId="172"/>
    <cellStyle name="Normal 149" xfId="173"/>
    <cellStyle name="Normal 15" xfId="174"/>
    <cellStyle name="Normal 150" xfId="175"/>
    <cellStyle name="Normal 151" xfId="176"/>
    <cellStyle name="Normal 152" xfId="177"/>
    <cellStyle name="Normal 153" xfId="178"/>
    <cellStyle name="Normal 154" xfId="179"/>
    <cellStyle name="Normal 155" xfId="180"/>
    <cellStyle name="Normal 156" xfId="181"/>
    <cellStyle name="Normal 157" xfId="182"/>
    <cellStyle name="Normal 158" xfId="183"/>
    <cellStyle name="Normal 159" xfId="184"/>
    <cellStyle name="Normal 16" xfId="185"/>
    <cellStyle name="Normal 160" xfId="186"/>
    <cellStyle name="Normal 161" xfId="187"/>
    <cellStyle name="Normal 162" xfId="188"/>
    <cellStyle name="Normal 163" xfId="189"/>
    <cellStyle name="Normal 164" xfId="190"/>
    <cellStyle name="Normal 165" xfId="191"/>
    <cellStyle name="Normal 166" xfId="192"/>
    <cellStyle name="Normal 167" xfId="193"/>
    <cellStyle name="Normal 168" xfId="194"/>
    <cellStyle name="Normal 169" xfId="195"/>
    <cellStyle name="Normal 17" xfId="196"/>
    <cellStyle name="Normal 170" xfId="197"/>
    <cellStyle name="Normal 171" xfId="198"/>
    <cellStyle name="Normal 172" xfId="199"/>
    <cellStyle name="Normal 173" xfId="200"/>
    <cellStyle name="Normal 174" xfId="201"/>
    <cellStyle name="Normal 175" xfId="202"/>
    <cellStyle name="Normal 176" xfId="203"/>
    <cellStyle name="Normal 177" xfId="204"/>
    <cellStyle name="Normal 178" xfId="205"/>
    <cellStyle name="Normal 179" xfId="206"/>
    <cellStyle name="Normal 18" xfId="207"/>
    <cellStyle name="Normal 180" xfId="208"/>
    <cellStyle name="Normal 181" xfId="209"/>
    <cellStyle name="Normal 182" xfId="210"/>
    <cellStyle name="Normal 183" xfId="211"/>
    <cellStyle name="Normal 184" xfId="212"/>
    <cellStyle name="Normal 185" xfId="213"/>
    <cellStyle name="Normal 186" xfId="214"/>
    <cellStyle name="Normal 187" xfId="215"/>
    <cellStyle name="Normal 188" xfId="216"/>
    <cellStyle name="Normal 189" xfId="217"/>
    <cellStyle name="Normal 19" xfId="218"/>
    <cellStyle name="Normal 190" xfId="219"/>
    <cellStyle name="Normal 191" xfId="220"/>
    <cellStyle name="Normal 192" xfId="221"/>
    <cellStyle name="Normal 193" xfId="222"/>
    <cellStyle name="Normal 194" xfId="223"/>
    <cellStyle name="Normal 195" xfId="224"/>
    <cellStyle name="Normal 196" xfId="225"/>
    <cellStyle name="Normal 197" xfId="226"/>
    <cellStyle name="Normal 197 2" xfId="227"/>
    <cellStyle name="Normal 198" xfId="228"/>
    <cellStyle name="Normal 198 2" xfId="229"/>
    <cellStyle name="Normal 199" xfId="230"/>
    <cellStyle name="Normal 2" xfId="231"/>
    <cellStyle name="Normal 20" xfId="232"/>
    <cellStyle name="Normal 200" xfId="233"/>
    <cellStyle name="Normal 200 2" xfId="234"/>
    <cellStyle name="Normal 201" xfId="235"/>
    <cellStyle name="Normal 201 2" xfId="236"/>
    <cellStyle name="Normal 202" xfId="237"/>
    <cellStyle name="Normal 202 2" xfId="238"/>
    <cellStyle name="Normal 203" xfId="239"/>
    <cellStyle name="Normal 203 2" xfId="240"/>
    <cellStyle name="Normal 204" xfId="241"/>
    <cellStyle name="Normal 204 2" xfId="242"/>
    <cellStyle name="Normal 205" xfId="243"/>
    <cellStyle name="Normal 205 2" xfId="244"/>
    <cellStyle name="Normal 206" xfId="245"/>
    <cellStyle name="Normal 206 2" xfId="246"/>
    <cellStyle name="Normal 207" xfId="247"/>
    <cellStyle name="Normal 207 2" xfId="248"/>
    <cellStyle name="Normal 208" xfId="249"/>
    <cellStyle name="Normal 208 2" xfId="250"/>
    <cellStyle name="Normal 209" xfId="251"/>
    <cellStyle name="Normal 209 2" xfId="252"/>
    <cellStyle name="Normal 21" xfId="253"/>
    <cellStyle name="Normal 210" xfId="254"/>
    <cellStyle name="Normal 211" xfId="255"/>
    <cellStyle name="Normal 212" xfId="256"/>
    <cellStyle name="Normal 213" xfId="257"/>
    <cellStyle name="Normal 214" xfId="258"/>
    <cellStyle name="Normal 215" xfId="259"/>
    <cellStyle name="Normal 216" xfId="260"/>
    <cellStyle name="Normal 217" xfId="261"/>
    <cellStyle name="Normal 218" xfId="262"/>
    <cellStyle name="Normal 219" xfId="263"/>
    <cellStyle name="Normal 22" xfId="264"/>
    <cellStyle name="Normal 220" xfId="265"/>
    <cellStyle name="Normal 221" xfId="266"/>
    <cellStyle name="Normal 222" xfId="267"/>
    <cellStyle name="Normal 223" xfId="268"/>
    <cellStyle name="Normal 224" xfId="269"/>
    <cellStyle name="Normal 225" xfId="270"/>
    <cellStyle name="Normal 226" xfId="271"/>
    <cellStyle name="Normal 227" xfId="272"/>
    <cellStyle name="Normal 228" xfId="273"/>
    <cellStyle name="Normal 229" xfId="274"/>
    <cellStyle name="Normal 23" xfId="275"/>
    <cellStyle name="Normal 230" xfId="276"/>
    <cellStyle name="Normal 231" xfId="277"/>
    <cellStyle name="Normal 232" xfId="278"/>
    <cellStyle name="Normal 233" xfId="279"/>
    <cellStyle name="Normal 234" xfId="280"/>
    <cellStyle name="Normal 235" xfId="281"/>
    <cellStyle name="Normal 236" xfId="282"/>
    <cellStyle name="Normal 237" xfId="283"/>
    <cellStyle name="Normal 238" xfId="284"/>
    <cellStyle name="Normal 239" xfId="285"/>
    <cellStyle name="Normal 24" xfId="286"/>
    <cellStyle name="Normal 240" xfId="287"/>
    <cellStyle name="Normal 241" xfId="288"/>
    <cellStyle name="Normal 242" xfId="289"/>
    <cellStyle name="Normal 243" xfId="290"/>
    <cellStyle name="Normal 244" xfId="291"/>
    <cellStyle name="Normal 245" xfId="292"/>
    <cellStyle name="Normal 246" xfId="293"/>
    <cellStyle name="Normal 247" xfId="294"/>
    <cellStyle name="Normal 248" xfId="295"/>
    <cellStyle name="Normal 249" xfId="296"/>
    <cellStyle name="Normal 25" xfId="297"/>
    <cellStyle name="Normal 250" xfId="298"/>
    <cellStyle name="Normal 251" xfId="299"/>
    <cellStyle name="Normal 252" xfId="300"/>
    <cellStyle name="Normal 253" xfId="301"/>
    <cellStyle name="Normal 254" xfId="302"/>
    <cellStyle name="Normal 255" xfId="303"/>
    <cellStyle name="Normal 256" xfId="304"/>
    <cellStyle name="Normal 257" xfId="305"/>
    <cellStyle name="Normal 258" xfId="306"/>
    <cellStyle name="Normal 259" xfId="477"/>
    <cellStyle name="Normal 26" xfId="307"/>
    <cellStyle name="Normal 27" xfId="308"/>
    <cellStyle name="Normal 28" xfId="309"/>
    <cellStyle name="Normal 29" xfId="310"/>
    <cellStyle name="Normal 3" xfId="311"/>
    <cellStyle name="Normal 30" xfId="312"/>
    <cellStyle name="Normal 31" xfId="313"/>
    <cellStyle name="Normal 32" xfId="314"/>
    <cellStyle name="Normal 33" xfId="315"/>
    <cellStyle name="Normal 34" xfId="316"/>
    <cellStyle name="Normal 35" xfId="317"/>
    <cellStyle name="Normal 35 2" xfId="318"/>
    <cellStyle name="Normal 36" xfId="319"/>
    <cellStyle name="Normal 36 2" xfId="320"/>
    <cellStyle name="Normal 37" xfId="321"/>
    <cellStyle name="Normal 37 2" xfId="322"/>
    <cellStyle name="Normal 38" xfId="323"/>
    <cellStyle name="Normal 39" xfId="324"/>
    <cellStyle name="Normal 4" xfId="325"/>
    <cellStyle name="Normal 40" xfId="326"/>
    <cellStyle name="Normal 41" xfId="327"/>
    <cellStyle name="Normal 42" xfId="328"/>
    <cellStyle name="Normal 43" xfId="329"/>
    <cellStyle name="Normal 44" xfId="330"/>
    <cellStyle name="Normal 45" xfId="331"/>
    <cellStyle name="Normal 46" xfId="332"/>
    <cellStyle name="Normal 47" xfId="333"/>
    <cellStyle name="Normal 48" xfId="334"/>
    <cellStyle name="Normal 49" xfId="335"/>
    <cellStyle name="Normal 5" xfId="336"/>
    <cellStyle name="Normal 50" xfId="337"/>
    <cellStyle name="Normal 51" xfId="338"/>
    <cellStyle name="Normal 52" xfId="339"/>
    <cellStyle name="Normal 53" xfId="340"/>
    <cellStyle name="Normal 53 2" xfId="341"/>
    <cellStyle name="Normal 54" xfId="342"/>
    <cellStyle name="Normal 54 2" xfId="343"/>
    <cellStyle name="Normal 55" xfId="344"/>
    <cellStyle name="Normal 55 2" xfId="345"/>
    <cellStyle name="Normal 56" xfId="346"/>
    <cellStyle name="Normal 57" xfId="347"/>
    <cellStyle name="Normal 58" xfId="348"/>
    <cellStyle name="Normal 59" xfId="349"/>
    <cellStyle name="Normal 6" xfId="350"/>
    <cellStyle name="Normal 60" xfId="351"/>
    <cellStyle name="Normal 61" xfId="352"/>
    <cellStyle name="Normal 62" xfId="353"/>
    <cellStyle name="Normal 63" xfId="354"/>
    <cellStyle name="Normal 64" xfId="355"/>
    <cellStyle name="Normal 64 2" xfId="356"/>
    <cellStyle name="Normal 65" xfId="357"/>
    <cellStyle name="Normal 65 2" xfId="358"/>
    <cellStyle name="Normal 66" xfId="359"/>
    <cellStyle name="Normal 66 2" xfId="360"/>
    <cellStyle name="Normal 67" xfId="361"/>
    <cellStyle name="Normal 68" xfId="362"/>
    <cellStyle name="Normal 69" xfId="363"/>
    <cellStyle name="Normal 7" xfId="364"/>
    <cellStyle name="Normal 70" xfId="365"/>
    <cellStyle name="Normal 71" xfId="366"/>
    <cellStyle name="Normal 72" xfId="367"/>
    <cellStyle name="Normal 73" xfId="368"/>
    <cellStyle name="Normal 74" xfId="369"/>
    <cellStyle name="Normal 75" xfId="370"/>
    <cellStyle name="Normal 76" xfId="371"/>
    <cellStyle name="Normal 77" xfId="372"/>
    <cellStyle name="Normal 78" xfId="373"/>
    <cellStyle name="Normal 79" xfId="374"/>
    <cellStyle name="Normal 8" xfId="375"/>
    <cellStyle name="Normal 80" xfId="376"/>
    <cellStyle name="Normal 81" xfId="377"/>
    <cellStyle name="Normal 82" xfId="378"/>
    <cellStyle name="Normal 83" xfId="379"/>
    <cellStyle name="Normal 84" xfId="380"/>
    <cellStyle name="Normal 85" xfId="381"/>
    <cellStyle name="Normal 86" xfId="382"/>
    <cellStyle name="Normal 87" xfId="383"/>
    <cellStyle name="Normal 88" xfId="384"/>
    <cellStyle name="Normal 89" xfId="385"/>
    <cellStyle name="Normal 9" xfId="386"/>
    <cellStyle name="Normal 90" xfId="387"/>
    <cellStyle name="Normal 91" xfId="388"/>
    <cellStyle name="Normal 92" xfId="389"/>
    <cellStyle name="Normal 93" xfId="390"/>
    <cellStyle name="Normal 94" xfId="391"/>
    <cellStyle name="Normal 95" xfId="392"/>
    <cellStyle name="Normal 96" xfId="393"/>
    <cellStyle name="Normal 97" xfId="394"/>
    <cellStyle name="Normal 98" xfId="395"/>
    <cellStyle name="Normal 99" xfId="396"/>
    <cellStyle name="Note 2" xfId="398"/>
    <cellStyle name="Note 3" xfId="399"/>
    <cellStyle name="Note 3 2" xfId="400"/>
    <cellStyle name="Note 3 2 2" xfId="416"/>
    <cellStyle name="Note 3 2 3" xfId="419"/>
    <cellStyle name="Note 3 2 4" xfId="425"/>
    <cellStyle name="Note 3 2 5" xfId="434"/>
    <cellStyle name="Note 3 2 6" xfId="483"/>
    <cellStyle name="Note 3 3" xfId="415"/>
    <cellStyle name="Note 3 4" xfId="420"/>
    <cellStyle name="Note 3 5" xfId="426"/>
    <cellStyle name="Note 3 6" xfId="433"/>
    <cellStyle name="Note 3 7" xfId="482"/>
    <cellStyle name="Note 4" xfId="397"/>
    <cellStyle name="Note 5" xfId="478"/>
    <cellStyle name="Output" xfId="446" builtinId="21" customBuiltin="1"/>
    <cellStyle name="Output 2" xfId="402"/>
    <cellStyle name="Output 3" xfId="403"/>
    <cellStyle name="Output 3 2" xfId="417"/>
    <cellStyle name="Output 3 3" xfId="423"/>
    <cellStyle name="Output 3 4" xfId="429"/>
    <cellStyle name="Output 3 5" xfId="435"/>
    <cellStyle name="Output 3 6" xfId="484"/>
    <cellStyle name="Output 4" xfId="401"/>
    <cellStyle name="Title" xfId="437" builtinId="15" customBuiltin="1"/>
    <cellStyle name="Title 2" xfId="405"/>
    <cellStyle name="Title 3" xfId="406"/>
    <cellStyle name="Title 4" xfId="404"/>
    <cellStyle name="Total" xfId="452" builtinId="25" customBuiltin="1"/>
    <cellStyle name="Total 2" xfId="408"/>
    <cellStyle name="Total 3" xfId="409"/>
    <cellStyle name="Total 3 2" xfId="418"/>
    <cellStyle name="Total 3 3" xfId="424"/>
    <cellStyle name="Total 3 4" xfId="430"/>
    <cellStyle name="Total 3 5" xfId="436"/>
    <cellStyle name="Total 3 6" xfId="485"/>
    <cellStyle name="Total 4" xfId="407"/>
    <cellStyle name="Warning Text" xfId="450" builtinId="11" customBuiltin="1"/>
    <cellStyle name="Warning Text 2" xfId="411"/>
    <cellStyle name="Warning Text 3" xfId="412"/>
    <cellStyle name="Warning Text 4" xfId="4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2</xdr:row>
      <xdr:rowOff>255549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88288727" y="0"/>
          <a:ext cx="1135450" cy="1022195"/>
        </a:xfrm>
        <a:prstGeom prst="rect">
          <a:avLst/>
        </a:prstGeom>
      </xdr:spPr>
    </xdr:pic>
    <xdr:clientData/>
  </xdr:twoCellAnchor>
  <xdr:twoCellAnchor editAs="oneCell">
    <xdr:from>
      <xdr:col>6</xdr:col>
      <xdr:colOff>2079238</xdr:colOff>
      <xdr:row>14</xdr:row>
      <xdr:rowOff>23232</xdr:rowOff>
    </xdr:from>
    <xdr:to>
      <xdr:col>14</xdr:col>
      <xdr:colOff>1138353</xdr:colOff>
      <xdr:row>16</xdr:row>
      <xdr:rowOff>801495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B5636F1-289D-4498-90C8-E9866DF122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88332287" y="4623110"/>
          <a:ext cx="7015975" cy="272972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34848</xdr:rowOff>
    </xdr:from>
    <xdr:to>
      <xdr:col>6</xdr:col>
      <xdr:colOff>1986311</xdr:colOff>
      <xdr:row>16</xdr:row>
      <xdr:rowOff>813111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8938DAC0-9E18-41FB-82CC-9B1DD3CFB2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95441189" y="4634726"/>
          <a:ext cx="7457378" cy="2729726"/>
        </a:xfrm>
        <a:prstGeom prst="rect">
          <a:avLst/>
        </a:prstGeom>
      </xdr:spPr>
    </xdr:pic>
    <xdr:clientData/>
  </xdr:twoCellAnchor>
  <xdr:twoCellAnchor editAs="oneCell">
    <xdr:from>
      <xdr:col>11</xdr:col>
      <xdr:colOff>69696</xdr:colOff>
      <xdr:row>4</xdr:row>
      <xdr:rowOff>58079</xdr:rowOff>
    </xdr:from>
    <xdr:to>
      <xdr:col>14</xdr:col>
      <xdr:colOff>1115123</xdr:colOff>
      <xdr:row>13</xdr:row>
      <xdr:rowOff>289788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97A1E55F-E41C-4180-B4CB-F75B88B82A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8355517" y="1521677"/>
          <a:ext cx="3751921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19</xdr:row>
      <xdr:rowOff>57150</xdr:rowOff>
    </xdr:from>
    <xdr:to>
      <xdr:col>5</xdr:col>
      <xdr:colOff>638175</xdr:colOff>
      <xdr:row>33</xdr:row>
      <xdr:rowOff>66675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DD23826-50C2-4367-B457-58D4348438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33650" y="4886325"/>
          <a:ext cx="4752975" cy="2809875"/>
        </a:xfrm>
        <a:prstGeom prst="rect">
          <a:avLst/>
        </a:prstGeom>
      </xdr:spPr>
    </xdr:pic>
    <xdr:clientData/>
  </xdr:twoCellAnchor>
  <xdr:twoCellAnchor editAs="oneCell">
    <xdr:from>
      <xdr:col>6</xdr:col>
      <xdr:colOff>276226</xdr:colOff>
      <xdr:row>19</xdr:row>
      <xdr:rowOff>95250</xdr:rowOff>
    </xdr:from>
    <xdr:to>
      <xdr:col>12</xdr:col>
      <xdr:colOff>1247776</xdr:colOff>
      <xdr:row>32</xdr:row>
      <xdr:rowOff>114300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D79D74C-C1A2-40FF-80F9-2C2AF4C2B2D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942574" y="4924425"/>
          <a:ext cx="4467225" cy="26193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1498023</xdr:colOff>
      <xdr:row>0</xdr:row>
      <xdr:rowOff>0</xdr:rowOff>
    </xdr:from>
    <xdr:to>
      <xdr:col>13</xdr:col>
      <xdr:colOff>1800635</xdr:colOff>
      <xdr:row>1</xdr:row>
      <xdr:rowOff>8659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69" y="0"/>
          <a:ext cx="302612" cy="285750"/>
        </a:xfrm>
        <a:prstGeom prst="rect">
          <a:avLst/>
        </a:prstGeom>
      </xdr:spPr>
    </xdr:pic>
    <xdr:clientData/>
  </xdr:twoCellAnchor>
  <xdr:twoCellAnchor editAs="oneCell">
    <xdr:from>
      <xdr:col>13</xdr:col>
      <xdr:colOff>1447406</xdr:colOff>
      <xdr:row>50</xdr:row>
      <xdr:rowOff>0</xdr:rowOff>
    </xdr:from>
    <xdr:to>
      <xdr:col>13</xdr:col>
      <xdr:colOff>1766972</xdr:colOff>
      <xdr:row>51</xdr:row>
      <xdr:rowOff>8659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5732" y="8979477"/>
          <a:ext cx="319566" cy="346364"/>
        </a:xfrm>
        <a:prstGeom prst="rect">
          <a:avLst/>
        </a:prstGeom>
      </xdr:spPr>
    </xdr:pic>
    <xdr:clientData/>
  </xdr:twoCellAnchor>
  <xdr:twoCellAnchor editAs="oneCell">
    <xdr:from>
      <xdr:col>13</xdr:col>
      <xdr:colOff>1436335</xdr:colOff>
      <xdr:row>67</xdr:row>
      <xdr:rowOff>17321</xdr:rowOff>
    </xdr:from>
    <xdr:to>
      <xdr:col>13</xdr:col>
      <xdr:colOff>1738399</xdr:colOff>
      <xdr:row>67</xdr:row>
      <xdr:rowOff>329047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74305" y="11854298"/>
          <a:ext cx="302064" cy="31172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2819AC2B-F88F-4C90-ACB4-F09B5B7C84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6"/>
  <sheetViews>
    <sheetView rightToLeft="1" tabSelected="1" zoomScale="82" zoomScaleNormal="82" workbookViewId="0">
      <selection activeCell="P16" sqref="P16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6" width="17.7109375" style="2" customWidth="1"/>
    <col min="17" max="17" width="15.5703125" style="2" customWidth="1"/>
    <col min="18" max="16384" width="9.140625" style="2"/>
  </cols>
  <sheetData>
    <row r="1" spans="1:17" s="1" customFormat="1" ht="30" customHeight="1">
      <c r="A1" s="208" t="s">
        <v>0</v>
      </c>
      <c r="B1" s="209"/>
      <c r="C1" s="209"/>
      <c r="D1" s="209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7" s="1" customFormat="1" ht="30" customHeight="1">
      <c r="A2" s="212" t="s">
        <v>327</v>
      </c>
      <c r="B2" s="212"/>
      <c r="C2" s="212"/>
      <c r="D2" s="212"/>
      <c r="E2" s="213" t="s">
        <v>71</v>
      </c>
      <c r="F2" s="214"/>
      <c r="G2" s="214"/>
      <c r="H2" s="214"/>
      <c r="I2" s="214"/>
      <c r="J2" s="214"/>
      <c r="K2" s="214"/>
      <c r="L2" s="215"/>
      <c r="M2" s="59"/>
      <c r="N2" s="59"/>
      <c r="O2" s="59"/>
    </row>
    <row r="3" spans="1:17" s="1" customFormat="1" ht="30" customHeight="1">
      <c r="A3" s="210" t="s">
        <v>326</v>
      </c>
      <c r="B3" s="211"/>
      <c r="C3" s="211"/>
      <c r="D3" s="211"/>
      <c r="E3" s="213"/>
      <c r="F3" s="214"/>
      <c r="G3" s="214"/>
      <c r="H3" s="214"/>
      <c r="I3" s="214"/>
      <c r="J3" s="214"/>
      <c r="K3" s="214"/>
      <c r="L3" s="215"/>
      <c r="M3" s="58"/>
      <c r="N3" s="58"/>
      <c r="O3" s="59"/>
    </row>
    <row r="4" spans="1:17" ht="24.95" customHeight="1">
      <c r="A4" s="186" t="s">
        <v>99</v>
      </c>
      <c r="B4" s="187"/>
      <c r="C4" s="188"/>
      <c r="D4" s="193">
        <f>'نشرة التداول'!M90+'نشرة OTC'!H8</f>
        <v>156143499</v>
      </c>
      <c r="E4" s="194"/>
      <c r="F4" s="60"/>
      <c r="G4" s="189" t="s">
        <v>100</v>
      </c>
      <c r="H4" s="190"/>
      <c r="I4" s="191">
        <f>'نشرة التداول'!N90+'نشرة OTC'!I8</f>
        <v>417552585.08000004</v>
      </c>
      <c r="J4" s="192"/>
      <c r="K4" s="191"/>
      <c r="L4" s="61"/>
      <c r="M4" s="216" t="s">
        <v>123</v>
      </c>
      <c r="N4" s="217"/>
      <c r="O4" s="62">
        <f>'نشرة التداول'!L90+'نشرة OTC'!G8</f>
        <v>770</v>
      </c>
    </row>
    <row r="5" spans="1:17" ht="24.95" customHeight="1">
      <c r="A5" s="58"/>
      <c r="B5" s="58"/>
      <c r="C5" s="58"/>
      <c r="D5" s="63"/>
      <c r="E5" s="64"/>
      <c r="F5" s="63"/>
      <c r="G5" s="63"/>
      <c r="H5" s="63"/>
      <c r="I5" s="63"/>
      <c r="J5" s="63"/>
      <c r="K5" s="65"/>
      <c r="L5" s="183"/>
      <c r="M5" s="184"/>
      <c r="N5" s="184"/>
      <c r="O5" s="66"/>
    </row>
    <row r="6" spans="1:17" ht="24.95" customHeight="1">
      <c r="A6" s="67" t="s">
        <v>34</v>
      </c>
      <c r="B6" s="197">
        <v>955.37</v>
      </c>
      <c r="C6" s="198"/>
      <c r="D6" s="203" t="s">
        <v>29</v>
      </c>
      <c r="E6" s="204"/>
      <c r="F6" s="58"/>
      <c r="G6" s="67" t="s">
        <v>72</v>
      </c>
      <c r="H6" s="68">
        <v>1183.33</v>
      </c>
      <c r="I6" s="205" t="s">
        <v>29</v>
      </c>
      <c r="J6" s="206"/>
      <c r="K6" s="207"/>
      <c r="L6" s="183"/>
      <c r="M6" s="184"/>
      <c r="N6" s="184"/>
      <c r="O6" s="69"/>
      <c r="P6" s="101"/>
      <c r="Q6" s="101"/>
    </row>
    <row r="7" spans="1:17" ht="24.95" customHeight="1">
      <c r="A7" s="67" t="s">
        <v>35</v>
      </c>
      <c r="B7" s="197">
        <v>952.03</v>
      </c>
      <c r="C7" s="198"/>
      <c r="D7" s="203" t="s">
        <v>29</v>
      </c>
      <c r="E7" s="204"/>
      <c r="F7" s="70"/>
      <c r="G7" s="67" t="s">
        <v>73</v>
      </c>
      <c r="H7" s="68">
        <v>1177.6199999999999</v>
      </c>
      <c r="I7" s="205" t="s">
        <v>29</v>
      </c>
      <c r="J7" s="206"/>
      <c r="K7" s="207"/>
      <c r="L7" s="183"/>
      <c r="M7" s="184"/>
      <c r="N7" s="184"/>
      <c r="O7" s="69"/>
      <c r="Q7" s="119"/>
    </row>
    <row r="8" spans="1:17" ht="24.95" customHeight="1">
      <c r="A8" s="67" t="s">
        <v>43</v>
      </c>
      <c r="B8" s="199">
        <f>((B6/B7)-1)*100</f>
        <v>0.35082928058989271</v>
      </c>
      <c r="C8" s="200"/>
      <c r="D8" s="203" t="s">
        <v>44</v>
      </c>
      <c r="E8" s="204"/>
      <c r="F8" s="70"/>
      <c r="G8" s="67" t="s">
        <v>43</v>
      </c>
      <c r="H8" s="165">
        <f>((H6/H7)-1)*100</f>
        <v>0.48487627587847637</v>
      </c>
      <c r="I8" s="205" t="s">
        <v>44</v>
      </c>
      <c r="J8" s="206"/>
      <c r="K8" s="207"/>
      <c r="L8" s="183"/>
      <c r="M8" s="184"/>
      <c r="N8" s="184"/>
      <c r="O8" s="69"/>
    </row>
    <row r="9" spans="1:17" ht="24.95" customHeight="1">
      <c r="A9" s="67" t="s">
        <v>36</v>
      </c>
      <c r="B9" s="201">
        <f>B6-B7</f>
        <v>3.3400000000000318</v>
      </c>
      <c r="C9" s="202">
        <f>B6-B7</f>
        <v>3.3400000000000318</v>
      </c>
      <c r="D9" s="203" t="s">
        <v>29</v>
      </c>
      <c r="E9" s="204"/>
      <c r="F9" s="70"/>
      <c r="G9" s="67" t="s">
        <v>36</v>
      </c>
      <c r="H9" s="165">
        <f>H6-H7</f>
        <v>5.7100000000000364</v>
      </c>
      <c r="I9" s="205" t="s">
        <v>29</v>
      </c>
      <c r="J9" s="206"/>
      <c r="K9" s="207"/>
      <c r="L9" s="183"/>
      <c r="M9" s="184"/>
      <c r="N9" s="184"/>
      <c r="O9" s="69"/>
    </row>
    <row r="10" spans="1:17" ht="24.95" customHeight="1">
      <c r="A10" s="71"/>
      <c r="B10" s="71"/>
      <c r="C10" s="72"/>
      <c r="D10" s="72"/>
      <c r="E10" s="71"/>
      <c r="F10" s="63"/>
      <c r="G10" s="73"/>
      <c r="H10" s="95"/>
      <c r="I10" s="73"/>
      <c r="J10" s="73"/>
      <c r="K10" s="73"/>
      <c r="L10" s="183"/>
      <c r="M10" s="184"/>
      <c r="N10" s="184"/>
      <c r="O10" s="69"/>
    </row>
    <row r="11" spans="1:17" ht="24.95" customHeight="1">
      <c r="A11" s="67" t="s">
        <v>119</v>
      </c>
      <c r="B11" s="74">
        <v>104</v>
      </c>
      <c r="C11" s="68" t="s">
        <v>120</v>
      </c>
      <c r="D11" s="74">
        <v>11</v>
      </c>
      <c r="E11" s="74">
        <v>118</v>
      </c>
      <c r="F11" s="75"/>
      <c r="G11" s="67" t="s">
        <v>122</v>
      </c>
      <c r="H11" s="74">
        <v>41</v>
      </c>
      <c r="I11" s="68" t="s">
        <v>140</v>
      </c>
      <c r="J11" s="74">
        <v>9</v>
      </c>
      <c r="K11" s="74">
        <f>J11+H11</f>
        <v>50</v>
      </c>
      <c r="L11" s="183"/>
      <c r="M11" s="184"/>
      <c r="N11" s="184"/>
      <c r="O11" s="69"/>
      <c r="Q11" s="101"/>
    </row>
    <row r="12" spans="1:17" ht="24.95" customHeight="1">
      <c r="A12" s="67" t="s">
        <v>121</v>
      </c>
      <c r="B12" s="74">
        <v>48</v>
      </c>
      <c r="C12" s="68" t="s">
        <v>120</v>
      </c>
      <c r="D12" s="74">
        <v>1</v>
      </c>
      <c r="E12" s="74">
        <f>D12+B12</f>
        <v>49</v>
      </c>
      <c r="F12" s="76"/>
      <c r="G12" s="185" t="s">
        <v>4</v>
      </c>
      <c r="H12" s="185"/>
      <c r="I12" s="185"/>
      <c r="J12" s="195">
        <v>9</v>
      </c>
      <c r="K12" s="196"/>
      <c r="L12" s="183"/>
      <c r="M12" s="184"/>
      <c r="N12" s="184"/>
      <c r="O12" s="69"/>
      <c r="P12" s="101"/>
      <c r="Q12" s="101"/>
    </row>
    <row r="13" spans="1:17" ht="24.95" customHeight="1">
      <c r="A13" s="225" t="s">
        <v>48</v>
      </c>
      <c r="B13" s="226"/>
      <c r="C13" s="227"/>
      <c r="D13" s="226"/>
      <c r="E13" s="74">
        <v>5</v>
      </c>
      <c r="F13" s="76"/>
      <c r="G13" s="224" t="s">
        <v>5</v>
      </c>
      <c r="H13" s="224"/>
      <c r="I13" s="224"/>
      <c r="J13" s="222">
        <v>15</v>
      </c>
      <c r="K13" s="223"/>
      <c r="L13" s="183"/>
      <c r="M13" s="184"/>
      <c r="N13" s="184"/>
      <c r="O13" s="77"/>
      <c r="P13" s="101"/>
    </row>
    <row r="14" spans="1:17" ht="24.95" customHeight="1">
      <c r="A14" s="225" t="s">
        <v>45</v>
      </c>
      <c r="B14" s="226"/>
      <c r="C14" s="227"/>
      <c r="D14" s="226"/>
      <c r="E14" s="78">
        <v>10</v>
      </c>
      <c r="F14" s="79"/>
      <c r="G14" s="153"/>
      <c r="H14" s="153"/>
      <c r="I14" s="153"/>
      <c r="J14" s="183"/>
      <c r="K14" s="184"/>
      <c r="L14" s="112"/>
      <c r="M14" s="104"/>
      <c r="N14" s="104"/>
      <c r="O14" s="77"/>
    </row>
    <row r="15" spans="1:17" ht="76.5" customHeight="1">
      <c r="A15" s="183"/>
      <c r="B15" s="184"/>
      <c r="C15" s="184"/>
      <c r="D15" s="184"/>
      <c r="E15" s="183"/>
      <c r="F15" s="184"/>
      <c r="G15" s="153"/>
      <c r="H15" s="153"/>
      <c r="I15" s="153"/>
      <c r="J15" s="183"/>
      <c r="K15" s="184"/>
      <c r="L15" s="183"/>
      <c r="M15" s="184"/>
      <c r="N15" s="184"/>
      <c r="O15" s="69"/>
    </row>
    <row r="16" spans="1:17" ht="76.5" customHeight="1">
      <c r="A16" s="183"/>
      <c r="B16" s="184"/>
      <c r="C16" s="184"/>
      <c r="D16" s="184"/>
      <c r="E16" s="183"/>
      <c r="F16" s="184"/>
      <c r="G16" s="161"/>
      <c r="H16" s="161"/>
      <c r="I16" s="161"/>
      <c r="J16" s="183"/>
      <c r="K16" s="184"/>
      <c r="L16" s="183"/>
      <c r="M16" s="184"/>
      <c r="N16" s="184"/>
      <c r="O16" s="69"/>
    </row>
    <row r="17" spans="1:15" ht="69" customHeight="1">
      <c r="A17" s="162"/>
      <c r="B17" s="231"/>
      <c r="C17" s="232"/>
      <c r="D17" s="232"/>
      <c r="E17" s="232"/>
      <c r="F17" s="232"/>
      <c r="G17" s="232"/>
      <c r="H17" s="232"/>
      <c r="I17" s="232"/>
      <c r="J17" s="232"/>
      <c r="K17" s="232"/>
      <c r="L17" s="232"/>
      <c r="M17" s="232"/>
      <c r="N17" s="232"/>
      <c r="O17" s="233"/>
    </row>
    <row r="18" spans="1:15" ht="33" customHeight="1">
      <c r="A18" s="162" t="s">
        <v>357</v>
      </c>
      <c r="B18" s="234" t="s">
        <v>360</v>
      </c>
      <c r="C18" s="235"/>
      <c r="D18" s="235"/>
      <c r="E18" s="235"/>
      <c r="F18" s="235"/>
      <c r="G18" s="235"/>
      <c r="H18" s="235"/>
      <c r="I18" s="235"/>
      <c r="J18" s="235"/>
      <c r="K18" s="235"/>
      <c r="L18" s="235"/>
      <c r="M18" s="235"/>
      <c r="N18" s="235"/>
      <c r="O18" s="236"/>
    </row>
    <row r="19" spans="1:15" ht="33" customHeight="1">
      <c r="A19" s="182" t="s">
        <v>358</v>
      </c>
      <c r="B19" s="234" t="s">
        <v>359</v>
      </c>
      <c r="C19" s="235"/>
      <c r="D19" s="235"/>
      <c r="E19" s="235"/>
      <c r="F19" s="235"/>
      <c r="G19" s="235"/>
      <c r="H19" s="235"/>
      <c r="I19" s="235"/>
      <c r="J19" s="235"/>
      <c r="K19" s="235"/>
      <c r="L19" s="235"/>
      <c r="M19" s="235"/>
      <c r="N19" s="235"/>
      <c r="O19" s="236"/>
    </row>
    <row r="20" spans="1:15" ht="41.25" customHeight="1">
      <c r="A20" s="162" t="s">
        <v>355</v>
      </c>
      <c r="B20" s="231" t="s">
        <v>356</v>
      </c>
      <c r="C20" s="232"/>
      <c r="D20" s="232"/>
      <c r="E20" s="232"/>
      <c r="F20" s="232"/>
      <c r="G20" s="232"/>
      <c r="H20" s="232"/>
      <c r="I20" s="232"/>
      <c r="J20" s="232"/>
      <c r="K20" s="232"/>
      <c r="L20" s="232"/>
      <c r="M20" s="232"/>
      <c r="N20" s="232"/>
      <c r="O20" s="233"/>
    </row>
    <row r="21" spans="1:15" ht="36.75" customHeight="1">
      <c r="A21" s="162" t="s">
        <v>323</v>
      </c>
      <c r="B21" s="231" t="s">
        <v>324</v>
      </c>
      <c r="C21" s="232"/>
      <c r="D21" s="232"/>
      <c r="E21" s="232"/>
      <c r="F21" s="232"/>
      <c r="G21" s="232"/>
      <c r="H21" s="232"/>
      <c r="I21" s="232"/>
      <c r="J21" s="232"/>
      <c r="K21" s="232"/>
      <c r="L21" s="232"/>
      <c r="M21" s="232"/>
      <c r="N21" s="232"/>
      <c r="O21" s="233"/>
    </row>
    <row r="22" spans="1:15" ht="38.25" customHeight="1">
      <c r="A22" s="115" t="s">
        <v>307</v>
      </c>
      <c r="B22" s="228" t="s">
        <v>319</v>
      </c>
      <c r="C22" s="229"/>
      <c r="D22" s="229"/>
      <c r="E22" s="229"/>
      <c r="F22" s="229"/>
      <c r="G22" s="229"/>
      <c r="H22" s="229"/>
      <c r="I22" s="229"/>
      <c r="J22" s="229"/>
      <c r="K22" s="229"/>
      <c r="L22" s="229"/>
      <c r="M22" s="229"/>
      <c r="N22" s="229"/>
      <c r="O22" s="230"/>
    </row>
    <row r="23" spans="1:15" ht="39.75" customHeight="1">
      <c r="A23" s="115" t="s">
        <v>303</v>
      </c>
      <c r="B23" s="228" t="s">
        <v>325</v>
      </c>
      <c r="C23" s="229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29"/>
      <c r="O23" s="230"/>
    </row>
    <row r="24" spans="1:15" ht="43.5" customHeight="1">
      <c r="A24" s="115" t="s">
        <v>297</v>
      </c>
      <c r="B24" s="228" t="s">
        <v>320</v>
      </c>
      <c r="C24" s="229"/>
      <c r="D24" s="229"/>
      <c r="E24" s="229"/>
      <c r="F24" s="229"/>
      <c r="G24" s="229"/>
      <c r="H24" s="229"/>
      <c r="I24" s="229"/>
      <c r="J24" s="229"/>
      <c r="K24" s="229"/>
      <c r="L24" s="229"/>
      <c r="M24" s="229"/>
      <c r="N24" s="229"/>
      <c r="O24" s="230"/>
    </row>
    <row r="25" spans="1:15" ht="24" customHeight="1">
      <c r="A25" s="115" t="s">
        <v>82</v>
      </c>
      <c r="B25" s="219" t="s">
        <v>229</v>
      </c>
      <c r="C25" s="220"/>
      <c r="D25" s="220"/>
      <c r="E25" s="220"/>
      <c r="F25" s="220"/>
      <c r="G25" s="220"/>
      <c r="H25" s="220"/>
      <c r="I25" s="220"/>
      <c r="J25" s="220"/>
      <c r="K25" s="220"/>
      <c r="L25" s="220"/>
      <c r="M25" s="220"/>
      <c r="N25" s="220"/>
      <c r="O25" s="221"/>
    </row>
    <row r="26" spans="1:15">
      <c r="A26" s="218" t="s">
        <v>74</v>
      </c>
      <c r="B26" s="218"/>
      <c r="C26" s="218"/>
      <c r="D26" s="218"/>
      <c r="E26" s="218"/>
      <c r="F26" s="218" t="s">
        <v>75</v>
      </c>
      <c r="G26" s="218"/>
      <c r="H26" s="218"/>
      <c r="I26" s="218"/>
      <c r="J26" s="218"/>
      <c r="K26" s="218"/>
      <c r="L26" s="218"/>
      <c r="M26" s="218" t="s">
        <v>76</v>
      </c>
      <c r="N26" s="218"/>
      <c r="O26" s="218"/>
    </row>
  </sheetData>
  <mergeCells count="58">
    <mergeCell ref="E15:F15"/>
    <mergeCell ref="B21:O21"/>
    <mergeCell ref="A16:D16"/>
    <mergeCell ref="E16:F16"/>
    <mergeCell ref="J16:K16"/>
    <mergeCell ref="L16:N16"/>
    <mergeCell ref="B17:O17"/>
    <mergeCell ref="B20:O20"/>
    <mergeCell ref="B19:O19"/>
    <mergeCell ref="B18:O18"/>
    <mergeCell ref="M26:O26"/>
    <mergeCell ref="B25:O25"/>
    <mergeCell ref="A26:E26"/>
    <mergeCell ref="F26:L26"/>
    <mergeCell ref="J13:K13"/>
    <mergeCell ref="G13:I13"/>
    <mergeCell ref="L13:N13"/>
    <mergeCell ref="L15:N15"/>
    <mergeCell ref="A15:D15"/>
    <mergeCell ref="A14:D14"/>
    <mergeCell ref="A13:D13"/>
    <mergeCell ref="B24:O24"/>
    <mergeCell ref="J15:K15"/>
    <mergeCell ref="J14:K14"/>
    <mergeCell ref="B23:O23"/>
    <mergeCell ref="B22:O22"/>
    <mergeCell ref="L8:N8"/>
    <mergeCell ref="I6:K6"/>
    <mergeCell ref="I8:K8"/>
    <mergeCell ref="D7:E7"/>
    <mergeCell ref="D8:E8"/>
    <mergeCell ref="D6:E6"/>
    <mergeCell ref="L5:N5"/>
    <mergeCell ref="L6:N6"/>
    <mergeCell ref="I7:K7"/>
    <mergeCell ref="L7:N7"/>
    <mergeCell ref="M4:N4"/>
    <mergeCell ref="A1:D1"/>
    <mergeCell ref="A3:D3"/>
    <mergeCell ref="A2:D2"/>
    <mergeCell ref="E2:L2"/>
    <mergeCell ref="E3:L3"/>
    <mergeCell ref="A4:C4"/>
    <mergeCell ref="G4:H4"/>
    <mergeCell ref="I4:K4"/>
    <mergeCell ref="D4:E4"/>
    <mergeCell ref="J12:K12"/>
    <mergeCell ref="B6:C6"/>
    <mergeCell ref="B7:C7"/>
    <mergeCell ref="B8:C8"/>
    <mergeCell ref="B9:C9"/>
    <mergeCell ref="D9:E9"/>
    <mergeCell ref="I9:K9"/>
    <mergeCell ref="L9:N9"/>
    <mergeCell ref="L10:N10"/>
    <mergeCell ref="L11:N11"/>
    <mergeCell ref="G12:I12"/>
    <mergeCell ref="L12:N12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0"/>
  <sheetViews>
    <sheetView rightToLeft="1" zoomScaleNormal="100" workbookViewId="0">
      <selection activeCell="A6" sqref="A6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43" t="s">
        <v>78</v>
      </c>
      <c r="B2" s="244"/>
      <c r="C2" s="244"/>
      <c r="D2" s="244"/>
      <c r="E2" s="244"/>
      <c r="F2" s="244"/>
      <c r="G2" s="244"/>
      <c r="H2" s="244"/>
      <c r="I2" s="244"/>
      <c r="J2" s="244"/>
      <c r="K2" s="244"/>
      <c r="L2" s="244"/>
      <c r="M2" s="245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46" t="s">
        <v>83</v>
      </c>
      <c r="B4" s="247"/>
      <c r="C4" s="247"/>
      <c r="D4" s="247"/>
      <c r="E4" s="247"/>
      <c r="F4" s="248"/>
      <c r="G4" s="6"/>
      <c r="H4" s="246" t="s">
        <v>84</v>
      </c>
      <c r="I4" s="247"/>
      <c r="J4" s="247"/>
      <c r="K4" s="247"/>
      <c r="L4" s="247"/>
      <c r="M4" s="248"/>
    </row>
    <row r="5" spans="1:13" ht="20.100000000000001" customHeight="1">
      <c r="A5" s="42" t="s">
        <v>23</v>
      </c>
      <c r="B5" s="43" t="s">
        <v>30</v>
      </c>
      <c r="C5" s="44" t="s">
        <v>31</v>
      </c>
      <c r="D5" s="249" t="s">
        <v>27</v>
      </c>
      <c r="E5" s="250"/>
      <c r="F5" s="251"/>
      <c r="G5" s="10"/>
      <c r="H5" s="252" t="s">
        <v>23</v>
      </c>
      <c r="I5" s="253"/>
      <c r="J5" s="254"/>
      <c r="K5" s="11" t="s">
        <v>30</v>
      </c>
      <c r="L5" s="11" t="s">
        <v>15</v>
      </c>
      <c r="M5" s="11" t="s">
        <v>27</v>
      </c>
    </row>
    <row r="6" spans="1:13" ht="20.100000000000001" customHeight="1">
      <c r="A6" s="36" t="s">
        <v>240</v>
      </c>
      <c r="B6" s="89">
        <v>3.56</v>
      </c>
      <c r="C6" s="91">
        <v>14.84</v>
      </c>
      <c r="D6" s="237">
        <v>1096814</v>
      </c>
      <c r="E6" s="238">
        <v>1096814</v>
      </c>
      <c r="F6" s="239">
        <v>1096814</v>
      </c>
      <c r="G6" s="10"/>
      <c r="H6" s="240" t="s">
        <v>321</v>
      </c>
      <c r="I6" s="241" t="s">
        <v>321</v>
      </c>
      <c r="J6" s="242" t="s">
        <v>321</v>
      </c>
      <c r="K6" s="113">
        <v>6.45</v>
      </c>
      <c r="L6" s="114">
        <v>-13.42</v>
      </c>
      <c r="M6" s="87">
        <v>678500</v>
      </c>
    </row>
    <row r="7" spans="1:13" ht="20.100000000000001" customHeight="1">
      <c r="A7" s="88" t="s">
        <v>305</v>
      </c>
      <c r="B7" s="89">
        <v>14.26</v>
      </c>
      <c r="C7" s="91">
        <v>12.73</v>
      </c>
      <c r="D7" s="237">
        <v>754030</v>
      </c>
      <c r="E7" s="238">
        <v>754030</v>
      </c>
      <c r="F7" s="239">
        <v>754030</v>
      </c>
      <c r="G7" s="10"/>
      <c r="H7" s="240" t="s">
        <v>117</v>
      </c>
      <c r="I7" s="241" t="s">
        <v>117</v>
      </c>
      <c r="J7" s="242" t="s">
        <v>117</v>
      </c>
      <c r="K7" s="113">
        <v>0.13</v>
      </c>
      <c r="L7" s="114">
        <v>-7.14</v>
      </c>
      <c r="M7" s="87">
        <v>1500000</v>
      </c>
    </row>
    <row r="8" spans="1:13" ht="20.100000000000001" customHeight="1">
      <c r="A8" s="108" t="s">
        <v>223</v>
      </c>
      <c r="B8" s="89">
        <v>0.11</v>
      </c>
      <c r="C8" s="91">
        <v>10</v>
      </c>
      <c r="D8" s="237">
        <v>14218025</v>
      </c>
      <c r="E8" s="238">
        <v>14218025</v>
      </c>
      <c r="F8" s="239">
        <v>14218025</v>
      </c>
      <c r="G8" s="10"/>
      <c r="H8" s="240" t="s">
        <v>273</v>
      </c>
      <c r="I8" s="241" t="s">
        <v>273</v>
      </c>
      <c r="J8" s="242" t="s">
        <v>273</v>
      </c>
      <c r="K8" s="113">
        <v>4.4000000000000004</v>
      </c>
      <c r="L8" s="114">
        <v>-5.38</v>
      </c>
      <c r="M8" s="87">
        <v>500000</v>
      </c>
    </row>
    <row r="9" spans="1:13" ht="20.100000000000001" customHeight="1">
      <c r="A9" s="105" t="s">
        <v>115</v>
      </c>
      <c r="B9" s="89">
        <v>2.2200000000000002</v>
      </c>
      <c r="C9" s="91">
        <v>5.71</v>
      </c>
      <c r="D9" s="237">
        <v>192375</v>
      </c>
      <c r="E9" s="238">
        <v>192375</v>
      </c>
      <c r="F9" s="239">
        <v>192375</v>
      </c>
      <c r="G9" s="10"/>
      <c r="H9" s="240" t="s">
        <v>267</v>
      </c>
      <c r="I9" s="241" t="s">
        <v>267</v>
      </c>
      <c r="J9" s="242" t="s">
        <v>267</v>
      </c>
      <c r="K9" s="113">
        <v>1.25</v>
      </c>
      <c r="L9" s="114">
        <v>-5.3</v>
      </c>
      <c r="M9" s="87">
        <v>3201078</v>
      </c>
    </row>
    <row r="10" spans="1:13" ht="20.100000000000001" customHeight="1">
      <c r="A10" s="36" t="s">
        <v>279</v>
      </c>
      <c r="B10" s="89">
        <v>0.89</v>
      </c>
      <c r="C10" s="91">
        <v>3.49</v>
      </c>
      <c r="D10" s="237">
        <v>725507</v>
      </c>
      <c r="E10" s="238">
        <v>725507</v>
      </c>
      <c r="F10" s="239">
        <v>725507</v>
      </c>
      <c r="G10" s="10"/>
      <c r="H10" s="240" t="s">
        <v>290</v>
      </c>
      <c r="I10" s="241" t="s">
        <v>290</v>
      </c>
      <c r="J10" s="242" t="s">
        <v>290</v>
      </c>
      <c r="K10" s="113">
        <v>10.31</v>
      </c>
      <c r="L10" s="114">
        <v>-4.9800000000000004</v>
      </c>
      <c r="M10" s="87">
        <v>500000</v>
      </c>
    </row>
    <row r="11" spans="1:13" ht="35.25" customHeight="1">
      <c r="A11" s="94"/>
      <c r="B11" s="94"/>
      <c r="C11" s="94"/>
      <c r="D11" s="94"/>
      <c r="E11" s="94"/>
      <c r="F11" s="94"/>
      <c r="G11" s="94"/>
      <c r="H11" s="94"/>
      <c r="I11" s="94"/>
      <c r="J11" s="94"/>
      <c r="K11" s="94"/>
      <c r="L11" s="94"/>
      <c r="M11" s="94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58" t="s">
        <v>103</v>
      </c>
      <c r="B13" s="258"/>
      <c r="C13" s="258"/>
      <c r="D13" s="258"/>
      <c r="E13" s="258"/>
      <c r="F13" s="259"/>
      <c r="G13" s="19"/>
      <c r="H13" s="260" t="s">
        <v>85</v>
      </c>
      <c r="I13" s="260"/>
      <c r="J13" s="260"/>
      <c r="K13" s="260"/>
      <c r="L13" s="260"/>
      <c r="M13" s="260"/>
    </row>
    <row r="14" spans="1:13" ht="27" customHeight="1">
      <c r="A14" s="7" t="s">
        <v>23</v>
      </c>
      <c r="B14" s="8" t="s">
        <v>30</v>
      </c>
      <c r="C14" s="9" t="s">
        <v>31</v>
      </c>
      <c r="D14" s="255" t="s">
        <v>27</v>
      </c>
      <c r="E14" s="256"/>
      <c r="F14" s="257"/>
      <c r="G14" s="6"/>
      <c r="H14" s="252" t="s">
        <v>23</v>
      </c>
      <c r="I14" s="253"/>
      <c r="J14" s="254"/>
      <c r="K14" s="11" t="s">
        <v>30</v>
      </c>
      <c r="L14" s="11" t="s">
        <v>15</v>
      </c>
      <c r="M14" s="11" t="s">
        <v>77</v>
      </c>
    </row>
    <row r="15" spans="1:13" ht="19.5" customHeight="1">
      <c r="A15" s="88" t="s">
        <v>174</v>
      </c>
      <c r="B15" s="89">
        <v>5.3</v>
      </c>
      <c r="C15" s="90">
        <v>1.92</v>
      </c>
      <c r="D15" s="237">
        <v>23331075</v>
      </c>
      <c r="E15" s="238">
        <v>23331075</v>
      </c>
      <c r="F15" s="239">
        <v>23331075</v>
      </c>
      <c r="G15" s="20"/>
      <c r="H15" s="240" t="s">
        <v>174</v>
      </c>
      <c r="I15" s="241" t="s">
        <v>174</v>
      </c>
      <c r="J15" s="242" t="s">
        <v>174</v>
      </c>
      <c r="K15" s="113">
        <v>5.3</v>
      </c>
      <c r="L15" s="90">
        <v>1.92</v>
      </c>
      <c r="M15" s="87">
        <v>122531470.90000001</v>
      </c>
    </row>
    <row r="16" spans="1:13" ht="20.100000000000001" customHeight="1">
      <c r="A16" s="88" t="s">
        <v>337</v>
      </c>
      <c r="B16" s="89">
        <v>0.24</v>
      </c>
      <c r="C16" s="90">
        <v>0</v>
      </c>
      <c r="D16" s="237">
        <v>16683000</v>
      </c>
      <c r="E16" s="238">
        <v>16683000</v>
      </c>
      <c r="F16" s="239">
        <v>16683000</v>
      </c>
      <c r="G16" s="20"/>
      <c r="H16" s="240" t="s">
        <v>136</v>
      </c>
      <c r="I16" s="241" t="s">
        <v>136</v>
      </c>
      <c r="J16" s="242" t="s">
        <v>136</v>
      </c>
      <c r="K16" s="113">
        <v>4.7</v>
      </c>
      <c r="L16" s="90">
        <v>0.43</v>
      </c>
      <c r="M16" s="87">
        <v>45290859.899999999</v>
      </c>
    </row>
    <row r="17" spans="1:13" ht="20.100000000000001" customHeight="1">
      <c r="A17" s="88" t="s">
        <v>223</v>
      </c>
      <c r="B17" s="89">
        <v>0.11</v>
      </c>
      <c r="C17" s="90">
        <v>10</v>
      </c>
      <c r="D17" s="237">
        <v>14218025</v>
      </c>
      <c r="E17" s="238">
        <v>14218025</v>
      </c>
      <c r="F17" s="239">
        <v>14218025</v>
      </c>
      <c r="G17" s="20"/>
      <c r="H17" s="240" t="s">
        <v>293</v>
      </c>
      <c r="I17" s="241" t="s">
        <v>293</v>
      </c>
      <c r="J17" s="242" t="s">
        <v>293</v>
      </c>
      <c r="K17" s="113">
        <v>3.47</v>
      </c>
      <c r="L17" s="90">
        <v>0</v>
      </c>
      <c r="M17" s="87">
        <v>36713415.590000004</v>
      </c>
    </row>
    <row r="18" spans="1:13" ht="20.100000000000001" customHeight="1">
      <c r="A18" s="36" t="s">
        <v>293</v>
      </c>
      <c r="B18" s="89">
        <v>3.47</v>
      </c>
      <c r="C18" s="90">
        <v>0</v>
      </c>
      <c r="D18" s="237">
        <v>10560223</v>
      </c>
      <c r="E18" s="238">
        <v>10560223</v>
      </c>
      <c r="F18" s="239">
        <v>10560223</v>
      </c>
      <c r="G18" s="20"/>
      <c r="H18" s="240" t="s">
        <v>318</v>
      </c>
      <c r="I18" s="241" t="s">
        <v>318</v>
      </c>
      <c r="J18" s="242" t="s">
        <v>318</v>
      </c>
      <c r="K18" s="113">
        <v>4.9000000000000004</v>
      </c>
      <c r="L18" s="90">
        <v>-2</v>
      </c>
      <c r="M18" s="87">
        <v>29134967.600000001</v>
      </c>
    </row>
    <row r="19" spans="1:13" ht="20.100000000000001" customHeight="1">
      <c r="A19" s="88" t="s">
        <v>221</v>
      </c>
      <c r="B19" s="89">
        <v>0.26</v>
      </c>
      <c r="C19" s="90">
        <v>0</v>
      </c>
      <c r="D19" s="237">
        <v>10019853</v>
      </c>
      <c r="E19" s="238">
        <v>10019853</v>
      </c>
      <c r="F19" s="239">
        <v>10019853</v>
      </c>
      <c r="G19" s="20"/>
      <c r="H19" s="240" t="s">
        <v>161</v>
      </c>
      <c r="I19" s="241" t="s">
        <v>161</v>
      </c>
      <c r="J19" s="242" t="s">
        <v>161</v>
      </c>
      <c r="K19" s="113">
        <v>13</v>
      </c>
      <c r="L19" s="90">
        <v>0.78</v>
      </c>
      <c r="M19" s="87">
        <v>25415964.550000001</v>
      </c>
    </row>
    <row r="20" spans="1:13">
      <c r="G20" s="20"/>
    </row>
  </sheetData>
  <mergeCells count="29"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  <mergeCell ref="A2:M2"/>
    <mergeCell ref="A4:F4"/>
    <mergeCell ref="H4:M4"/>
    <mergeCell ref="D5:F5"/>
    <mergeCell ref="H5:J5"/>
    <mergeCell ref="D9:F9"/>
    <mergeCell ref="D7:F7"/>
    <mergeCell ref="H7:J7"/>
    <mergeCell ref="H8:J8"/>
    <mergeCell ref="D6:F6"/>
    <mergeCell ref="H6:J6"/>
    <mergeCell ref="D8:F8"/>
    <mergeCell ref="H9:J9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2"/>
  <sheetViews>
    <sheetView rightToLeft="1" topLeftCell="A64" zoomScale="110" zoomScaleNormal="110" workbookViewId="0">
      <selection activeCell="C17" sqref="C17"/>
    </sheetView>
  </sheetViews>
  <sheetFormatPr defaultColWidth="9" defaultRowHeight="15.75" customHeight="1"/>
  <cols>
    <col min="1" max="1" width="1.28515625" style="1" customWidth="1"/>
    <col min="2" max="2" width="24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7.140625" style="57" customWidth="1"/>
    <col min="15" max="16384" width="9" style="45"/>
  </cols>
  <sheetData>
    <row r="1" spans="1:15" ht="21.75" customHeight="1">
      <c r="A1" s="45"/>
      <c r="B1" s="266" t="s">
        <v>328</v>
      </c>
      <c r="C1" s="266"/>
      <c r="D1" s="266"/>
      <c r="E1" s="266"/>
      <c r="F1" s="266"/>
      <c r="G1" s="266"/>
      <c r="H1" s="266"/>
      <c r="I1" s="266"/>
      <c r="J1" s="266"/>
      <c r="K1" s="266"/>
      <c r="L1" s="266"/>
      <c r="M1" s="266"/>
      <c r="N1" s="266"/>
    </row>
    <row r="2" spans="1:15" ht="26.25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5" ht="13.5" customHeight="1">
      <c r="A3" s="45"/>
      <c r="B3" s="272" t="s">
        <v>16</v>
      </c>
      <c r="C3" s="273"/>
      <c r="D3" s="273"/>
      <c r="E3" s="273"/>
      <c r="F3" s="273"/>
      <c r="G3" s="273"/>
      <c r="H3" s="273"/>
      <c r="I3" s="273"/>
      <c r="J3" s="273"/>
      <c r="K3" s="273"/>
      <c r="L3" s="273"/>
      <c r="M3" s="273"/>
      <c r="N3" s="274"/>
    </row>
    <row r="4" spans="1:15" ht="14.65" customHeight="1">
      <c r="A4" s="45"/>
      <c r="B4" s="80" t="s">
        <v>221</v>
      </c>
      <c r="C4" s="80" t="s">
        <v>222</v>
      </c>
      <c r="D4" s="81">
        <v>0.25</v>
      </c>
      <c r="E4" s="86">
        <v>0.26</v>
      </c>
      <c r="F4" s="86">
        <v>0.25</v>
      </c>
      <c r="G4" s="86">
        <v>0.25</v>
      </c>
      <c r="H4" s="86">
        <v>0.25</v>
      </c>
      <c r="I4" s="86">
        <v>0.26</v>
      </c>
      <c r="J4" s="86">
        <v>0.26</v>
      </c>
      <c r="K4" s="82">
        <v>0</v>
      </c>
      <c r="L4" s="83">
        <v>7</v>
      </c>
      <c r="M4" s="84">
        <v>10019853</v>
      </c>
      <c r="N4" s="85">
        <v>2505111.7799999998</v>
      </c>
      <c r="O4"/>
    </row>
    <row r="5" spans="1:15" ht="14.65" customHeight="1">
      <c r="A5" s="45"/>
      <c r="B5" s="80" t="s">
        <v>293</v>
      </c>
      <c r="C5" s="80" t="s">
        <v>292</v>
      </c>
      <c r="D5" s="81">
        <v>3.47</v>
      </c>
      <c r="E5" s="86">
        <v>3.5</v>
      </c>
      <c r="F5" s="86">
        <v>3.47</v>
      </c>
      <c r="G5" s="86">
        <v>3.48</v>
      </c>
      <c r="H5" s="86">
        <v>3.47</v>
      </c>
      <c r="I5" s="86">
        <v>3.47</v>
      </c>
      <c r="J5" s="86">
        <v>3.47</v>
      </c>
      <c r="K5" s="82">
        <v>0</v>
      </c>
      <c r="L5" s="83">
        <v>67</v>
      </c>
      <c r="M5" s="84">
        <v>10560223</v>
      </c>
      <c r="N5" s="85">
        <v>36713415.590000004</v>
      </c>
      <c r="O5"/>
    </row>
    <row r="6" spans="1:15" ht="14.65" customHeight="1">
      <c r="A6" s="45"/>
      <c r="B6" s="80" t="s">
        <v>167</v>
      </c>
      <c r="C6" s="80" t="s">
        <v>168</v>
      </c>
      <c r="D6" s="81">
        <v>0.68</v>
      </c>
      <c r="E6" s="86">
        <v>0.68</v>
      </c>
      <c r="F6" s="86">
        <v>0.68</v>
      </c>
      <c r="G6" s="86">
        <v>0.68</v>
      </c>
      <c r="H6" s="86">
        <v>0.68</v>
      </c>
      <c r="I6" s="86">
        <v>0.68</v>
      </c>
      <c r="J6" s="86">
        <v>0.68</v>
      </c>
      <c r="K6" s="82">
        <v>0</v>
      </c>
      <c r="L6" s="83">
        <v>8</v>
      </c>
      <c r="M6" s="84">
        <v>5558854</v>
      </c>
      <c r="N6" s="85">
        <v>3780020.72</v>
      </c>
      <c r="O6"/>
    </row>
    <row r="7" spans="1:15" ht="14.65" customHeight="1">
      <c r="A7" s="45"/>
      <c r="B7" s="36" t="s">
        <v>337</v>
      </c>
      <c r="C7" s="36" t="s">
        <v>338</v>
      </c>
      <c r="D7" s="164">
        <v>0.24</v>
      </c>
      <c r="E7" s="164">
        <v>0.24</v>
      </c>
      <c r="F7" s="164">
        <v>0.24</v>
      </c>
      <c r="G7" s="164">
        <v>0.24</v>
      </c>
      <c r="H7" s="164">
        <v>0.24</v>
      </c>
      <c r="I7" s="164">
        <v>0.24</v>
      </c>
      <c r="J7" s="164">
        <v>0.24</v>
      </c>
      <c r="K7" s="168">
        <v>0</v>
      </c>
      <c r="L7" s="158">
        <v>23</v>
      </c>
      <c r="M7" s="169">
        <v>16683000</v>
      </c>
      <c r="N7" s="170">
        <v>4003920</v>
      </c>
      <c r="O7"/>
    </row>
    <row r="8" spans="1:15" ht="14.65" customHeight="1">
      <c r="A8" s="45"/>
      <c r="B8" s="80" t="s">
        <v>259</v>
      </c>
      <c r="C8" s="80" t="s">
        <v>260</v>
      </c>
      <c r="D8" s="81">
        <v>0.28999999999999998</v>
      </c>
      <c r="E8" s="86">
        <v>0.28999999999999998</v>
      </c>
      <c r="F8" s="86">
        <v>0.28999999999999998</v>
      </c>
      <c r="G8" s="86">
        <v>0.28999999999999998</v>
      </c>
      <c r="H8" s="86">
        <v>0.28999999999999998</v>
      </c>
      <c r="I8" s="86">
        <v>0.28999999999999998</v>
      </c>
      <c r="J8" s="86">
        <v>0.28999999999999998</v>
      </c>
      <c r="K8" s="82">
        <v>0</v>
      </c>
      <c r="L8" s="83">
        <v>3</v>
      </c>
      <c r="M8" s="84">
        <v>112692</v>
      </c>
      <c r="N8" s="85">
        <v>32680.68</v>
      </c>
      <c r="O8"/>
    </row>
    <row r="9" spans="1:15" ht="14.65" customHeight="1">
      <c r="A9" s="45"/>
      <c r="B9" s="80" t="s">
        <v>298</v>
      </c>
      <c r="C9" s="80" t="s">
        <v>299</v>
      </c>
      <c r="D9" s="81">
        <v>0.21</v>
      </c>
      <c r="E9" s="86">
        <v>0.21</v>
      </c>
      <c r="F9" s="86">
        <v>0.21</v>
      </c>
      <c r="G9" s="86">
        <v>0.21</v>
      </c>
      <c r="H9" s="86">
        <v>0.21</v>
      </c>
      <c r="I9" s="86">
        <v>0.21</v>
      </c>
      <c r="J9" s="86">
        <v>0.21</v>
      </c>
      <c r="K9" s="82">
        <v>0</v>
      </c>
      <c r="L9" s="83">
        <v>3</v>
      </c>
      <c r="M9" s="84">
        <v>4200000</v>
      </c>
      <c r="N9" s="85">
        <v>882000</v>
      </c>
      <c r="O9"/>
    </row>
    <row r="10" spans="1:15" ht="14.65" customHeight="1">
      <c r="A10" s="45"/>
      <c r="B10" s="80" t="s">
        <v>215</v>
      </c>
      <c r="C10" s="80" t="s">
        <v>216</v>
      </c>
      <c r="D10" s="81">
        <v>7.0000000000000007E-2</v>
      </c>
      <c r="E10" s="86">
        <v>7.0000000000000007E-2</v>
      </c>
      <c r="F10" s="86">
        <v>7.0000000000000007E-2</v>
      </c>
      <c r="G10" s="86">
        <v>7.0000000000000007E-2</v>
      </c>
      <c r="H10" s="86">
        <v>7.0000000000000007E-2</v>
      </c>
      <c r="I10" s="86">
        <v>7.0000000000000007E-2</v>
      </c>
      <c r="J10" s="86">
        <v>7.0000000000000007E-2</v>
      </c>
      <c r="K10" s="82">
        <v>0</v>
      </c>
      <c r="L10" s="83">
        <v>1</v>
      </c>
      <c r="M10" s="84">
        <v>1000</v>
      </c>
      <c r="N10" s="85">
        <v>70</v>
      </c>
      <c r="O10"/>
    </row>
    <row r="11" spans="1:15" ht="14.65" customHeight="1">
      <c r="A11" s="45"/>
      <c r="B11" s="36" t="s">
        <v>200</v>
      </c>
      <c r="C11" s="36" t="s">
        <v>193</v>
      </c>
      <c r="D11" s="86">
        <v>1.1000000000000001</v>
      </c>
      <c r="E11" s="164">
        <v>1.1000000000000001</v>
      </c>
      <c r="F11" s="164">
        <v>1.1000000000000001</v>
      </c>
      <c r="G11" s="164">
        <v>1.1000000000000001</v>
      </c>
      <c r="H11" s="164">
        <v>1.1000000000000001</v>
      </c>
      <c r="I11" s="164">
        <v>1.1000000000000001</v>
      </c>
      <c r="J11" s="164">
        <v>1.1000000000000001</v>
      </c>
      <c r="K11" s="168">
        <v>0</v>
      </c>
      <c r="L11" s="158">
        <v>2</v>
      </c>
      <c r="M11" s="169">
        <v>266235</v>
      </c>
      <c r="N11" s="170">
        <v>292858.5</v>
      </c>
      <c r="O11"/>
    </row>
    <row r="12" spans="1:15" ht="14.65" customHeight="1">
      <c r="A12" s="45"/>
      <c r="B12" s="80" t="s">
        <v>130</v>
      </c>
      <c r="C12" s="80" t="s">
        <v>131</v>
      </c>
      <c r="D12" s="81">
        <v>2</v>
      </c>
      <c r="E12" s="86">
        <v>2</v>
      </c>
      <c r="F12" s="86">
        <v>1.99</v>
      </c>
      <c r="G12" s="86">
        <v>1.99</v>
      </c>
      <c r="H12" s="86">
        <v>1.99</v>
      </c>
      <c r="I12" s="86">
        <v>1.99</v>
      </c>
      <c r="J12" s="86">
        <v>1.99</v>
      </c>
      <c r="K12" s="82">
        <v>0</v>
      </c>
      <c r="L12" s="83">
        <v>41</v>
      </c>
      <c r="M12" s="84">
        <v>9938654</v>
      </c>
      <c r="N12" s="85">
        <v>19778666.98</v>
      </c>
      <c r="O12"/>
    </row>
    <row r="13" spans="1:15" ht="14.65" customHeight="1">
      <c r="A13" s="45"/>
      <c r="B13" s="80" t="s">
        <v>136</v>
      </c>
      <c r="C13" s="80" t="s">
        <v>137</v>
      </c>
      <c r="D13" s="81">
        <v>4.68</v>
      </c>
      <c r="E13" s="86">
        <v>4.7</v>
      </c>
      <c r="F13" s="86">
        <v>4.68</v>
      </c>
      <c r="G13" s="86">
        <v>4.7</v>
      </c>
      <c r="H13" s="86">
        <v>4.6900000000000004</v>
      </c>
      <c r="I13" s="86">
        <v>4.7</v>
      </c>
      <c r="J13" s="86">
        <v>4.68</v>
      </c>
      <c r="K13" s="82">
        <v>0.43</v>
      </c>
      <c r="L13" s="83">
        <v>36</v>
      </c>
      <c r="M13" s="84">
        <v>9637417</v>
      </c>
      <c r="N13" s="85">
        <v>45290859.899999999</v>
      </c>
      <c r="O13"/>
    </row>
    <row r="14" spans="1:15" ht="14.65" customHeight="1">
      <c r="A14" s="45"/>
      <c r="B14" s="277" t="s">
        <v>17</v>
      </c>
      <c r="C14" s="278"/>
      <c r="D14" s="98"/>
      <c r="E14" s="98"/>
      <c r="F14" s="98"/>
      <c r="G14" s="98"/>
      <c r="H14" s="98"/>
      <c r="I14" s="98"/>
      <c r="J14" s="98"/>
      <c r="K14" s="98"/>
      <c r="L14" s="51">
        <f>SUM(L4:L13)</f>
        <v>191</v>
      </c>
      <c r="M14" s="51">
        <f>SUM(M4:M13)</f>
        <v>66977928</v>
      </c>
      <c r="N14" s="51">
        <f>SUM(N4:N13)</f>
        <v>113279604.15000001</v>
      </c>
    </row>
    <row r="15" spans="1:15" ht="12" customHeight="1">
      <c r="A15" s="45"/>
      <c r="B15" s="281" t="s">
        <v>124</v>
      </c>
      <c r="C15" s="282"/>
      <c r="D15" s="282"/>
      <c r="E15" s="282"/>
      <c r="F15" s="282"/>
      <c r="G15" s="282"/>
      <c r="H15" s="282"/>
      <c r="I15" s="282"/>
      <c r="J15" s="282"/>
      <c r="K15" s="282"/>
      <c r="L15" s="282"/>
      <c r="M15" s="282"/>
      <c r="N15" s="283"/>
    </row>
    <row r="16" spans="1:15" ht="14.65" customHeight="1">
      <c r="A16" s="45"/>
      <c r="B16" s="80" t="s">
        <v>161</v>
      </c>
      <c r="C16" s="80" t="s">
        <v>162</v>
      </c>
      <c r="D16" s="81">
        <v>12.9</v>
      </c>
      <c r="E16" s="86">
        <v>13</v>
      </c>
      <c r="F16" s="86">
        <v>12.9</v>
      </c>
      <c r="G16" s="86">
        <v>12.99</v>
      </c>
      <c r="H16" s="86">
        <v>12.9</v>
      </c>
      <c r="I16" s="86">
        <v>13</v>
      </c>
      <c r="J16" s="86">
        <v>12.9</v>
      </c>
      <c r="K16" s="82">
        <v>0.78</v>
      </c>
      <c r="L16" s="83">
        <v>44</v>
      </c>
      <c r="M16" s="84">
        <v>1956351</v>
      </c>
      <c r="N16" s="85">
        <v>25415964.550000001</v>
      </c>
    </row>
    <row r="17" spans="1:15" ht="14.65" customHeight="1">
      <c r="A17" s="45"/>
      <c r="B17" s="80" t="s">
        <v>240</v>
      </c>
      <c r="C17" s="80" t="s">
        <v>241</v>
      </c>
      <c r="D17" s="81">
        <v>3.1</v>
      </c>
      <c r="E17" s="86">
        <v>3.56</v>
      </c>
      <c r="F17" s="86">
        <v>3.1</v>
      </c>
      <c r="G17" s="86">
        <v>3.41</v>
      </c>
      <c r="H17" s="86">
        <v>2.88</v>
      </c>
      <c r="I17" s="86">
        <v>3.56</v>
      </c>
      <c r="J17" s="86">
        <v>3.1</v>
      </c>
      <c r="K17" s="82">
        <v>14.84</v>
      </c>
      <c r="L17" s="83">
        <v>29</v>
      </c>
      <c r="M17" s="84">
        <v>1096814</v>
      </c>
      <c r="N17" s="85">
        <v>3741994.48</v>
      </c>
    </row>
    <row r="18" spans="1:15" ht="14.65" customHeight="1">
      <c r="A18" s="45"/>
      <c r="B18" s="277" t="s">
        <v>160</v>
      </c>
      <c r="C18" s="278"/>
      <c r="D18" s="98"/>
      <c r="E18" s="98"/>
      <c r="F18" s="98"/>
      <c r="G18" s="98"/>
      <c r="H18" s="98"/>
      <c r="I18" s="98"/>
      <c r="J18" s="98"/>
      <c r="K18" s="98"/>
      <c r="L18" s="51">
        <f>SUM(L16:L17)</f>
        <v>73</v>
      </c>
      <c r="M18" s="51">
        <f>SUM(M16:M17)</f>
        <v>3053165</v>
      </c>
      <c r="N18" s="51">
        <f>SUM(N16:N17)</f>
        <v>29157959.030000001</v>
      </c>
    </row>
    <row r="19" spans="1:15" ht="13.5" customHeight="1">
      <c r="A19" s="45"/>
      <c r="B19" s="281" t="s">
        <v>102</v>
      </c>
      <c r="C19" s="282"/>
      <c r="D19" s="282"/>
      <c r="E19" s="282"/>
      <c r="F19" s="282"/>
      <c r="G19" s="282"/>
      <c r="H19" s="282"/>
      <c r="I19" s="282"/>
      <c r="J19" s="282"/>
      <c r="K19" s="282"/>
      <c r="L19" s="282"/>
      <c r="M19" s="282"/>
      <c r="N19" s="283"/>
    </row>
    <row r="20" spans="1:15" ht="14.65" customHeight="1">
      <c r="A20" s="45"/>
      <c r="B20" s="36" t="s">
        <v>279</v>
      </c>
      <c r="C20" s="36" t="s">
        <v>280</v>
      </c>
      <c r="D20" s="81">
        <v>0.88</v>
      </c>
      <c r="E20" s="86">
        <v>0.89</v>
      </c>
      <c r="F20" s="86">
        <v>0.88</v>
      </c>
      <c r="G20" s="86">
        <v>0.88</v>
      </c>
      <c r="H20" s="86">
        <v>0.86</v>
      </c>
      <c r="I20" s="86">
        <v>0.89</v>
      </c>
      <c r="J20" s="86">
        <v>0.86</v>
      </c>
      <c r="K20" s="82">
        <v>3.49</v>
      </c>
      <c r="L20" s="83">
        <v>5</v>
      </c>
      <c r="M20" s="84">
        <v>725507</v>
      </c>
      <c r="N20" s="85">
        <v>638696.16</v>
      </c>
    </row>
    <row r="21" spans="1:15" ht="14.65" customHeight="1">
      <c r="A21" s="45"/>
      <c r="B21" s="36" t="s">
        <v>294</v>
      </c>
      <c r="C21" s="36" t="s">
        <v>295</v>
      </c>
      <c r="D21" s="157">
        <v>0.55000000000000004</v>
      </c>
      <c r="E21" s="157">
        <v>0.55000000000000004</v>
      </c>
      <c r="F21" s="157">
        <v>0.55000000000000004</v>
      </c>
      <c r="G21" s="157">
        <v>0.55000000000000004</v>
      </c>
      <c r="H21" s="157">
        <v>0.55000000000000004</v>
      </c>
      <c r="I21" s="157">
        <v>0.55000000000000004</v>
      </c>
      <c r="J21" s="157">
        <v>0.55000000000000004</v>
      </c>
      <c r="K21" s="82">
        <v>0</v>
      </c>
      <c r="L21" s="158">
        <v>1</v>
      </c>
      <c r="M21" s="159">
        <v>700000</v>
      </c>
      <c r="N21" s="156">
        <v>385000</v>
      </c>
    </row>
    <row r="22" spans="1:15" ht="14.65" customHeight="1">
      <c r="A22" s="45"/>
      <c r="B22" s="277" t="s">
        <v>296</v>
      </c>
      <c r="C22" s="278"/>
      <c r="D22" s="98"/>
      <c r="E22" s="98"/>
      <c r="F22" s="98"/>
      <c r="G22" s="98"/>
      <c r="H22" s="98"/>
      <c r="I22" s="98"/>
      <c r="J22" s="98"/>
      <c r="K22" s="98"/>
      <c r="L22" s="51">
        <f>SUM(L20:L21)</f>
        <v>6</v>
      </c>
      <c r="M22" s="51">
        <f>SUM(M20:M21)</f>
        <v>1425507</v>
      </c>
      <c r="N22" s="51">
        <f>SUM(N20:N21)</f>
        <v>1023696.16</v>
      </c>
    </row>
    <row r="23" spans="1:15" ht="14.65" customHeight="1">
      <c r="A23" s="45"/>
      <c r="B23" s="272" t="s">
        <v>18</v>
      </c>
      <c r="C23" s="273"/>
      <c r="D23" s="273"/>
      <c r="E23" s="273"/>
      <c r="F23" s="273"/>
      <c r="G23" s="273"/>
      <c r="H23" s="273"/>
      <c r="I23" s="273"/>
      <c r="J23" s="273"/>
      <c r="K23" s="273"/>
      <c r="L23" s="273"/>
      <c r="M23" s="273"/>
      <c r="N23" s="274"/>
    </row>
    <row r="24" spans="1:15" ht="14.65" customHeight="1">
      <c r="A24" s="45"/>
      <c r="B24" s="36" t="s">
        <v>339</v>
      </c>
      <c r="C24" s="36" t="s">
        <v>340</v>
      </c>
      <c r="D24" s="157">
        <v>29.5</v>
      </c>
      <c r="E24" s="157">
        <v>29.5</v>
      </c>
      <c r="F24" s="157">
        <v>28.85</v>
      </c>
      <c r="G24" s="157">
        <v>28.97</v>
      </c>
      <c r="H24" s="157">
        <v>30.01</v>
      </c>
      <c r="I24" s="157">
        <v>28.85</v>
      </c>
      <c r="J24" s="157">
        <v>30</v>
      </c>
      <c r="K24" s="82">
        <v>-3.83</v>
      </c>
      <c r="L24" s="158">
        <v>33</v>
      </c>
      <c r="M24" s="159">
        <v>403594</v>
      </c>
      <c r="N24" s="156">
        <v>11693029.949999999</v>
      </c>
    </row>
    <row r="25" spans="1:15" ht="14.65" customHeight="1">
      <c r="A25" s="45"/>
      <c r="B25" s="118" t="s">
        <v>273</v>
      </c>
      <c r="C25" s="118" t="s">
        <v>274</v>
      </c>
      <c r="D25" s="157">
        <v>4.4000000000000004</v>
      </c>
      <c r="E25" s="157">
        <v>4.4000000000000004</v>
      </c>
      <c r="F25" s="157">
        <v>4.4000000000000004</v>
      </c>
      <c r="G25" s="157">
        <v>4.4000000000000004</v>
      </c>
      <c r="H25" s="157">
        <v>4.6500000000000004</v>
      </c>
      <c r="I25" s="157">
        <v>4.4000000000000004</v>
      </c>
      <c r="J25" s="157">
        <v>4.6500000000000004</v>
      </c>
      <c r="K25" s="82">
        <v>-5.38</v>
      </c>
      <c r="L25" s="158">
        <v>4</v>
      </c>
      <c r="M25" s="159">
        <v>500000</v>
      </c>
      <c r="N25" s="156">
        <v>2200000</v>
      </c>
    </row>
    <row r="26" spans="1:15" ht="14.65" customHeight="1">
      <c r="A26" s="45"/>
      <c r="B26" s="36" t="s">
        <v>203</v>
      </c>
      <c r="C26" s="36" t="s">
        <v>204</v>
      </c>
      <c r="D26" s="157">
        <v>3.82</v>
      </c>
      <c r="E26" s="157">
        <v>3.91</v>
      </c>
      <c r="F26" s="157">
        <v>3.75</v>
      </c>
      <c r="G26" s="157">
        <v>3.88</v>
      </c>
      <c r="H26" s="157">
        <v>3.75</v>
      </c>
      <c r="I26" s="157">
        <v>3.75</v>
      </c>
      <c r="J26" s="157">
        <v>3.82</v>
      </c>
      <c r="K26" s="82">
        <v>-1.83</v>
      </c>
      <c r="L26" s="158">
        <v>44</v>
      </c>
      <c r="M26" s="159">
        <v>6486060</v>
      </c>
      <c r="N26" s="156">
        <v>25155361.100000001</v>
      </c>
    </row>
    <row r="27" spans="1:15" ht="14.65" customHeight="1">
      <c r="A27" s="45"/>
      <c r="B27" s="267" t="s">
        <v>89</v>
      </c>
      <c r="C27" s="268"/>
      <c r="D27" s="98"/>
      <c r="E27" s="98"/>
      <c r="F27" s="98"/>
      <c r="G27" s="98"/>
      <c r="H27" s="98"/>
      <c r="I27" s="98"/>
      <c r="J27" s="98"/>
      <c r="K27" s="98"/>
      <c r="L27" s="51">
        <f>SUM(L24:L26)</f>
        <v>81</v>
      </c>
      <c r="M27" s="51">
        <f>SUM(M24:M26)</f>
        <v>7389654</v>
      </c>
      <c r="N27" s="51">
        <f>SUM(N24:N26)</f>
        <v>39048391.049999997</v>
      </c>
    </row>
    <row r="28" spans="1:15" ht="12.75" customHeight="1">
      <c r="A28" s="45"/>
      <c r="B28" s="284" t="s">
        <v>19</v>
      </c>
      <c r="C28" s="285"/>
      <c r="D28" s="285"/>
      <c r="E28" s="285"/>
      <c r="F28" s="285"/>
      <c r="G28" s="285"/>
      <c r="H28" s="285"/>
      <c r="I28" s="285"/>
      <c r="J28" s="285"/>
      <c r="K28" s="285"/>
      <c r="L28" s="285"/>
      <c r="M28" s="285"/>
      <c r="N28" s="286"/>
    </row>
    <row r="29" spans="1:15" ht="14.65" customHeight="1">
      <c r="A29" s="45"/>
      <c r="B29" s="36" t="s">
        <v>174</v>
      </c>
      <c r="C29" s="36" t="s">
        <v>175</v>
      </c>
      <c r="D29" s="122">
        <v>5.2</v>
      </c>
      <c r="E29" s="143">
        <v>5.3</v>
      </c>
      <c r="F29" s="143">
        <v>5.2</v>
      </c>
      <c r="G29" s="143">
        <v>5.25</v>
      </c>
      <c r="H29" s="143">
        <v>5.15</v>
      </c>
      <c r="I29" s="143">
        <v>5.3</v>
      </c>
      <c r="J29" s="143">
        <v>5.2</v>
      </c>
      <c r="K29" s="144">
        <v>1.92</v>
      </c>
      <c r="L29" s="145">
        <v>142</v>
      </c>
      <c r="M29" s="146">
        <v>23331075</v>
      </c>
      <c r="N29" s="147">
        <v>122531470.90000001</v>
      </c>
      <c r="O29"/>
    </row>
    <row r="30" spans="1:15" ht="14.65" customHeight="1">
      <c r="A30" s="45"/>
      <c r="B30" s="36" t="s">
        <v>115</v>
      </c>
      <c r="C30" s="36" t="s">
        <v>116</v>
      </c>
      <c r="D30" s="122">
        <v>2.1</v>
      </c>
      <c r="E30" s="143">
        <v>2.2200000000000002</v>
      </c>
      <c r="F30" s="143">
        <v>2.1</v>
      </c>
      <c r="G30" s="143">
        <v>2.2000000000000002</v>
      </c>
      <c r="H30" s="143">
        <v>2.1</v>
      </c>
      <c r="I30" s="143">
        <v>2.2200000000000002</v>
      </c>
      <c r="J30" s="143">
        <v>2.1</v>
      </c>
      <c r="K30" s="144">
        <v>5.71</v>
      </c>
      <c r="L30" s="145">
        <v>6</v>
      </c>
      <c r="M30" s="146">
        <v>192375</v>
      </c>
      <c r="N30" s="147">
        <v>423351.06</v>
      </c>
      <c r="O30"/>
    </row>
    <row r="31" spans="1:15" ht="14.65" customHeight="1">
      <c r="A31" s="45"/>
      <c r="B31" s="36" t="s">
        <v>231</v>
      </c>
      <c r="C31" s="36" t="s">
        <v>230</v>
      </c>
      <c r="D31" s="122">
        <v>2.65</v>
      </c>
      <c r="E31" s="143">
        <v>2.65</v>
      </c>
      <c r="F31" s="143">
        <v>2.65</v>
      </c>
      <c r="G31" s="143">
        <v>2.65</v>
      </c>
      <c r="H31" s="143">
        <v>2.54</v>
      </c>
      <c r="I31" s="143">
        <v>2.65</v>
      </c>
      <c r="J31" s="143">
        <v>2.74</v>
      </c>
      <c r="K31" s="144">
        <v>-3.28</v>
      </c>
      <c r="L31" s="145">
        <v>1</v>
      </c>
      <c r="M31" s="146">
        <v>1500</v>
      </c>
      <c r="N31" s="147">
        <v>3975</v>
      </c>
      <c r="O31"/>
    </row>
    <row r="32" spans="1:15" ht="14.65" customHeight="1">
      <c r="A32" s="45"/>
      <c r="B32" s="36" t="s">
        <v>217</v>
      </c>
      <c r="C32" s="36" t="s">
        <v>218</v>
      </c>
      <c r="D32" s="122">
        <v>17.5</v>
      </c>
      <c r="E32" s="143">
        <v>17.5</v>
      </c>
      <c r="F32" s="143">
        <v>17.5</v>
      </c>
      <c r="G32" s="143">
        <v>17.5</v>
      </c>
      <c r="H32" s="143">
        <v>17.55</v>
      </c>
      <c r="I32" s="143">
        <v>17.5</v>
      </c>
      <c r="J32" s="143">
        <v>17.5</v>
      </c>
      <c r="K32" s="144">
        <v>0</v>
      </c>
      <c r="L32" s="145">
        <v>2</v>
      </c>
      <c r="M32" s="146">
        <v>9284</v>
      </c>
      <c r="N32" s="147">
        <v>162470</v>
      </c>
      <c r="O32"/>
    </row>
    <row r="33" spans="1:15" ht="14.65" customHeight="1">
      <c r="A33" s="45"/>
      <c r="B33" s="36" t="s">
        <v>267</v>
      </c>
      <c r="C33" s="36" t="s">
        <v>268</v>
      </c>
      <c r="D33" s="122">
        <v>1.32</v>
      </c>
      <c r="E33" s="143">
        <v>1.32</v>
      </c>
      <c r="F33" s="143">
        <v>1.22</v>
      </c>
      <c r="G33" s="143">
        <v>1.25</v>
      </c>
      <c r="H33" s="143">
        <v>1.31</v>
      </c>
      <c r="I33" s="143">
        <v>1.25</v>
      </c>
      <c r="J33" s="143">
        <v>1.32</v>
      </c>
      <c r="K33" s="144">
        <v>-5.3</v>
      </c>
      <c r="L33" s="145">
        <v>15</v>
      </c>
      <c r="M33" s="146">
        <v>3201078</v>
      </c>
      <c r="N33" s="147">
        <v>4015199.52</v>
      </c>
      <c r="O33"/>
    </row>
    <row r="34" spans="1:15" ht="14.65" customHeight="1">
      <c r="A34" s="45"/>
      <c r="B34" s="118" t="s">
        <v>276</v>
      </c>
      <c r="C34" s="118" t="s">
        <v>275</v>
      </c>
      <c r="D34" s="122">
        <v>2.75</v>
      </c>
      <c r="E34" s="143">
        <v>2.75</v>
      </c>
      <c r="F34" s="143">
        <v>2.7</v>
      </c>
      <c r="G34" s="143">
        <v>2.74</v>
      </c>
      <c r="H34" s="143">
        <v>2.75</v>
      </c>
      <c r="I34" s="143">
        <v>2.75</v>
      </c>
      <c r="J34" s="143">
        <v>2.75</v>
      </c>
      <c r="K34" s="144">
        <v>0</v>
      </c>
      <c r="L34" s="145">
        <v>22</v>
      </c>
      <c r="M34" s="146">
        <v>4550000</v>
      </c>
      <c r="N34" s="147">
        <v>12487500</v>
      </c>
      <c r="O34"/>
    </row>
    <row r="35" spans="1:15" ht="14.65" customHeight="1">
      <c r="A35" s="45"/>
      <c r="B35" s="36" t="s">
        <v>184</v>
      </c>
      <c r="C35" s="36" t="s">
        <v>183</v>
      </c>
      <c r="D35" s="122">
        <v>2.41</v>
      </c>
      <c r="E35" s="143">
        <v>2.41</v>
      </c>
      <c r="F35" s="143">
        <v>2.39</v>
      </c>
      <c r="G35" s="143">
        <v>2.39</v>
      </c>
      <c r="H35" s="143">
        <v>2.41</v>
      </c>
      <c r="I35" s="143">
        <v>2.39</v>
      </c>
      <c r="J35" s="143">
        <v>2.41</v>
      </c>
      <c r="K35" s="144">
        <v>-0.83</v>
      </c>
      <c r="L35" s="145">
        <v>15</v>
      </c>
      <c r="M35" s="146">
        <v>8046000</v>
      </c>
      <c r="N35" s="147">
        <v>19234660</v>
      </c>
      <c r="O35"/>
    </row>
    <row r="36" spans="1:15" ht="14.65" customHeight="1">
      <c r="A36" s="45"/>
      <c r="B36" s="36" t="s">
        <v>165</v>
      </c>
      <c r="C36" s="36" t="s">
        <v>166</v>
      </c>
      <c r="D36" s="143">
        <v>2.1</v>
      </c>
      <c r="E36" s="164">
        <v>2.1</v>
      </c>
      <c r="F36" s="164">
        <v>2.1</v>
      </c>
      <c r="G36" s="164">
        <v>2.1</v>
      </c>
      <c r="H36" s="164">
        <v>2.1</v>
      </c>
      <c r="I36" s="164">
        <v>2.1</v>
      </c>
      <c r="J36" s="164">
        <v>2.1</v>
      </c>
      <c r="K36" s="168">
        <v>0</v>
      </c>
      <c r="L36" s="158">
        <v>1</v>
      </c>
      <c r="M36" s="169">
        <v>4733</v>
      </c>
      <c r="N36" s="170">
        <v>9939.2999999999993</v>
      </c>
      <c r="O36"/>
    </row>
    <row r="37" spans="1:15" ht="14.65" customHeight="1">
      <c r="A37" s="45"/>
      <c r="B37" s="36" t="s">
        <v>265</v>
      </c>
      <c r="C37" s="36" t="s">
        <v>266</v>
      </c>
      <c r="D37" s="122">
        <v>5.7</v>
      </c>
      <c r="E37" s="143">
        <v>5.7</v>
      </c>
      <c r="F37" s="143">
        <v>5.7</v>
      </c>
      <c r="G37" s="143">
        <v>5.7</v>
      </c>
      <c r="H37" s="143">
        <v>5.71</v>
      </c>
      <c r="I37" s="143">
        <v>5.7</v>
      </c>
      <c r="J37" s="143">
        <v>5.7</v>
      </c>
      <c r="K37" s="144">
        <v>0</v>
      </c>
      <c r="L37" s="145">
        <v>9</v>
      </c>
      <c r="M37" s="146">
        <v>370507</v>
      </c>
      <c r="N37" s="147">
        <v>2111889.9</v>
      </c>
      <c r="O37"/>
    </row>
    <row r="38" spans="1:15" ht="14.65" customHeight="1">
      <c r="A38" s="45"/>
      <c r="B38" s="36" t="s">
        <v>187</v>
      </c>
      <c r="C38" s="36" t="s">
        <v>188</v>
      </c>
      <c r="D38" s="122">
        <v>2.35</v>
      </c>
      <c r="E38" s="143">
        <v>2.35</v>
      </c>
      <c r="F38" s="143">
        <v>2.35</v>
      </c>
      <c r="G38" s="143">
        <v>2.35</v>
      </c>
      <c r="H38" s="143">
        <v>2.35</v>
      </c>
      <c r="I38" s="143">
        <v>2.35</v>
      </c>
      <c r="J38" s="143">
        <v>2.35</v>
      </c>
      <c r="K38" s="144">
        <v>0</v>
      </c>
      <c r="L38" s="145">
        <v>2</v>
      </c>
      <c r="M38" s="146">
        <v>2454</v>
      </c>
      <c r="N38" s="147">
        <v>5766.9</v>
      </c>
      <c r="O38"/>
    </row>
    <row r="39" spans="1:15" ht="14.65" customHeight="1">
      <c r="A39" s="45"/>
      <c r="B39" s="275" t="s">
        <v>20</v>
      </c>
      <c r="C39" s="276"/>
      <c r="D39" s="279"/>
      <c r="E39" s="270"/>
      <c r="F39" s="270"/>
      <c r="G39" s="270"/>
      <c r="H39" s="270"/>
      <c r="I39" s="270"/>
      <c r="J39" s="270"/>
      <c r="K39" s="280"/>
      <c r="L39" s="51">
        <f>SUM(L29:L38)</f>
        <v>215</v>
      </c>
      <c r="M39" s="51">
        <f>SUM(M29:M38)</f>
        <v>39709006</v>
      </c>
      <c r="N39" s="51">
        <f>SUM(N29:N38)</f>
        <v>160986222.58000004</v>
      </c>
    </row>
    <row r="40" spans="1:15" ht="12" customHeight="1">
      <c r="A40" s="45"/>
      <c r="B40" s="272" t="s">
        <v>28</v>
      </c>
      <c r="C40" s="273"/>
      <c r="D40" s="273"/>
      <c r="E40" s="273"/>
      <c r="F40" s="273"/>
      <c r="G40" s="273"/>
      <c r="H40" s="273"/>
      <c r="I40" s="273"/>
      <c r="J40" s="273"/>
      <c r="K40" s="273"/>
      <c r="L40" s="273"/>
      <c r="M40" s="273"/>
      <c r="N40" s="274"/>
    </row>
    <row r="41" spans="1:15" ht="14.65" customHeight="1">
      <c r="A41" s="45"/>
      <c r="B41" s="36" t="s">
        <v>143</v>
      </c>
      <c r="C41" s="36" t="s">
        <v>144</v>
      </c>
      <c r="D41" s="122">
        <v>9.0500000000000007</v>
      </c>
      <c r="E41" s="143">
        <v>9.0500000000000007</v>
      </c>
      <c r="F41" s="143">
        <v>9</v>
      </c>
      <c r="G41" s="143">
        <v>9.01</v>
      </c>
      <c r="H41" s="143">
        <v>8.99</v>
      </c>
      <c r="I41" s="143">
        <v>9</v>
      </c>
      <c r="J41" s="143">
        <v>9</v>
      </c>
      <c r="K41" s="144">
        <v>0</v>
      </c>
      <c r="L41" s="145">
        <v>13</v>
      </c>
      <c r="M41" s="146">
        <v>360000</v>
      </c>
      <c r="N41" s="147">
        <v>3243000</v>
      </c>
    </row>
    <row r="42" spans="1:15" ht="14.65" customHeight="1">
      <c r="A42" s="45"/>
      <c r="B42" s="105" t="s">
        <v>148</v>
      </c>
      <c r="C42" s="105" t="s">
        <v>149</v>
      </c>
      <c r="D42" s="117">
        <v>37</v>
      </c>
      <c r="E42" s="164">
        <v>37</v>
      </c>
      <c r="F42" s="164">
        <v>36.5</v>
      </c>
      <c r="G42" s="164">
        <v>36.799999999999997</v>
      </c>
      <c r="H42" s="164">
        <v>36.99</v>
      </c>
      <c r="I42" s="164">
        <v>37</v>
      </c>
      <c r="J42" s="164">
        <v>37</v>
      </c>
      <c r="K42" s="168">
        <v>0</v>
      </c>
      <c r="L42" s="158">
        <v>4</v>
      </c>
      <c r="M42" s="169">
        <v>152250</v>
      </c>
      <c r="N42" s="170">
        <v>5602250</v>
      </c>
    </row>
    <row r="43" spans="1:15" ht="14.65" customHeight="1">
      <c r="A43" s="45"/>
      <c r="B43" s="36" t="s">
        <v>39</v>
      </c>
      <c r="C43" s="36" t="s">
        <v>40</v>
      </c>
      <c r="D43" s="122">
        <v>23.5</v>
      </c>
      <c r="E43" s="143">
        <v>23.5</v>
      </c>
      <c r="F43" s="143">
        <v>23.5</v>
      </c>
      <c r="G43" s="143">
        <v>23.5</v>
      </c>
      <c r="H43" s="143">
        <v>23.62</v>
      </c>
      <c r="I43" s="143">
        <v>23.5</v>
      </c>
      <c r="J43" s="143">
        <v>23.75</v>
      </c>
      <c r="K43" s="144">
        <v>-1.05</v>
      </c>
      <c r="L43" s="145">
        <v>2</v>
      </c>
      <c r="M43" s="146">
        <v>2147</v>
      </c>
      <c r="N43" s="147">
        <v>50454.5</v>
      </c>
    </row>
    <row r="44" spans="1:15" ht="14.65" customHeight="1">
      <c r="A44" s="45"/>
      <c r="B44" s="36" t="s">
        <v>169</v>
      </c>
      <c r="C44" s="36" t="s">
        <v>170</v>
      </c>
      <c r="D44" s="122">
        <v>18</v>
      </c>
      <c r="E44" s="143">
        <v>18</v>
      </c>
      <c r="F44" s="143">
        <v>18</v>
      </c>
      <c r="G44" s="143">
        <v>18</v>
      </c>
      <c r="H44" s="143">
        <v>18</v>
      </c>
      <c r="I44" s="143">
        <v>18</v>
      </c>
      <c r="J44" s="143">
        <v>18</v>
      </c>
      <c r="K44" s="144">
        <v>0</v>
      </c>
      <c r="L44" s="145">
        <v>2</v>
      </c>
      <c r="M44" s="146">
        <v>273</v>
      </c>
      <c r="N44" s="147">
        <v>4914</v>
      </c>
    </row>
    <row r="45" spans="1:15" ht="14.65" customHeight="1">
      <c r="A45" s="45"/>
      <c r="B45" s="275" t="s">
        <v>176</v>
      </c>
      <c r="C45" s="276"/>
      <c r="D45" s="279"/>
      <c r="E45" s="270"/>
      <c r="F45" s="270"/>
      <c r="G45" s="270"/>
      <c r="H45" s="270"/>
      <c r="I45" s="270"/>
      <c r="J45" s="270"/>
      <c r="K45" s="280"/>
      <c r="L45" s="51">
        <f>SUM(L41:L44)</f>
        <v>21</v>
      </c>
      <c r="M45" s="51">
        <f>SUM(M41:M44)</f>
        <v>514670</v>
      </c>
      <c r="N45" s="51">
        <f>SUM(N41:N44)</f>
        <v>8900618.5</v>
      </c>
    </row>
    <row r="46" spans="1:15" ht="12" customHeight="1">
      <c r="A46" s="45"/>
      <c r="B46" s="272" t="s">
        <v>21</v>
      </c>
      <c r="C46" s="273"/>
      <c r="D46" s="273"/>
      <c r="E46" s="273"/>
      <c r="F46" s="273"/>
      <c r="G46" s="273"/>
      <c r="H46" s="273"/>
      <c r="I46" s="273"/>
      <c r="J46" s="273"/>
      <c r="K46" s="273"/>
      <c r="L46" s="273"/>
      <c r="M46" s="273"/>
      <c r="N46" s="274"/>
    </row>
    <row r="47" spans="1:15" ht="14.65" customHeight="1">
      <c r="A47" s="45"/>
      <c r="B47" s="36" t="s">
        <v>305</v>
      </c>
      <c r="C47" s="36" t="s">
        <v>306</v>
      </c>
      <c r="D47" s="122">
        <v>14.54</v>
      </c>
      <c r="E47" s="143">
        <v>14.54</v>
      </c>
      <c r="F47" s="143">
        <v>13.9</v>
      </c>
      <c r="G47" s="143">
        <v>14.26</v>
      </c>
      <c r="H47" s="143">
        <v>12.65</v>
      </c>
      <c r="I47" s="143">
        <v>14.26</v>
      </c>
      <c r="J47" s="143">
        <v>12.65</v>
      </c>
      <c r="K47" s="144">
        <v>12.73</v>
      </c>
      <c r="L47" s="145">
        <v>41</v>
      </c>
      <c r="M47" s="146">
        <v>754030</v>
      </c>
      <c r="N47" s="147">
        <v>10755416.48</v>
      </c>
    </row>
    <row r="48" spans="1:15" ht="14.65" customHeight="1">
      <c r="A48" s="45"/>
      <c r="B48" s="36" t="s">
        <v>321</v>
      </c>
      <c r="C48" s="36" t="s">
        <v>316</v>
      </c>
      <c r="D48" s="122">
        <v>7.45</v>
      </c>
      <c r="E48" s="143">
        <v>7.45</v>
      </c>
      <c r="F48" s="143">
        <v>6.45</v>
      </c>
      <c r="G48" s="143">
        <v>7.44</v>
      </c>
      <c r="H48" s="143">
        <v>7.45</v>
      </c>
      <c r="I48" s="143">
        <v>6.45</v>
      </c>
      <c r="J48" s="143">
        <v>7.45</v>
      </c>
      <c r="K48" s="144">
        <v>-13.42</v>
      </c>
      <c r="L48" s="145">
        <v>6</v>
      </c>
      <c r="M48" s="146">
        <v>678500</v>
      </c>
      <c r="N48" s="147">
        <v>5051263</v>
      </c>
    </row>
    <row r="49" spans="1:14" ht="12" customHeight="1">
      <c r="A49" s="45"/>
      <c r="B49" s="275" t="s">
        <v>304</v>
      </c>
      <c r="C49" s="276"/>
      <c r="D49" s="279"/>
      <c r="E49" s="270"/>
      <c r="F49" s="270"/>
      <c r="G49" s="270"/>
      <c r="H49" s="270"/>
      <c r="I49" s="270"/>
      <c r="J49" s="270"/>
      <c r="K49" s="280"/>
      <c r="L49" s="51">
        <f>SUM(L47:L48)</f>
        <v>47</v>
      </c>
      <c r="M49" s="51">
        <f>SUM(M47:M48)</f>
        <v>1432530</v>
      </c>
      <c r="N49" s="51">
        <f>SUM(N47:N48)</f>
        <v>15806679.48</v>
      </c>
    </row>
    <row r="50" spans="1:14" ht="12.75" customHeight="1">
      <c r="A50" s="45"/>
      <c r="B50" s="261" t="s">
        <v>22</v>
      </c>
      <c r="C50" s="262"/>
      <c r="D50" s="52"/>
      <c r="E50" s="52"/>
      <c r="F50" s="52"/>
      <c r="G50" s="52"/>
      <c r="H50" s="52"/>
      <c r="I50" s="52"/>
      <c r="J50" s="52"/>
      <c r="K50" s="52"/>
      <c r="L50" s="53">
        <f>L49+L45+L39+L27+L22+L18+L14</f>
        <v>634</v>
      </c>
      <c r="M50" s="53">
        <f t="shared" ref="M50:N50" si="0">M49+M45+M39+M27+M22+M18+M14</f>
        <v>120502460</v>
      </c>
      <c r="N50" s="53">
        <f t="shared" si="0"/>
        <v>368203170.95000005</v>
      </c>
    </row>
    <row r="51" spans="1:14" ht="26.25" customHeight="1">
      <c r="A51" s="45"/>
      <c r="B51" s="266" t="s">
        <v>330</v>
      </c>
      <c r="C51" s="266"/>
      <c r="D51" s="266"/>
      <c r="E51" s="266"/>
      <c r="F51" s="266"/>
      <c r="G51" s="266"/>
      <c r="H51" s="266"/>
      <c r="I51" s="266"/>
      <c r="J51" s="266"/>
      <c r="K51" s="266"/>
      <c r="L51" s="266"/>
      <c r="M51" s="266"/>
      <c r="N51" s="266"/>
    </row>
    <row r="52" spans="1:14" ht="27.75" customHeight="1">
      <c r="A52" s="45"/>
      <c r="B52" s="46" t="s">
        <v>6</v>
      </c>
      <c r="C52" s="47" t="s">
        <v>7</v>
      </c>
      <c r="D52" s="47" t="s">
        <v>8</v>
      </c>
      <c r="E52" s="47" t="s">
        <v>9</v>
      </c>
      <c r="F52" s="47" t="s">
        <v>10</v>
      </c>
      <c r="G52" s="47" t="s">
        <v>11</v>
      </c>
      <c r="H52" s="47" t="s">
        <v>12</v>
      </c>
      <c r="I52" s="47" t="s">
        <v>13</v>
      </c>
      <c r="J52" s="48" t="s">
        <v>14</v>
      </c>
      <c r="K52" s="49" t="s">
        <v>15</v>
      </c>
      <c r="L52" s="50" t="s">
        <v>3</v>
      </c>
      <c r="M52" s="50" t="s">
        <v>2</v>
      </c>
      <c r="N52" s="47" t="s">
        <v>1</v>
      </c>
    </row>
    <row r="53" spans="1:14" ht="14.45" customHeight="1">
      <c r="A53" s="45"/>
      <c r="B53" s="272" t="s">
        <v>16</v>
      </c>
      <c r="C53" s="273"/>
      <c r="D53" s="273"/>
      <c r="E53" s="273"/>
      <c r="F53" s="273"/>
      <c r="G53" s="273"/>
      <c r="H53" s="273"/>
      <c r="I53" s="273"/>
      <c r="J53" s="273"/>
      <c r="K53" s="273"/>
      <c r="L53" s="273"/>
      <c r="M53" s="273"/>
      <c r="N53" s="274"/>
    </row>
    <row r="54" spans="1:14" ht="14.45" customHeight="1">
      <c r="A54" s="45"/>
      <c r="B54" s="36" t="s">
        <v>117</v>
      </c>
      <c r="C54" s="105" t="s">
        <v>118</v>
      </c>
      <c r="D54" s="102">
        <v>0.13</v>
      </c>
      <c r="E54" s="122">
        <v>0.13</v>
      </c>
      <c r="F54" s="122">
        <v>0.13</v>
      </c>
      <c r="G54" s="122">
        <v>0.13</v>
      </c>
      <c r="H54" s="122">
        <v>0.14000000000000001</v>
      </c>
      <c r="I54" s="122">
        <v>0.13</v>
      </c>
      <c r="J54" s="122">
        <v>0.14000000000000001</v>
      </c>
      <c r="K54" s="125">
        <v>-7.14</v>
      </c>
      <c r="L54" s="123">
        <v>1</v>
      </c>
      <c r="M54" s="126">
        <v>1500000</v>
      </c>
      <c r="N54" s="124">
        <v>195000</v>
      </c>
    </row>
    <row r="55" spans="1:14" ht="14.45" customHeight="1">
      <c r="A55" s="45"/>
      <c r="B55" s="36" t="s">
        <v>284</v>
      </c>
      <c r="C55" s="105" t="s">
        <v>285</v>
      </c>
      <c r="D55" s="102">
        <v>0.65</v>
      </c>
      <c r="E55" s="122">
        <v>0.65</v>
      </c>
      <c r="F55" s="122">
        <v>0.65</v>
      </c>
      <c r="G55" s="122">
        <v>0.65</v>
      </c>
      <c r="H55" s="122">
        <v>0.65</v>
      </c>
      <c r="I55" s="122">
        <v>0.65</v>
      </c>
      <c r="J55" s="122">
        <v>0.65</v>
      </c>
      <c r="K55" s="125">
        <v>0</v>
      </c>
      <c r="L55" s="123">
        <v>3</v>
      </c>
      <c r="M55" s="126">
        <v>31040</v>
      </c>
      <c r="N55" s="124">
        <v>20176</v>
      </c>
    </row>
    <row r="56" spans="1:14" ht="14.45" customHeight="1">
      <c r="A56" s="45"/>
      <c r="B56" s="277" t="s">
        <v>17</v>
      </c>
      <c r="C56" s="278"/>
      <c r="D56" s="111"/>
      <c r="E56" s="111"/>
      <c r="F56" s="111"/>
      <c r="G56" s="111"/>
      <c r="H56" s="111"/>
      <c r="I56" s="111"/>
      <c r="J56" s="111"/>
      <c r="K56" s="111"/>
      <c r="L56" s="120">
        <f>SUM(L54:L55)</f>
        <v>4</v>
      </c>
      <c r="M56" s="120">
        <f>SUM(M54:M55)</f>
        <v>1531040</v>
      </c>
      <c r="N56" s="120">
        <f>SUM(N54:N55)</f>
        <v>215176</v>
      </c>
    </row>
    <row r="57" spans="1:14" ht="14.45" customHeight="1">
      <c r="A57" s="45"/>
      <c r="B57" s="272" t="s">
        <v>18</v>
      </c>
      <c r="C57" s="273"/>
      <c r="D57" s="273"/>
      <c r="E57" s="273"/>
      <c r="F57" s="273"/>
      <c r="G57" s="273"/>
      <c r="H57" s="273"/>
      <c r="I57" s="273"/>
      <c r="J57" s="273"/>
      <c r="K57" s="273"/>
      <c r="L57" s="273"/>
      <c r="M57" s="273"/>
      <c r="N57" s="274"/>
    </row>
    <row r="58" spans="1:14" ht="14.45" customHeight="1">
      <c r="A58" s="45"/>
      <c r="B58" s="103" t="s">
        <v>251</v>
      </c>
      <c r="C58" s="103" t="s">
        <v>252</v>
      </c>
      <c r="D58" s="102">
        <v>2.34</v>
      </c>
      <c r="E58" s="122">
        <v>2.34</v>
      </c>
      <c r="F58" s="122">
        <v>2.2000000000000002</v>
      </c>
      <c r="G58" s="122">
        <v>2.27</v>
      </c>
      <c r="H58" s="122">
        <v>2.2200000000000002</v>
      </c>
      <c r="I58" s="122">
        <v>2.2999999999999998</v>
      </c>
      <c r="J58" s="122">
        <v>2.35</v>
      </c>
      <c r="K58" s="125">
        <v>-2.13</v>
      </c>
      <c r="L58" s="123">
        <v>12</v>
      </c>
      <c r="M58" s="126">
        <v>553414</v>
      </c>
      <c r="N58" s="124">
        <v>1257209.72</v>
      </c>
    </row>
    <row r="59" spans="1:14" ht="14.45" customHeight="1">
      <c r="A59" s="45"/>
      <c r="B59" s="275" t="s">
        <v>89</v>
      </c>
      <c r="C59" s="276"/>
      <c r="D59" s="269"/>
      <c r="E59" s="270"/>
      <c r="F59" s="270"/>
      <c r="G59" s="270"/>
      <c r="H59" s="270"/>
      <c r="I59" s="270"/>
      <c r="J59" s="270"/>
      <c r="K59" s="271"/>
      <c r="L59" s="51">
        <f>SUM(L58)</f>
        <v>12</v>
      </c>
      <c r="M59" s="51">
        <f>SUM(M58)</f>
        <v>553414</v>
      </c>
      <c r="N59" s="51">
        <f>SUM(N58)</f>
        <v>1257209.72</v>
      </c>
    </row>
    <row r="60" spans="1:14" ht="14.45" customHeight="1">
      <c r="A60" s="45"/>
      <c r="B60" s="272" t="s">
        <v>19</v>
      </c>
      <c r="C60" s="273"/>
      <c r="D60" s="273"/>
      <c r="E60" s="273"/>
      <c r="F60" s="273"/>
      <c r="G60" s="273"/>
      <c r="H60" s="273"/>
      <c r="I60" s="273"/>
      <c r="J60" s="273"/>
      <c r="K60" s="273"/>
      <c r="L60" s="273"/>
      <c r="M60" s="273"/>
      <c r="N60" s="274"/>
    </row>
    <row r="61" spans="1:14" ht="14.45" customHeight="1">
      <c r="A61" s="45"/>
      <c r="B61" s="36" t="s">
        <v>50</v>
      </c>
      <c r="C61" s="36" t="s">
        <v>49</v>
      </c>
      <c r="D61" s="102">
        <v>3.27</v>
      </c>
      <c r="E61" s="122">
        <v>3.27</v>
      </c>
      <c r="F61" s="122">
        <v>3.22</v>
      </c>
      <c r="G61" s="122">
        <v>3.25</v>
      </c>
      <c r="H61" s="122">
        <v>3.24</v>
      </c>
      <c r="I61" s="122">
        <v>3.22</v>
      </c>
      <c r="J61" s="122">
        <v>3.27</v>
      </c>
      <c r="K61" s="125">
        <v>-1.53</v>
      </c>
      <c r="L61" s="123">
        <v>16</v>
      </c>
      <c r="M61" s="126">
        <v>1942360</v>
      </c>
      <c r="N61" s="124">
        <v>6310997.2599999998</v>
      </c>
    </row>
    <row r="62" spans="1:14" ht="14.45" customHeight="1">
      <c r="A62" s="45"/>
      <c r="B62" s="103" t="s">
        <v>41</v>
      </c>
      <c r="C62" s="103" t="s">
        <v>42</v>
      </c>
      <c r="D62" s="102">
        <v>1.32</v>
      </c>
      <c r="E62" s="122">
        <v>1.32</v>
      </c>
      <c r="F62" s="122">
        <v>1.3</v>
      </c>
      <c r="G62" s="122">
        <v>1.3</v>
      </c>
      <c r="H62" s="122">
        <v>1.28</v>
      </c>
      <c r="I62" s="122">
        <v>1.3</v>
      </c>
      <c r="J62" s="122">
        <v>1.28</v>
      </c>
      <c r="K62" s="125">
        <v>1.56</v>
      </c>
      <c r="L62" s="123">
        <v>6</v>
      </c>
      <c r="M62" s="126">
        <v>165930</v>
      </c>
      <c r="N62" s="124">
        <v>215809</v>
      </c>
    </row>
    <row r="63" spans="1:14" ht="14.45" customHeight="1">
      <c r="A63" s="45"/>
      <c r="B63" s="275" t="s">
        <v>20</v>
      </c>
      <c r="C63" s="276"/>
      <c r="D63" s="269"/>
      <c r="E63" s="270"/>
      <c r="F63" s="270"/>
      <c r="G63" s="270"/>
      <c r="H63" s="270"/>
      <c r="I63" s="270"/>
      <c r="J63" s="270"/>
      <c r="K63" s="271"/>
      <c r="L63" s="51">
        <f>SUM(L61:L62)</f>
        <v>22</v>
      </c>
      <c r="M63" s="51">
        <f>SUM(M61:M62)</f>
        <v>2108290</v>
      </c>
      <c r="N63" s="51">
        <f>SUM(N61:N62)</f>
        <v>6526806.2599999998</v>
      </c>
    </row>
    <row r="64" spans="1:14" ht="14.45" customHeight="1">
      <c r="A64" s="45"/>
      <c r="B64" s="272" t="s">
        <v>28</v>
      </c>
      <c r="C64" s="273"/>
      <c r="D64" s="273"/>
      <c r="E64" s="273"/>
      <c r="F64" s="273"/>
      <c r="G64" s="273"/>
      <c r="H64" s="273"/>
      <c r="I64" s="273"/>
      <c r="J64" s="273"/>
      <c r="K64" s="273"/>
      <c r="L64" s="273"/>
      <c r="M64" s="273"/>
      <c r="N64" s="274"/>
    </row>
    <row r="65" spans="1:14" ht="14.45" customHeight="1">
      <c r="A65" s="45"/>
      <c r="B65" s="36" t="s">
        <v>198</v>
      </c>
      <c r="C65" s="36" t="s">
        <v>199</v>
      </c>
      <c r="D65" s="102">
        <v>36</v>
      </c>
      <c r="E65" s="122">
        <v>36</v>
      </c>
      <c r="F65" s="122">
        <v>36</v>
      </c>
      <c r="G65" s="122">
        <v>36</v>
      </c>
      <c r="H65" s="122">
        <v>36</v>
      </c>
      <c r="I65" s="122">
        <v>36</v>
      </c>
      <c r="J65" s="122">
        <v>36</v>
      </c>
      <c r="K65" s="82">
        <v>0</v>
      </c>
      <c r="L65" s="123">
        <v>1</v>
      </c>
      <c r="M65" s="126">
        <v>2000</v>
      </c>
      <c r="N65" s="124">
        <v>72000</v>
      </c>
    </row>
    <row r="66" spans="1:14" ht="14.45" customHeight="1">
      <c r="A66" s="45"/>
      <c r="B66" s="275" t="s">
        <v>176</v>
      </c>
      <c r="C66" s="276"/>
      <c r="D66" s="269"/>
      <c r="E66" s="270"/>
      <c r="F66" s="270"/>
      <c r="G66" s="270"/>
      <c r="H66" s="270"/>
      <c r="I66" s="270"/>
      <c r="J66" s="270"/>
      <c r="K66" s="271"/>
      <c r="L66" s="51">
        <f>SUM(L65)</f>
        <v>1</v>
      </c>
      <c r="M66" s="51">
        <f>SUM(M65)</f>
        <v>2000</v>
      </c>
      <c r="N66" s="51">
        <f>SUM(N65)</f>
        <v>72000</v>
      </c>
    </row>
    <row r="67" spans="1:14" ht="14.45" customHeight="1">
      <c r="A67" s="45"/>
      <c r="B67" s="261" t="s">
        <v>182</v>
      </c>
      <c r="C67" s="262"/>
      <c r="D67" s="52"/>
      <c r="E67" s="52"/>
      <c r="F67" s="52"/>
      <c r="G67" s="52"/>
      <c r="H67" s="52"/>
      <c r="I67" s="52"/>
      <c r="J67" s="52"/>
      <c r="K67" s="52"/>
      <c r="L67" s="53">
        <f>L66+L63+L59+L56</f>
        <v>39</v>
      </c>
      <c r="M67" s="53">
        <f t="shared" ref="M67:N67" si="1">M66+M63+M59+M56</f>
        <v>4194744</v>
      </c>
      <c r="N67" s="53">
        <f t="shared" si="1"/>
        <v>8071191.9799999995</v>
      </c>
    </row>
    <row r="68" spans="1:14" ht="26.25" customHeight="1">
      <c r="A68" s="45"/>
      <c r="B68" s="266" t="s">
        <v>329</v>
      </c>
      <c r="C68" s="266"/>
      <c r="D68" s="266"/>
      <c r="E68" s="266"/>
      <c r="F68" s="266"/>
      <c r="G68" s="266"/>
      <c r="H68" s="266"/>
      <c r="I68" s="266"/>
      <c r="J68" s="266"/>
      <c r="K68" s="266"/>
      <c r="L68" s="266"/>
      <c r="M68" s="266"/>
      <c r="N68" s="266"/>
    </row>
    <row r="69" spans="1:14" ht="30.75" customHeight="1">
      <c r="A69" s="45"/>
      <c r="B69" s="46" t="s">
        <v>6</v>
      </c>
      <c r="C69" s="47" t="s">
        <v>7</v>
      </c>
      <c r="D69" s="47" t="s">
        <v>8</v>
      </c>
      <c r="E69" s="47" t="s">
        <v>9</v>
      </c>
      <c r="F69" s="47" t="s">
        <v>10</v>
      </c>
      <c r="G69" s="47" t="s">
        <v>11</v>
      </c>
      <c r="H69" s="47" t="s">
        <v>12</v>
      </c>
      <c r="I69" s="47" t="s">
        <v>13</v>
      </c>
      <c r="J69" s="48" t="s">
        <v>14</v>
      </c>
      <c r="K69" s="49" t="s">
        <v>15</v>
      </c>
      <c r="L69" s="50" t="s">
        <v>3</v>
      </c>
      <c r="M69" s="50" t="s">
        <v>2</v>
      </c>
      <c r="N69" s="47" t="s">
        <v>1</v>
      </c>
    </row>
    <row r="70" spans="1:14" ht="14.45" customHeight="1">
      <c r="A70" s="45"/>
      <c r="B70" s="272" t="s">
        <v>16</v>
      </c>
      <c r="C70" s="273"/>
      <c r="D70" s="273"/>
      <c r="E70" s="273"/>
      <c r="F70" s="273"/>
      <c r="G70" s="273"/>
      <c r="H70" s="273"/>
      <c r="I70" s="273"/>
      <c r="J70" s="273"/>
      <c r="K70" s="273"/>
      <c r="L70" s="273"/>
      <c r="M70" s="273"/>
      <c r="N70" s="274"/>
    </row>
    <row r="71" spans="1:14" ht="14.45" customHeight="1">
      <c r="A71" s="45"/>
      <c r="B71" s="108" t="s">
        <v>223</v>
      </c>
      <c r="C71" s="108" t="s">
        <v>224</v>
      </c>
      <c r="D71" s="86">
        <v>0.11</v>
      </c>
      <c r="E71" s="122">
        <v>0.11</v>
      </c>
      <c r="F71" s="122">
        <v>0.11</v>
      </c>
      <c r="G71" s="122">
        <v>0.11</v>
      </c>
      <c r="H71" s="122">
        <v>0.11</v>
      </c>
      <c r="I71" s="122">
        <v>0.11</v>
      </c>
      <c r="J71" s="122">
        <v>0.1</v>
      </c>
      <c r="K71" s="82">
        <v>10</v>
      </c>
      <c r="L71" s="123">
        <v>12</v>
      </c>
      <c r="M71" s="126">
        <v>14218025</v>
      </c>
      <c r="N71" s="124">
        <v>1563982.75</v>
      </c>
    </row>
    <row r="72" spans="1:14" ht="14.45" customHeight="1">
      <c r="A72" s="45"/>
      <c r="B72" s="277" t="s">
        <v>17</v>
      </c>
      <c r="C72" s="278"/>
      <c r="D72" s="269"/>
      <c r="E72" s="270"/>
      <c r="F72" s="270"/>
      <c r="G72" s="270"/>
      <c r="H72" s="270"/>
      <c r="I72" s="270"/>
      <c r="J72" s="270"/>
      <c r="K72" s="271"/>
      <c r="L72" s="51">
        <f>SUM(L71)</f>
        <v>12</v>
      </c>
      <c r="M72" s="51">
        <f>SUM(M71)</f>
        <v>14218025</v>
      </c>
      <c r="N72" s="51">
        <f>SUM(N71)</f>
        <v>1563982.75</v>
      </c>
    </row>
    <row r="73" spans="1:14" ht="14.45" customHeight="1">
      <c r="A73" s="45"/>
      <c r="B73" s="272" t="s">
        <v>18</v>
      </c>
      <c r="C73" s="273"/>
      <c r="D73" s="273"/>
      <c r="E73" s="273"/>
      <c r="F73" s="273"/>
      <c r="G73" s="273"/>
      <c r="H73" s="273"/>
      <c r="I73" s="273"/>
      <c r="J73" s="273"/>
      <c r="K73" s="273"/>
      <c r="L73" s="273"/>
      <c r="M73" s="273"/>
      <c r="N73" s="274"/>
    </row>
    <row r="74" spans="1:14" ht="14.45" customHeight="1">
      <c r="A74" s="45"/>
      <c r="B74" s="108" t="s">
        <v>54</v>
      </c>
      <c r="C74" s="108" t="s">
        <v>53</v>
      </c>
      <c r="D74" s="86">
        <v>2</v>
      </c>
      <c r="E74" s="122">
        <v>2.0299999999999998</v>
      </c>
      <c r="F74" s="122">
        <v>2</v>
      </c>
      <c r="G74" s="122">
        <v>2.0099999999999998</v>
      </c>
      <c r="H74" s="122">
        <v>2</v>
      </c>
      <c r="I74" s="122">
        <v>2</v>
      </c>
      <c r="J74" s="122">
        <v>2</v>
      </c>
      <c r="K74" s="125">
        <v>0</v>
      </c>
      <c r="L74" s="123">
        <v>5</v>
      </c>
      <c r="M74" s="126">
        <v>136812</v>
      </c>
      <c r="N74" s="124">
        <v>274374</v>
      </c>
    </row>
    <row r="75" spans="1:14" ht="14.45" customHeight="1">
      <c r="A75" s="45"/>
      <c r="B75" s="267" t="s">
        <v>89</v>
      </c>
      <c r="C75" s="268"/>
      <c r="D75" s="269"/>
      <c r="E75" s="270"/>
      <c r="F75" s="270"/>
      <c r="G75" s="270"/>
      <c r="H75" s="270"/>
      <c r="I75" s="270"/>
      <c r="J75" s="270"/>
      <c r="K75" s="271"/>
      <c r="L75" s="51">
        <f>SUM(L74)</f>
        <v>5</v>
      </c>
      <c r="M75" s="51">
        <f>SUM(M74)</f>
        <v>136812</v>
      </c>
      <c r="N75" s="51">
        <f>SUM(N74)</f>
        <v>274374</v>
      </c>
    </row>
    <row r="76" spans="1:14" ht="14.45" customHeight="1">
      <c r="A76" s="45"/>
      <c r="B76" s="272" t="s">
        <v>19</v>
      </c>
      <c r="C76" s="273"/>
      <c r="D76" s="273"/>
      <c r="E76" s="273"/>
      <c r="F76" s="273"/>
      <c r="G76" s="273"/>
      <c r="H76" s="273"/>
      <c r="I76" s="273"/>
      <c r="J76" s="273"/>
      <c r="K76" s="273"/>
      <c r="L76" s="273"/>
      <c r="M76" s="273"/>
      <c r="N76" s="274"/>
    </row>
    <row r="77" spans="1:14" ht="14.45" customHeight="1">
      <c r="A77" s="45"/>
      <c r="B77" s="108" t="s">
        <v>108</v>
      </c>
      <c r="C77" s="108" t="s">
        <v>109</v>
      </c>
      <c r="D77" s="86">
        <v>1.88</v>
      </c>
      <c r="E77" s="122">
        <v>1.88</v>
      </c>
      <c r="F77" s="122">
        <v>1.88</v>
      </c>
      <c r="G77" s="122">
        <v>1.88</v>
      </c>
      <c r="H77" s="122">
        <v>1.9</v>
      </c>
      <c r="I77" s="122">
        <v>1.88</v>
      </c>
      <c r="J77" s="122">
        <v>1.88</v>
      </c>
      <c r="K77" s="82">
        <v>0</v>
      </c>
      <c r="L77" s="123">
        <v>2</v>
      </c>
      <c r="M77" s="126">
        <v>7500</v>
      </c>
      <c r="N77" s="124">
        <v>14100</v>
      </c>
    </row>
    <row r="78" spans="1:14" ht="14.45" customHeight="1">
      <c r="A78" s="45"/>
      <c r="B78" s="108" t="s">
        <v>227</v>
      </c>
      <c r="C78" s="108" t="s">
        <v>228</v>
      </c>
      <c r="D78" s="155">
        <v>1.85</v>
      </c>
      <c r="E78" s="164">
        <v>1.85</v>
      </c>
      <c r="F78" s="164">
        <v>1.84</v>
      </c>
      <c r="G78" s="164">
        <v>1.85</v>
      </c>
      <c r="H78" s="164">
        <v>1.85</v>
      </c>
      <c r="I78" s="164">
        <v>1.84</v>
      </c>
      <c r="J78" s="164">
        <v>1.85</v>
      </c>
      <c r="K78" s="168">
        <v>-0.54</v>
      </c>
      <c r="L78" s="158">
        <v>2</v>
      </c>
      <c r="M78" s="169">
        <v>260000</v>
      </c>
      <c r="N78" s="170">
        <v>480900</v>
      </c>
    </row>
    <row r="79" spans="1:14" ht="14.45" customHeight="1">
      <c r="A79" s="45"/>
      <c r="B79" s="108" t="s">
        <v>104</v>
      </c>
      <c r="C79" s="108" t="s">
        <v>105</v>
      </c>
      <c r="D79" s="39">
        <v>1.9</v>
      </c>
      <c r="E79" s="151">
        <v>1.9</v>
      </c>
      <c r="F79" s="151">
        <v>1.88</v>
      </c>
      <c r="G79" s="151">
        <v>1.89</v>
      </c>
      <c r="H79" s="151">
        <v>1.91</v>
      </c>
      <c r="I79" s="151">
        <v>1.9</v>
      </c>
      <c r="J79" s="151">
        <v>1.91</v>
      </c>
      <c r="K79" s="152">
        <v>-0.52</v>
      </c>
      <c r="L79" s="148">
        <v>26</v>
      </c>
      <c r="M79" s="149">
        <v>1744790</v>
      </c>
      <c r="N79" s="150">
        <v>3294601</v>
      </c>
    </row>
    <row r="80" spans="1:14" ht="14.45" customHeight="1">
      <c r="A80" s="45"/>
      <c r="B80" s="108" t="s">
        <v>97</v>
      </c>
      <c r="C80" s="108" t="s">
        <v>98</v>
      </c>
      <c r="D80" s="86">
        <v>1.18</v>
      </c>
      <c r="E80" s="122">
        <v>1.18</v>
      </c>
      <c r="F80" s="122">
        <v>1.18</v>
      </c>
      <c r="G80" s="122">
        <v>1.18</v>
      </c>
      <c r="H80" s="122">
        <v>1.17</v>
      </c>
      <c r="I80" s="122">
        <v>1.18</v>
      </c>
      <c r="J80" s="122">
        <v>1.18</v>
      </c>
      <c r="K80" s="125">
        <v>0</v>
      </c>
      <c r="L80" s="123">
        <v>2</v>
      </c>
      <c r="M80" s="126">
        <v>610000</v>
      </c>
      <c r="N80" s="124">
        <v>719800</v>
      </c>
    </row>
    <row r="81" spans="1:14" ht="14.45" customHeight="1">
      <c r="A81" s="45"/>
      <c r="B81" s="275" t="s">
        <v>20</v>
      </c>
      <c r="C81" s="276"/>
      <c r="D81" s="269"/>
      <c r="E81" s="270"/>
      <c r="F81" s="270"/>
      <c r="G81" s="270"/>
      <c r="H81" s="270"/>
      <c r="I81" s="270"/>
      <c r="J81" s="270"/>
      <c r="K81" s="271"/>
      <c r="L81" s="51">
        <f>SUM(L77:L80)</f>
        <v>32</v>
      </c>
      <c r="M81" s="51">
        <f>SUM(M77:M80)</f>
        <v>2622290</v>
      </c>
      <c r="N81" s="51">
        <f>SUM(N77:N80)</f>
        <v>4509401</v>
      </c>
    </row>
    <row r="82" spans="1:14" ht="14.45" customHeight="1">
      <c r="A82" s="45"/>
      <c r="B82" s="272" t="s">
        <v>28</v>
      </c>
      <c r="C82" s="273"/>
      <c r="D82" s="273"/>
      <c r="E82" s="273"/>
      <c r="F82" s="273"/>
      <c r="G82" s="273"/>
      <c r="H82" s="273"/>
      <c r="I82" s="273"/>
      <c r="J82" s="273"/>
      <c r="K82" s="273"/>
      <c r="L82" s="273"/>
      <c r="M82" s="273"/>
      <c r="N82" s="274"/>
    </row>
    <row r="83" spans="1:14" ht="14.45" customHeight="1">
      <c r="A83" s="45"/>
      <c r="B83" s="108" t="s">
        <v>290</v>
      </c>
      <c r="C83" s="108" t="s">
        <v>291</v>
      </c>
      <c r="D83" s="107">
        <v>10.31</v>
      </c>
      <c r="E83" s="122">
        <v>10.31</v>
      </c>
      <c r="F83" s="122">
        <v>10.31</v>
      </c>
      <c r="G83" s="122">
        <v>10.31</v>
      </c>
      <c r="H83" s="122">
        <v>10.85</v>
      </c>
      <c r="I83" s="122">
        <v>10.31</v>
      </c>
      <c r="J83" s="122">
        <v>10.85</v>
      </c>
      <c r="K83" s="125">
        <v>-4.9800000000000004</v>
      </c>
      <c r="L83" s="123">
        <v>2</v>
      </c>
      <c r="M83" s="126">
        <v>500000</v>
      </c>
      <c r="N83" s="124">
        <v>5155000</v>
      </c>
    </row>
    <row r="84" spans="1:14" ht="14.45" customHeight="1">
      <c r="A84" s="45"/>
      <c r="B84" s="275" t="s">
        <v>176</v>
      </c>
      <c r="C84" s="276"/>
      <c r="D84" s="269"/>
      <c r="E84" s="270"/>
      <c r="F84" s="270"/>
      <c r="G84" s="270"/>
      <c r="H84" s="270"/>
      <c r="I84" s="270"/>
      <c r="J84" s="270"/>
      <c r="K84" s="271"/>
      <c r="L84" s="51">
        <f>SUM(L83)</f>
        <v>2</v>
      </c>
      <c r="M84" s="51">
        <f>SUM(M83)</f>
        <v>500000</v>
      </c>
      <c r="N84" s="51">
        <f>SUM(N83)</f>
        <v>5155000</v>
      </c>
    </row>
    <row r="85" spans="1:14" ht="14.45" customHeight="1">
      <c r="A85" s="45"/>
      <c r="B85" s="272" t="s">
        <v>21</v>
      </c>
      <c r="C85" s="273"/>
      <c r="D85" s="273"/>
      <c r="E85" s="273"/>
      <c r="F85" s="273"/>
      <c r="G85" s="273"/>
      <c r="H85" s="273"/>
      <c r="I85" s="273"/>
      <c r="J85" s="273"/>
      <c r="K85" s="273"/>
      <c r="L85" s="273"/>
      <c r="M85" s="273"/>
      <c r="N85" s="274"/>
    </row>
    <row r="86" spans="1:14" ht="14.45" customHeight="1">
      <c r="A86" s="45"/>
      <c r="B86" s="36" t="s">
        <v>318</v>
      </c>
      <c r="C86" s="36" t="s">
        <v>317</v>
      </c>
      <c r="D86" s="86">
        <v>5</v>
      </c>
      <c r="E86" s="122">
        <v>5</v>
      </c>
      <c r="F86" s="122">
        <v>4.8499999999999996</v>
      </c>
      <c r="G86" s="122">
        <v>4.88</v>
      </c>
      <c r="H86" s="122">
        <v>5.0199999999999996</v>
      </c>
      <c r="I86" s="122">
        <v>4.9000000000000004</v>
      </c>
      <c r="J86" s="122">
        <v>5</v>
      </c>
      <c r="K86" s="125">
        <v>-2</v>
      </c>
      <c r="L86" s="123">
        <v>42</v>
      </c>
      <c r="M86" s="126">
        <v>5967926</v>
      </c>
      <c r="N86" s="124">
        <v>29134967.600000001</v>
      </c>
    </row>
    <row r="87" spans="1:14" ht="14.45" customHeight="1">
      <c r="A87" s="45"/>
      <c r="B87" s="36" t="s">
        <v>87</v>
      </c>
      <c r="C87" s="36" t="s">
        <v>88</v>
      </c>
      <c r="D87" s="86">
        <v>0.4</v>
      </c>
      <c r="E87" s="122">
        <v>0.4</v>
      </c>
      <c r="F87" s="122">
        <v>0.4</v>
      </c>
      <c r="G87" s="122">
        <v>0.4</v>
      </c>
      <c r="H87" s="122">
        <v>0.4</v>
      </c>
      <c r="I87" s="122">
        <v>0.4</v>
      </c>
      <c r="J87" s="122">
        <v>0.4</v>
      </c>
      <c r="K87" s="125">
        <v>0</v>
      </c>
      <c r="L87" s="123">
        <v>1</v>
      </c>
      <c r="M87" s="126">
        <v>1242</v>
      </c>
      <c r="N87" s="124">
        <v>496.8</v>
      </c>
    </row>
    <row r="88" spans="1:14" ht="14.45" customHeight="1">
      <c r="A88" s="45"/>
      <c r="B88" s="275" t="s">
        <v>304</v>
      </c>
      <c r="C88" s="276"/>
      <c r="D88" s="269"/>
      <c r="E88" s="270"/>
      <c r="F88" s="270"/>
      <c r="G88" s="270"/>
      <c r="H88" s="270"/>
      <c r="I88" s="270"/>
      <c r="J88" s="270"/>
      <c r="K88" s="271"/>
      <c r="L88" s="51">
        <f>SUM(L86:L87)</f>
        <v>43</v>
      </c>
      <c r="M88" s="51">
        <f>SUM(M86:M87)</f>
        <v>5969168</v>
      </c>
      <c r="N88" s="51">
        <f>SUM(N86:N87)</f>
        <v>29135464.400000002</v>
      </c>
    </row>
    <row r="89" spans="1:14" ht="14.45" customHeight="1">
      <c r="A89" s="45"/>
      <c r="B89" s="261" t="s">
        <v>37</v>
      </c>
      <c r="C89" s="262"/>
      <c r="D89" s="52"/>
      <c r="E89" s="52"/>
      <c r="F89" s="52"/>
      <c r="G89" s="52"/>
      <c r="H89" s="52"/>
      <c r="I89" s="52"/>
      <c r="J89" s="52"/>
      <c r="K89" s="52"/>
      <c r="L89" s="53">
        <f>L88+L84+L81+L75+L72</f>
        <v>94</v>
      </c>
      <c r="M89" s="53">
        <f t="shared" ref="M89:N89" si="2">M88+M84+M81+M75+M72</f>
        <v>23446295</v>
      </c>
      <c r="N89" s="53">
        <f t="shared" si="2"/>
        <v>40638222.150000006</v>
      </c>
    </row>
    <row r="90" spans="1:14" ht="14.45" customHeight="1">
      <c r="A90" s="45"/>
      <c r="B90" s="261" t="s">
        <v>38</v>
      </c>
      <c r="C90" s="262"/>
      <c r="D90" s="263"/>
      <c r="E90" s="264"/>
      <c r="F90" s="264"/>
      <c r="G90" s="264"/>
      <c r="H90" s="264"/>
      <c r="I90" s="264"/>
      <c r="J90" s="264"/>
      <c r="K90" s="265"/>
      <c r="L90" s="53">
        <f>L89+L67+L50</f>
        <v>767</v>
      </c>
      <c r="M90" s="53">
        <f t="shared" ref="M90:N90" si="3">M89+M67+M50</f>
        <v>148143499</v>
      </c>
      <c r="N90" s="53">
        <f t="shared" si="3"/>
        <v>416912585.08000004</v>
      </c>
    </row>
    <row r="92" spans="1:14" ht="15.75" customHeight="1">
      <c r="N92" s="56"/>
    </row>
  </sheetData>
  <mergeCells count="51">
    <mergeCell ref="B82:N82"/>
    <mergeCell ref="B84:C84"/>
    <mergeCell ref="D84:K84"/>
    <mergeCell ref="D88:K88"/>
    <mergeCell ref="B1:N1"/>
    <mergeCell ref="B3:N3"/>
    <mergeCell ref="B14:C14"/>
    <mergeCell ref="B23:N23"/>
    <mergeCell ref="B27:C27"/>
    <mergeCell ref="B15:N15"/>
    <mergeCell ref="B18:C18"/>
    <mergeCell ref="B19:N19"/>
    <mergeCell ref="B22:C22"/>
    <mergeCell ref="B28:N28"/>
    <mergeCell ref="B39:C39"/>
    <mergeCell ref="B51:N51"/>
    <mergeCell ref="B66:C66"/>
    <mergeCell ref="D66:K66"/>
    <mergeCell ref="B60:N60"/>
    <mergeCell ref="B63:C63"/>
    <mergeCell ref="B53:N53"/>
    <mergeCell ref="B56:C56"/>
    <mergeCell ref="B64:N64"/>
    <mergeCell ref="D63:K63"/>
    <mergeCell ref="B57:N57"/>
    <mergeCell ref="B59:C59"/>
    <mergeCell ref="D59:K59"/>
    <mergeCell ref="B50:C50"/>
    <mergeCell ref="D39:K39"/>
    <mergeCell ref="B40:N40"/>
    <mergeCell ref="B45:C45"/>
    <mergeCell ref="D45:K45"/>
    <mergeCell ref="B46:N46"/>
    <mergeCell ref="B49:C49"/>
    <mergeCell ref="D49:K49"/>
    <mergeCell ref="B90:C90"/>
    <mergeCell ref="B89:C89"/>
    <mergeCell ref="D90:K90"/>
    <mergeCell ref="B67:C67"/>
    <mergeCell ref="B68:N68"/>
    <mergeCell ref="B75:C75"/>
    <mergeCell ref="D75:K75"/>
    <mergeCell ref="B73:N73"/>
    <mergeCell ref="B76:N76"/>
    <mergeCell ref="B81:C81"/>
    <mergeCell ref="D81:K81"/>
    <mergeCell ref="B70:N70"/>
    <mergeCell ref="B72:C72"/>
    <mergeCell ref="D72:K72"/>
    <mergeCell ref="B85:N85"/>
    <mergeCell ref="B88:C88"/>
  </mergeCells>
  <pageMargins left="0.74803149606299202" right="0.74803149606299202" top="0" bottom="0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4"/>
  <sheetViews>
    <sheetView rightToLeft="1" zoomScale="120" zoomScaleNormal="120" zoomScaleSheetLayoutView="95" workbookViewId="0">
      <selection activeCell="B63" sqref="B63:E63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1" customWidth="1"/>
    <col min="6" max="16384" width="9" style="1"/>
  </cols>
  <sheetData>
    <row r="1" spans="2:5" ht="23.25" customHeight="1">
      <c r="B1" s="292" t="s">
        <v>331</v>
      </c>
      <c r="C1" s="292"/>
      <c r="D1" s="292"/>
      <c r="E1" s="292"/>
    </row>
    <row r="2" spans="2:5" ht="17.25" customHeight="1">
      <c r="B2" s="40" t="s">
        <v>6</v>
      </c>
      <c r="C2" s="40" t="s">
        <v>7</v>
      </c>
      <c r="D2" s="40" t="s">
        <v>24</v>
      </c>
      <c r="E2" s="40" t="s">
        <v>25</v>
      </c>
    </row>
    <row r="3" spans="2:5" ht="20.100000000000001" customHeight="1">
      <c r="B3" s="288" t="s">
        <v>16</v>
      </c>
      <c r="C3" s="289"/>
      <c r="D3" s="289"/>
      <c r="E3" s="290"/>
    </row>
    <row r="4" spans="2:5" ht="20.100000000000001" customHeight="1">
      <c r="B4" s="36" t="s">
        <v>255</v>
      </c>
      <c r="C4" s="36" t="s">
        <v>256</v>
      </c>
      <c r="D4" s="122">
        <v>2.2000000000000002</v>
      </c>
      <c r="E4" s="130">
        <v>2.2000000000000002</v>
      </c>
    </row>
    <row r="5" spans="2:5" ht="20.100000000000001" customHeight="1">
      <c r="B5" s="80" t="s">
        <v>271</v>
      </c>
      <c r="C5" s="80" t="s">
        <v>272</v>
      </c>
      <c r="D5" s="86">
        <v>0.78</v>
      </c>
      <c r="E5" s="157">
        <v>0.78</v>
      </c>
    </row>
    <row r="6" spans="2:5" ht="20.100000000000001" customHeight="1">
      <c r="B6" s="80" t="s">
        <v>138</v>
      </c>
      <c r="C6" s="80" t="s">
        <v>139</v>
      </c>
      <c r="D6" s="86">
        <v>0.41</v>
      </c>
      <c r="E6" s="160">
        <v>0.41</v>
      </c>
    </row>
    <row r="7" spans="2:5" ht="20.100000000000001" customHeight="1">
      <c r="B7" s="80" t="s">
        <v>269</v>
      </c>
      <c r="C7" s="80" t="s">
        <v>270</v>
      </c>
      <c r="D7" s="86">
        <v>0.3</v>
      </c>
      <c r="E7" s="160">
        <v>0.3</v>
      </c>
    </row>
    <row r="8" spans="2:5" ht="20.100000000000001" customHeight="1">
      <c r="B8" s="80" t="s">
        <v>46</v>
      </c>
      <c r="C8" s="80" t="s">
        <v>47</v>
      </c>
      <c r="D8" s="86">
        <v>0.14000000000000001</v>
      </c>
      <c r="E8" s="160">
        <v>0.14000000000000001</v>
      </c>
    </row>
    <row r="9" spans="2:5" ht="20.100000000000001" customHeight="1">
      <c r="B9" s="80" t="s">
        <v>244</v>
      </c>
      <c r="C9" s="80" t="s">
        <v>245</v>
      </c>
      <c r="D9" s="86">
        <v>0.2</v>
      </c>
      <c r="E9" s="160">
        <v>0.2</v>
      </c>
    </row>
    <row r="10" spans="2:5" ht="20.100000000000001" customHeight="1">
      <c r="B10" s="301" t="s">
        <v>102</v>
      </c>
      <c r="C10" s="302"/>
      <c r="D10" s="302"/>
      <c r="E10" s="303"/>
    </row>
    <row r="11" spans="2:5" ht="20.100000000000001" customHeight="1">
      <c r="B11" s="36" t="s">
        <v>179</v>
      </c>
      <c r="C11" s="36" t="s">
        <v>180</v>
      </c>
      <c r="D11" s="86">
        <v>0.78</v>
      </c>
      <c r="E11" s="130">
        <v>0.78</v>
      </c>
    </row>
    <row r="12" spans="2:5" ht="20.100000000000001" customHeight="1">
      <c r="B12" s="295" t="s">
        <v>18</v>
      </c>
      <c r="C12" s="296"/>
      <c r="D12" s="296"/>
      <c r="E12" s="297"/>
    </row>
    <row r="13" spans="2:5" ht="20.100000000000001" customHeight="1">
      <c r="B13" s="36" t="s">
        <v>263</v>
      </c>
      <c r="C13" s="36" t="s">
        <v>264</v>
      </c>
      <c r="D13" s="122">
        <v>0.7</v>
      </c>
      <c r="E13" s="131">
        <v>0.7</v>
      </c>
    </row>
    <row r="14" spans="2:5" ht="20.100000000000001" customHeight="1">
      <c r="B14" s="36" t="s">
        <v>106</v>
      </c>
      <c r="C14" s="36" t="s">
        <v>107</v>
      </c>
      <c r="D14" s="151">
        <v>7.08</v>
      </c>
      <c r="E14" s="131">
        <v>7.1</v>
      </c>
    </row>
    <row r="15" spans="2:5" ht="20.100000000000001" customHeight="1">
      <c r="B15" s="36" t="s">
        <v>286</v>
      </c>
      <c r="C15" s="36" t="s">
        <v>287</v>
      </c>
      <c r="D15" s="151">
        <v>0.9</v>
      </c>
      <c r="E15" s="131">
        <v>0.9</v>
      </c>
    </row>
    <row r="16" spans="2:5" ht="20.100000000000001" customHeight="1">
      <c r="B16" s="272" t="s">
        <v>19</v>
      </c>
      <c r="C16" s="273"/>
      <c r="D16" s="273"/>
      <c r="E16" s="274"/>
    </row>
    <row r="17" spans="2:7" ht="20.100000000000001" customHeight="1">
      <c r="B17" s="36" t="s">
        <v>51</v>
      </c>
      <c r="C17" s="36" t="s">
        <v>52</v>
      </c>
      <c r="D17" s="151">
        <v>4.83</v>
      </c>
      <c r="E17" s="131">
        <v>4.83</v>
      </c>
    </row>
    <row r="18" spans="2:7" ht="20.100000000000001" customHeight="1">
      <c r="B18" s="272" t="s">
        <v>28</v>
      </c>
      <c r="C18" s="273" t="s">
        <v>28</v>
      </c>
      <c r="D18" s="273"/>
      <c r="E18" s="274"/>
    </row>
    <row r="19" spans="2:7" ht="20.100000000000001" customHeight="1">
      <c r="B19" s="105" t="s">
        <v>194</v>
      </c>
      <c r="C19" s="105" t="s">
        <v>195</v>
      </c>
      <c r="D19" s="117">
        <v>103</v>
      </c>
      <c r="E19" s="131">
        <v>103</v>
      </c>
    </row>
    <row r="20" spans="2:7" ht="20.100000000000001" customHeight="1">
      <c r="B20" s="105" t="s">
        <v>201</v>
      </c>
      <c r="C20" s="105" t="s">
        <v>202</v>
      </c>
      <c r="D20" s="151">
        <v>11.5</v>
      </c>
      <c r="E20" s="131">
        <v>11.5</v>
      </c>
      <c r="F20" s="163"/>
      <c r="G20" s="163"/>
    </row>
    <row r="21" spans="2:7" ht="20.100000000000001" customHeight="1">
      <c r="B21" s="298" t="s">
        <v>21</v>
      </c>
      <c r="C21" s="299"/>
      <c r="D21" s="299"/>
      <c r="E21" s="300"/>
    </row>
    <row r="22" spans="2:7" ht="20.100000000000001" customHeight="1">
      <c r="B22" s="36" t="s">
        <v>281</v>
      </c>
      <c r="C22" s="36" t="s">
        <v>282</v>
      </c>
      <c r="D22" s="122">
        <v>2.4</v>
      </c>
      <c r="E22" s="130">
        <v>2.4</v>
      </c>
    </row>
    <row r="23" spans="2:7" ht="20.100000000000001" customHeight="1">
      <c r="B23" s="36" t="s">
        <v>288</v>
      </c>
      <c r="C23" s="36" t="s">
        <v>289</v>
      </c>
      <c r="D23" s="122">
        <v>4.55</v>
      </c>
      <c r="E23" s="130">
        <v>4.55</v>
      </c>
    </row>
    <row r="24" spans="2:7" ht="19.5" customHeight="1">
      <c r="B24" s="294" t="s">
        <v>332</v>
      </c>
      <c r="C24" s="294"/>
      <c r="D24" s="294"/>
      <c r="E24" s="294"/>
    </row>
    <row r="25" spans="2:7" ht="22.5" customHeight="1">
      <c r="B25" s="40" t="s">
        <v>6</v>
      </c>
      <c r="C25" s="40" t="s">
        <v>7</v>
      </c>
      <c r="D25" s="40" t="s">
        <v>24</v>
      </c>
      <c r="E25" s="40" t="s">
        <v>25</v>
      </c>
    </row>
    <row r="26" spans="2:7" ht="18" customHeight="1">
      <c r="B26" s="293" t="s">
        <v>16</v>
      </c>
      <c r="C26" s="293"/>
      <c r="D26" s="293"/>
      <c r="E26" s="293"/>
    </row>
    <row r="27" spans="2:7" ht="18" customHeight="1">
      <c r="B27" s="116" t="s">
        <v>113</v>
      </c>
      <c r="C27" s="105" t="s">
        <v>114</v>
      </c>
      <c r="D27" s="122">
        <v>0.21</v>
      </c>
      <c r="E27" s="122">
        <v>0.21</v>
      </c>
    </row>
    <row r="28" spans="2:7" ht="18" customHeight="1">
      <c r="B28" s="116" t="s">
        <v>249</v>
      </c>
      <c r="C28" s="105" t="s">
        <v>250</v>
      </c>
      <c r="D28" s="122">
        <v>0.19</v>
      </c>
      <c r="E28" s="122">
        <v>0.19</v>
      </c>
    </row>
    <row r="29" spans="2:7" ht="18" customHeight="1">
      <c r="B29" s="36" t="s">
        <v>158</v>
      </c>
      <c r="C29" s="36" t="s">
        <v>159</v>
      </c>
      <c r="D29" s="37">
        <v>1</v>
      </c>
      <c r="E29" s="132">
        <v>1</v>
      </c>
    </row>
    <row r="30" spans="2:7" ht="18" customHeight="1">
      <c r="B30" s="36" t="s">
        <v>171</v>
      </c>
      <c r="C30" s="36" t="s">
        <v>172</v>
      </c>
      <c r="D30" s="37">
        <v>1</v>
      </c>
      <c r="E30" s="132">
        <v>1</v>
      </c>
    </row>
    <row r="31" spans="2:7" ht="18" customHeight="1">
      <c r="B31" s="36" t="s">
        <v>177</v>
      </c>
      <c r="C31" s="36" t="s">
        <v>178</v>
      </c>
      <c r="D31" s="37">
        <v>0.94</v>
      </c>
      <c r="E31" s="132">
        <v>0.94</v>
      </c>
    </row>
    <row r="32" spans="2:7" ht="18" customHeight="1">
      <c r="B32" s="96" t="s">
        <v>185</v>
      </c>
      <c r="C32" s="97" t="s">
        <v>186</v>
      </c>
      <c r="D32" s="37">
        <v>1</v>
      </c>
      <c r="E32" s="37">
        <v>1</v>
      </c>
    </row>
    <row r="33" spans="2:5" ht="18" customHeight="1">
      <c r="B33" s="105" t="s">
        <v>196</v>
      </c>
      <c r="C33" s="105" t="s">
        <v>197</v>
      </c>
      <c r="D33" s="106">
        <v>1</v>
      </c>
      <c r="E33" s="106">
        <v>1</v>
      </c>
    </row>
    <row r="34" spans="2:5" ht="18" customHeight="1">
      <c r="B34" s="116" t="s">
        <v>257</v>
      </c>
      <c r="C34" s="116" t="s">
        <v>258</v>
      </c>
      <c r="D34" s="86">
        <v>0.11</v>
      </c>
      <c r="E34" s="86">
        <v>0.11</v>
      </c>
    </row>
    <row r="35" spans="2:5" ht="18" customHeight="1">
      <c r="B35" s="36" t="s">
        <v>277</v>
      </c>
      <c r="C35" s="36" t="s">
        <v>278</v>
      </c>
      <c r="D35" s="86">
        <v>1</v>
      </c>
      <c r="E35" s="86">
        <v>1</v>
      </c>
    </row>
    <row r="36" spans="2:5" ht="18" customHeight="1">
      <c r="B36" s="109" t="s">
        <v>225</v>
      </c>
      <c r="C36" s="109" t="s">
        <v>226</v>
      </c>
      <c r="D36" s="110">
        <v>1</v>
      </c>
      <c r="E36" s="110">
        <v>1</v>
      </c>
    </row>
    <row r="37" spans="2:5" ht="18" customHeight="1">
      <c r="B37" s="105" t="s">
        <v>91</v>
      </c>
      <c r="C37" s="105" t="s">
        <v>92</v>
      </c>
      <c r="D37" s="127">
        <v>1</v>
      </c>
      <c r="E37" s="127">
        <v>1</v>
      </c>
    </row>
    <row r="38" spans="2:5" ht="18" customHeight="1">
      <c r="B38" s="116" t="s">
        <v>150</v>
      </c>
      <c r="C38" s="105" t="s">
        <v>151</v>
      </c>
      <c r="D38" s="86">
        <v>0.85</v>
      </c>
      <c r="E38" s="110">
        <v>0.85</v>
      </c>
    </row>
    <row r="39" spans="2:5" ht="18" customHeight="1">
      <c r="B39" s="105" t="s">
        <v>253</v>
      </c>
      <c r="C39" s="105" t="s">
        <v>254</v>
      </c>
      <c r="D39" s="86">
        <v>0.16</v>
      </c>
      <c r="E39" s="110">
        <v>0.16</v>
      </c>
    </row>
    <row r="40" spans="2:5" ht="18" customHeight="1">
      <c r="B40" s="105" t="s">
        <v>308</v>
      </c>
      <c r="C40" s="105" t="s">
        <v>309</v>
      </c>
      <c r="D40" s="86">
        <v>0.75</v>
      </c>
      <c r="E40" s="110">
        <v>0.75</v>
      </c>
    </row>
    <row r="41" spans="2:5" ht="18" customHeight="1">
      <c r="B41" s="36" t="s">
        <v>219</v>
      </c>
      <c r="C41" s="36" t="s">
        <v>220</v>
      </c>
      <c r="D41" s="155">
        <v>0.09</v>
      </c>
      <c r="E41" s="110">
        <v>0.09</v>
      </c>
    </row>
    <row r="42" spans="2:5" ht="47.25" customHeight="1">
      <c r="B42" s="287" t="s">
        <v>333</v>
      </c>
      <c r="C42" s="287"/>
      <c r="D42" s="287"/>
      <c r="E42" s="287"/>
    </row>
    <row r="43" spans="2:5" ht="24" customHeight="1">
      <c r="B43" s="40" t="s">
        <v>6</v>
      </c>
      <c r="C43" s="40" t="s">
        <v>7</v>
      </c>
      <c r="D43" s="40" t="s">
        <v>24</v>
      </c>
      <c r="E43" s="40" t="s">
        <v>25</v>
      </c>
    </row>
    <row r="44" spans="2:5" ht="20.100000000000001" customHeight="1">
      <c r="B44" s="288" t="s">
        <v>248</v>
      </c>
      <c r="C44" s="289"/>
      <c r="D44" s="289">
        <v>0.05</v>
      </c>
      <c r="E44" s="290">
        <v>0.05</v>
      </c>
    </row>
    <row r="45" spans="2:5" ht="20.100000000000001" customHeight="1">
      <c r="B45" s="36" t="s">
        <v>261</v>
      </c>
      <c r="C45" s="36" t="s">
        <v>262</v>
      </c>
      <c r="D45" s="86">
        <v>0.76</v>
      </c>
      <c r="E45" s="133">
        <v>0.76</v>
      </c>
    </row>
    <row r="46" spans="2:5" ht="20.100000000000001" customHeight="1">
      <c r="B46" s="103" t="s">
        <v>246</v>
      </c>
      <c r="C46" s="103" t="s">
        <v>247</v>
      </c>
      <c r="D46" s="107">
        <v>0.69</v>
      </c>
      <c r="E46" s="107">
        <v>0.69</v>
      </c>
    </row>
    <row r="47" spans="2:5" ht="20.100000000000001" customHeight="1">
      <c r="B47" s="288" t="s">
        <v>300</v>
      </c>
      <c r="C47" s="289"/>
      <c r="D47" s="289">
        <v>0.05</v>
      </c>
      <c r="E47" s="290">
        <v>0.05</v>
      </c>
    </row>
    <row r="48" spans="2:5" ht="20.100000000000001" customHeight="1">
      <c r="B48" s="38" t="s">
        <v>156</v>
      </c>
      <c r="C48" s="38" t="s">
        <v>157</v>
      </c>
      <c r="D48" s="107">
        <v>1.2</v>
      </c>
      <c r="E48" s="134">
        <v>1.2</v>
      </c>
    </row>
    <row r="49" spans="2:7" ht="20.100000000000001" customHeight="1">
      <c r="B49" s="295" t="s">
        <v>18</v>
      </c>
      <c r="C49" s="296"/>
      <c r="D49" s="296"/>
      <c r="E49" s="297"/>
    </row>
    <row r="50" spans="2:7" ht="20.100000000000001" customHeight="1">
      <c r="B50" s="103" t="s">
        <v>189</v>
      </c>
      <c r="C50" s="103" t="s">
        <v>190</v>
      </c>
      <c r="D50" s="102">
        <v>1</v>
      </c>
      <c r="E50" s="134">
        <v>1</v>
      </c>
    </row>
    <row r="51" spans="2:7" ht="20.100000000000001" customHeight="1">
      <c r="B51" s="291" t="s">
        <v>19</v>
      </c>
      <c r="C51" s="291"/>
      <c r="D51" s="291"/>
      <c r="E51" s="291"/>
    </row>
    <row r="52" spans="2:7" ht="20.100000000000001" customHeight="1">
      <c r="B52" s="41" t="s">
        <v>213</v>
      </c>
      <c r="C52" s="36" t="s">
        <v>214</v>
      </c>
      <c r="D52" s="107">
        <v>100</v>
      </c>
      <c r="E52" s="135">
        <v>100</v>
      </c>
    </row>
    <row r="53" spans="2:7" ht="20.100000000000001" customHeight="1">
      <c r="B53" s="36" t="s">
        <v>111</v>
      </c>
      <c r="C53" s="36" t="s">
        <v>112</v>
      </c>
      <c r="D53" s="107">
        <v>3.3</v>
      </c>
      <c r="E53" s="135">
        <v>3.3</v>
      </c>
    </row>
    <row r="54" spans="2:7" ht="20.100000000000001" customHeight="1">
      <c r="B54" s="293" t="s">
        <v>21</v>
      </c>
      <c r="C54" s="293"/>
      <c r="D54" s="293"/>
      <c r="E54" s="293"/>
    </row>
    <row r="55" spans="2:7" ht="20.100000000000001" customHeight="1">
      <c r="B55" s="38" t="s">
        <v>32</v>
      </c>
      <c r="C55" s="38" t="s">
        <v>33</v>
      </c>
      <c r="D55" s="39" t="s">
        <v>26</v>
      </c>
      <c r="E55" s="39" t="s">
        <v>26</v>
      </c>
    </row>
    <row r="56" spans="2:7" ht="35.25" customHeight="1">
      <c r="B56" s="287" t="s">
        <v>334</v>
      </c>
      <c r="C56" s="287"/>
      <c r="D56" s="287"/>
      <c r="E56" s="287"/>
    </row>
    <row r="57" spans="2:7" ht="24" customHeight="1">
      <c r="B57" s="40" t="s">
        <v>6</v>
      </c>
      <c r="C57" s="40" t="s">
        <v>7</v>
      </c>
      <c r="D57" s="40" t="s">
        <v>24</v>
      </c>
      <c r="E57" s="40" t="s">
        <v>25</v>
      </c>
    </row>
    <row r="58" spans="2:7" ht="20.100000000000001" customHeight="1">
      <c r="B58" s="293" t="s">
        <v>16</v>
      </c>
      <c r="C58" s="293"/>
      <c r="D58" s="293"/>
      <c r="E58" s="293"/>
    </row>
    <row r="59" spans="2:7" ht="20.100000000000001" customHeight="1">
      <c r="B59" s="154" t="s">
        <v>315</v>
      </c>
      <c r="C59" s="154" t="s">
        <v>314</v>
      </c>
      <c r="D59" s="155">
        <v>1</v>
      </c>
      <c r="E59" s="155">
        <v>1</v>
      </c>
    </row>
    <row r="60" spans="2:7" ht="20.100000000000001" customHeight="1">
      <c r="B60" s="154" t="s">
        <v>312</v>
      </c>
      <c r="C60" s="154" t="s">
        <v>313</v>
      </c>
      <c r="D60" s="155">
        <v>0.05</v>
      </c>
      <c r="E60" s="155">
        <v>0.05</v>
      </c>
      <c r="F60" s="163"/>
      <c r="G60" s="163"/>
    </row>
    <row r="61" spans="2:7" ht="20.100000000000001" customHeight="1">
      <c r="B61" s="295" t="s">
        <v>18</v>
      </c>
      <c r="C61" s="296"/>
      <c r="D61" s="296"/>
      <c r="E61" s="297"/>
    </row>
    <row r="62" spans="2:7" ht="20.100000000000001" customHeight="1">
      <c r="B62" s="154" t="s">
        <v>341</v>
      </c>
      <c r="C62" s="154" t="s">
        <v>342</v>
      </c>
      <c r="D62" s="155">
        <v>1.1399999999999999</v>
      </c>
      <c r="E62" s="155">
        <v>1.1399999999999999</v>
      </c>
    </row>
    <row r="63" spans="2:7" ht="16.5" customHeight="1">
      <c r="B63" s="291" t="s">
        <v>19</v>
      </c>
      <c r="C63" s="291"/>
      <c r="D63" s="291"/>
      <c r="E63" s="291"/>
    </row>
    <row r="64" spans="2:7" ht="16.5" customHeight="1">
      <c r="B64" s="108" t="s">
        <v>242</v>
      </c>
      <c r="C64" s="108" t="s">
        <v>243</v>
      </c>
      <c r="D64" s="122">
        <v>0.67</v>
      </c>
      <c r="E64" s="164">
        <v>0.67</v>
      </c>
    </row>
  </sheetData>
  <mergeCells count="19">
    <mergeCell ref="B58:E58"/>
    <mergeCell ref="B47:E47"/>
    <mergeCell ref="B61:E61"/>
    <mergeCell ref="B56:E56"/>
    <mergeCell ref="B44:E44"/>
    <mergeCell ref="B51:E51"/>
    <mergeCell ref="B63:E63"/>
    <mergeCell ref="B1:E1"/>
    <mergeCell ref="B3:E3"/>
    <mergeCell ref="B26:E26"/>
    <mergeCell ref="B24:E24"/>
    <mergeCell ref="B16:E16"/>
    <mergeCell ref="B12:E12"/>
    <mergeCell ref="B21:E21"/>
    <mergeCell ref="B10:E10"/>
    <mergeCell ref="B18:E18"/>
    <mergeCell ref="B42:E42"/>
    <mergeCell ref="B54:E54"/>
    <mergeCell ref="B49:E49"/>
  </mergeCells>
  <pageMargins left="0" right="0" top="0" bottom="1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8"/>
  <sheetViews>
    <sheetView rightToLeft="1" topLeftCell="A7" workbookViewId="0">
      <selection activeCell="A14" sqref="A14:XFD14"/>
    </sheetView>
  </sheetViews>
  <sheetFormatPr defaultRowHeight="18.75"/>
  <cols>
    <col min="1" max="1" width="3.7109375" style="166" customWidth="1"/>
    <col min="2" max="2" width="25.28515625" style="167" bestFit="1" customWidth="1"/>
    <col min="3" max="3" width="12.42578125" style="167" customWidth="1"/>
    <col min="4" max="4" width="11.5703125" style="167" customWidth="1"/>
    <col min="5" max="5" width="16.28515625" style="167" customWidth="1"/>
    <col min="6" max="6" width="20.7109375" style="167" customWidth="1"/>
    <col min="7" max="256" width="9.140625" style="166"/>
    <col min="257" max="257" width="3.7109375" style="166" customWidth="1"/>
    <col min="258" max="258" width="25.28515625" style="166" bestFit="1" customWidth="1"/>
    <col min="259" max="259" width="12.42578125" style="166" customWidth="1"/>
    <col min="260" max="260" width="11.5703125" style="166" customWidth="1"/>
    <col min="261" max="261" width="16.28515625" style="166" customWidth="1"/>
    <col min="262" max="262" width="20.7109375" style="166" customWidth="1"/>
    <col min="263" max="512" width="9.140625" style="166"/>
    <col min="513" max="513" width="3.7109375" style="166" customWidth="1"/>
    <col min="514" max="514" width="25.28515625" style="166" bestFit="1" customWidth="1"/>
    <col min="515" max="515" width="12.42578125" style="166" customWidth="1"/>
    <col min="516" max="516" width="11.5703125" style="166" customWidth="1"/>
    <col min="517" max="517" width="16.28515625" style="166" customWidth="1"/>
    <col min="518" max="518" width="20.7109375" style="166" customWidth="1"/>
    <col min="519" max="768" width="9.140625" style="166"/>
    <col min="769" max="769" width="3.7109375" style="166" customWidth="1"/>
    <col min="770" max="770" width="25.28515625" style="166" bestFit="1" customWidth="1"/>
    <col min="771" max="771" width="12.42578125" style="166" customWidth="1"/>
    <col min="772" max="772" width="11.5703125" style="166" customWidth="1"/>
    <col min="773" max="773" width="16.28515625" style="166" customWidth="1"/>
    <col min="774" max="774" width="20.7109375" style="166" customWidth="1"/>
    <col min="775" max="1024" width="9.140625" style="166"/>
    <col min="1025" max="1025" width="3.7109375" style="166" customWidth="1"/>
    <col min="1026" max="1026" width="25.28515625" style="166" bestFit="1" customWidth="1"/>
    <col min="1027" max="1027" width="12.42578125" style="166" customWidth="1"/>
    <col min="1028" max="1028" width="11.5703125" style="166" customWidth="1"/>
    <col min="1029" max="1029" width="16.28515625" style="166" customWidth="1"/>
    <col min="1030" max="1030" width="20.7109375" style="166" customWidth="1"/>
    <col min="1031" max="1280" width="9.140625" style="166"/>
    <col min="1281" max="1281" width="3.7109375" style="166" customWidth="1"/>
    <col min="1282" max="1282" width="25.28515625" style="166" bestFit="1" customWidth="1"/>
    <col min="1283" max="1283" width="12.42578125" style="166" customWidth="1"/>
    <col min="1284" max="1284" width="11.5703125" style="166" customWidth="1"/>
    <col min="1285" max="1285" width="16.28515625" style="166" customWidth="1"/>
    <col min="1286" max="1286" width="20.7109375" style="166" customWidth="1"/>
    <col min="1287" max="1536" width="9.140625" style="166"/>
    <col min="1537" max="1537" width="3.7109375" style="166" customWidth="1"/>
    <col min="1538" max="1538" width="25.28515625" style="166" bestFit="1" customWidth="1"/>
    <col min="1539" max="1539" width="12.42578125" style="166" customWidth="1"/>
    <col min="1540" max="1540" width="11.5703125" style="166" customWidth="1"/>
    <col min="1541" max="1541" width="16.28515625" style="166" customWidth="1"/>
    <col min="1542" max="1542" width="20.7109375" style="166" customWidth="1"/>
    <col min="1543" max="1792" width="9.140625" style="166"/>
    <col min="1793" max="1793" width="3.7109375" style="166" customWidth="1"/>
    <col min="1794" max="1794" width="25.28515625" style="166" bestFit="1" customWidth="1"/>
    <col min="1795" max="1795" width="12.42578125" style="166" customWidth="1"/>
    <col min="1796" max="1796" width="11.5703125" style="166" customWidth="1"/>
    <col min="1797" max="1797" width="16.28515625" style="166" customWidth="1"/>
    <col min="1798" max="1798" width="20.7109375" style="166" customWidth="1"/>
    <col min="1799" max="2048" width="9.140625" style="166"/>
    <col min="2049" max="2049" width="3.7109375" style="166" customWidth="1"/>
    <col min="2050" max="2050" width="25.28515625" style="166" bestFit="1" customWidth="1"/>
    <col min="2051" max="2051" width="12.42578125" style="166" customWidth="1"/>
    <col min="2052" max="2052" width="11.5703125" style="166" customWidth="1"/>
    <col min="2053" max="2053" width="16.28515625" style="166" customWidth="1"/>
    <col min="2054" max="2054" width="20.7109375" style="166" customWidth="1"/>
    <col min="2055" max="2304" width="9.140625" style="166"/>
    <col min="2305" max="2305" width="3.7109375" style="166" customWidth="1"/>
    <col min="2306" max="2306" width="25.28515625" style="166" bestFit="1" customWidth="1"/>
    <col min="2307" max="2307" width="12.42578125" style="166" customWidth="1"/>
    <col min="2308" max="2308" width="11.5703125" style="166" customWidth="1"/>
    <col min="2309" max="2309" width="16.28515625" style="166" customWidth="1"/>
    <col min="2310" max="2310" width="20.7109375" style="166" customWidth="1"/>
    <col min="2311" max="2560" width="9.140625" style="166"/>
    <col min="2561" max="2561" width="3.7109375" style="166" customWidth="1"/>
    <col min="2562" max="2562" width="25.28515625" style="166" bestFit="1" customWidth="1"/>
    <col min="2563" max="2563" width="12.42578125" style="166" customWidth="1"/>
    <col min="2564" max="2564" width="11.5703125" style="166" customWidth="1"/>
    <col min="2565" max="2565" width="16.28515625" style="166" customWidth="1"/>
    <col min="2566" max="2566" width="20.7109375" style="166" customWidth="1"/>
    <col min="2567" max="2816" width="9.140625" style="166"/>
    <col min="2817" max="2817" width="3.7109375" style="166" customWidth="1"/>
    <col min="2818" max="2818" width="25.28515625" style="166" bestFit="1" customWidth="1"/>
    <col min="2819" max="2819" width="12.42578125" style="166" customWidth="1"/>
    <col min="2820" max="2820" width="11.5703125" style="166" customWidth="1"/>
    <col min="2821" max="2821" width="16.28515625" style="166" customWidth="1"/>
    <col min="2822" max="2822" width="20.7109375" style="166" customWidth="1"/>
    <col min="2823" max="3072" width="9.140625" style="166"/>
    <col min="3073" max="3073" width="3.7109375" style="166" customWidth="1"/>
    <col min="3074" max="3074" width="25.28515625" style="166" bestFit="1" customWidth="1"/>
    <col min="3075" max="3075" width="12.42578125" style="166" customWidth="1"/>
    <col min="3076" max="3076" width="11.5703125" style="166" customWidth="1"/>
    <col min="3077" max="3077" width="16.28515625" style="166" customWidth="1"/>
    <col min="3078" max="3078" width="20.7109375" style="166" customWidth="1"/>
    <col min="3079" max="3328" width="9.140625" style="166"/>
    <col min="3329" max="3329" width="3.7109375" style="166" customWidth="1"/>
    <col min="3330" max="3330" width="25.28515625" style="166" bestFit="1" customWidth="1"/>
    <col min="3331" max="3331" width="12.42578125" style="166" customWidth="1"/>
    <col min="3332" max="3332" width="11.5703125" style="166" customWidth="1"/>
    <col min="3333" max="3333" width="16.28515625" style="166" customWidth="1"/>
    <col min="3334" max="3334" width="20.7109375" style="166" customWidth="1"/>
    <col min="3335" max="3584" width="9.140625" style="166"/>
    <col min="3585" max="3585" width="3.7109375" style="166" customWidth="1"/>
    <col min="3586" max="3586" width="25.28515625" style="166" bestFit="1" customWidth="1"/>
    <col min="3587" max="3587" width="12.42578125" style="166" customWidth="1"/>
    <col min="3588" max="3588" width="11.5703125" style="166" customWidth="1"/>
    <col min="3589" max="3589" width="16.28515625" style="166" customWidth="1"/>
    <col min="3590" max="3590" width="20.7109375" style="166" customWidth="1"/>
    <col min="3591" max="3840" width="9.140625" style="166"/>
    <col min="3841" max="3841" width="3.7109375" style="166" customWidth="1"/>
    <col min="3842" max="3842" width="25.28515625" style="166" bestFit="1" customWidth="1"/>
    <col min="3843" max="3843" width="12.42578125" style="166" customWidth="1"/>
    <col min="3844" max="3844" width="11.5703125" style="166" customWidth="1"/>
    <col min="3845" max="3845" width="16.28515625" style="166" customWidth="1"/>
    <col min="3846" max="3846" width="20.7109375" style="166" customWidth="1"/>
    <col min="3847" max="4096" width="9.140625" style="166"/>
    <col min="4097" max="4097" width="3.7109375" style="166" customWidth="1"/>
    <col min="4098" max="4098" width="25.28515625" style="166" bestFit="1" customWidth="1"/>
    <col min="4099" max="4099" width="12.42578125" style="166" customWidth="1"/>
    <col min="4100" max="4100" width="11.5703125" style="166" customWidth="1"/>
    <col min="4101" max="4101" width="16.28515625" style="166" customWidth="1"/>
    <col min="4102" max="4102" width="20.7109375" style="166" customWidth="1"/>
    <col min="4103" max="4352" width="9.140625" style="166"/>
    <col min="4353" max="4353" width="3.7109375" style="166" customWidth="1"/>
    <col min="4354" max="4354" width="25.28515625" style="166" bestFit="1" customWidth="1"/>
    <col min="4355" max="4355" width="12.42578125" style="166" customWidth="1"/>
    <col min="4356" max="4356" width="11.5703125" style="166" customWidth="1"/>
    <col min="4357" max="4357" width="16.28515625" style="166" customWidth="1"/>
    <col min="4358" max="4358" width="20.7109375" style="166" customWidth="1"/>
    <col min="4359" max="4608" width="9.140625" style="166"/>
    <col min="4609" max="4609" width="3.7109375" style="166" customWidth="1"/>
    <col min="4610" max="4610" width="25.28515625" style="166" bestFit="1" customWidth="1"/>
    <col min="4611" max="4611" width="12.42578125" style="166" customWidth="1"/>
    <col min="4612" max="4612" width="11.5703125" style="166" customWidth="1"/>
    <col min="4613" max="4613" width="16.28515625" style="166" customWidth="1"/>
    <col min="4614" max="4614" width="20.7109375" style="166" customWidth="1"/>
    <col min="4615" max="4864" width="9.140625" style="166"/>
    <col min="4865" max="4865" width="3.7109375" style="166" customWidth="1"/>
    <col min="4866" max="4866" width="25.28515625" style="166" bestFit="1" customWidth="1"/>
    <col min="4867" max="4867" width="12.42578125" style="166" customWidth="1"/>
    <col min="4868" max="4868" width="11.5703125" style="166" customWidth="1"/>
    <col min="4869" max="4869" width="16.28515625" style="166" customWidth="1"/>
    <col min="4870" max="4870" width="20.7109375" style="166" customWidth="1"/>
    <col min="4871" max="5120" width="9.140625" style="166"/>
    <col min="5121" max="5121" width="3.7109375" style="166" customWidth="1"/>
    <col min="5122" max="5122" width="25.28515625" style="166" bestFit="1" customWidth="1"/>
    <col min="5123" max="5123" width="12.42578125" style="166" customWidth="1"/>
    <col min="5124" max="5124" width="11.5703125" style="166" customWidth="1"/>
    <col min="5125" max="5125" width="16.28515625" style="166" customWidth="1"/>
    <col min="5126" max="5126" width="20.7109375" style="166" customWidth="1"/>
    <col min="5127" max="5376" width="9.140625" style="166"/>
    <col min="5377" max="5377" width="3.7109375" style="166" customWidth="1"/>
    <col min="5378" max="5378" width="25.28515625" style="166" bestFit="1" customWidth="1"/>
    <col min="5379" max="5379" width="12.42578125" style="166" customWidth="1"/>
    <col min="5380" max="5380" width="11.5703125" style="166" customWidth="1"/>
    <col min="5381" max="5381" width="16.28515625" style="166" customWidth="1"/>
    <col min="5382" max="5382" width="20.7109375" style="166" customWidth="1"/>
    <col min="5383" max="5632" width="9.140625" style="166"/>
    <col min="5633" max="5633" width="3.7109375" style="166" customWidth="1"/>
    <col min="5634" max="5634" width="25.28515625" style="166" bestFit="1" customWidth="1"/>
    <col min="5635" max="5635" width="12.42578125" style="166" customWidth="1"/>
    <col min="5636" max="5636" width="11.5703125" style="166" customWidth="1"/>
    <col min="5637" max="5637" width="16.28515625" style="166" customWidth="1"/>
    <col min="5638" max="5638" width="20.7109375" style="166" customWidth="1"/>
    <col min="5639" max="5888" width="9.140625" style="166"/>
    <col min="5889" max="5889" width="3.7109375" style="166" customWidth="1"/>
    <col min="5890" max="5890" width="25.28515625" style="166" bestFit="1" customWidth="1"/>
    <col min="5891" max="5891" width="12.42578125" style="166" customWidth="1"/>
    <col min="5892" max="5892" width="11.5703125" style="166" customWidth="1"/>
    <col min="5893" max="5893" width="16.28515625" style="166" customWidth="1"/>
    <col min="5894" max="5894" width="20.7109375" style="166" customWidth="1"/>
    <col min="5895" max="6144" width="9.140625" style="166"/>
    <col min="6145" max="6145" width="3.7109375" style="166" customWidth="1"/>
    <col min="6146" max="6146" width="25.28515625" style="166" bestFit="1" customWidth="1"/>
    <col min="6147" max="6147" width="12.42578125" style="166" customWidth="1"/>
    <col min="6148" max="6148" width="11.5703125" style="166" customWidth="1"/>
    <col min="6149" max="6149" width="16.28515625" style="166" customWidth="1"/>
    <col min="6150" max="6150" width="20.7109375" style="166" customWidth="1"/>
    <col min="6151" max="6400" width="9.140625" style="166"/>
    <col min="6401" max="6401" width="3.7109375" style="166" customWidth="1"/>
    <col min="6402" max="6402" width="25.28515625" style="166" bestFit="1" customWidth="1"/>
    <col min="6403" max="6403" width="12.42578125" style="166" customWidth="1"/>
    <col min="6404" max="6404" width="11.5703125" style="166" customWidth="1"/>
    <col min="6405" max="6405" width="16.28515625" style="166" customWidth="1"/>
    <col min="6406" max="6406" width="20.7109375" style="166" customWidth="1"/>
    <col min="6407" max="6656" width="9.140625" style="166"/>
    <col min="6657" max="6657" width="3.7109375" style="166" customWidth="1"/>
    <col min="6658" max="6658" width="25.28515625" style="166" bestFit="1" customWidth="1"/>
    <col min="6659" max="6659" width="12.42578125" style="166" customWidth="1"/>
    <col min="6660" max="6660" width="11.5703125" style="166" customWidth="1"/>
    <col min="6661" max="6661" width="16.28515625" style="166" customWidth="1"/>
    <col min="6662" max="6662" width="20.7109375" style="166" customWidth="1"/>
    <col min="6663" max="6912" width="9.140625" style="166"/>
    <col min="6913" max="6913" width="3.7109375" style="166" customWidth="1"/>
    <col min="6914" max="6914" width="25.28515625" style="166" bestFit="1" customWidth="1"/>
    <col min="6915" max="6915" width="12.42578125" style="166" customWidth="1"/>
    <col min="6916" max="6916" width="11.5703125" style="166" customWidth="1"/>
    <col min="6917" max="6917" width="16.28515625" style="166" customWidth="1"/>
    <col min="6918" max="6918" width="20.7109375" style="166" customWidth="1"/>
    <col min="6919" max="7168" width="9.140625" style="166"/>
    <col min="7169" max="7169" width="3.7109375" style="166" customWidth="1"/>
    <col min="7170" max="7170" width="25.28515625" style="166" bestFit="1" customWidth="1"/>
    <col min="7171" max="7171" width="12.42578125" style="166" customWidth="1"/>
    <col min="7172" max="7172" width="11.5703125" style="166" customWidth="1"/>
    <col min="7173" max="7173" width="16.28515625" style="166" customWidth="1"/>
    <col min="7174" max="7174" width="20.7109375" style="166" customWidth="1"/>
    <col min="7175" max="7424" width="9.140625" style="166"/>
    <col min="7425" max="7425" width="3.7109375" style="166" customWidth="1"/>
    <col min="7426" max="7426" width="25.28515625" style="166" bestFit="1" customWidth="1"/>
    <col min="7427" max="7427" width="12.42578125" style="166" customWidth="1"/>
    <col min="7428" max="7428" width="11.5703125" style="166" customWidth="1"/>
    <col min="7429" max="7429" width="16.28515625" style="166" customWidth="1"/>
    <col min="7430" max="7430" width="20.7109375" style="166" customWidth="1"/>
    <col min="7431" max="7680" width="9.140625" style="166"/>
    <col min="7681" max="7681" width="3.7109375" style="166" customWidth="1"/>
    <col min="7682" max="7682" width="25.28515625" style="166" bestFit="1" customWidth="1"/>
    <col min="7683" max="7683" width="12.42578125" style="166" customWidth="1"/>
    <col min="7684" max="7684" width="11.5703125" style="166" customWidth="1"/>
    <col min="7685" max="7685" width="16.28515625" style="166" customWidth="1"/>
    <col min="7686" max="7686" width="20.7109375" style="166" customWidth="1"/>
    <col min="7687" max="7936" width="9.140625" style="166"/>
    <col min="7937" max="7937" width="3.7109375" style="166" customWidth="1"/>
    <col min="7938" max="7938" width="25.28515625" style="166" bestFit="1" customWidth="1"/>
    <col min="7939" max="7939" width="12.42578125" style="166" customWidth="1"/>
    <col min="7940" max="7940" width="11.5703125" style="166" customWidth="1"/>
    <col min="7941" max="7941" width="16.28515625" style="166" customWidth="1"/>
    <col min="7942" max="7942" width="20.7109375" style="166" customWidth="1"/>
    <col min="7943" max="8192" width="9.140625" style="166"/>
    <col min="8193" max="8193" width="3.7109375" style="166" customWidth="1"/>
    <col min="8194" max="8194" width="25.28515625" style="166" bestFit="1" customWidth="1"/>
    <col min="8195" max="8195" width="12.42578125" style="166" customWidth="1"/>
    <col min="8196" max="8196" width="11.5703125" style="166" customWidth="1"/>
    <col min="8197" max="8197" width="16.28515625" style="166" customWidth="1"/>
    <col min="8198" max="8198" width="20.7109375" style="166" customWidth="1"/>
    <col min="8199" max="8448" width="9.140625" style="166"/>
    <col min="8449" max="8449" width="3.7109375" style="166" customWidth="1"/>
    <col min="8450" max="8450" width="25.28515625" style="166" bestFit="1" customWidth="1"/>
    <col min="8451" max="8451" width="12.42578125" style="166" customWidth="1"/>
    <col min="8452" max="8452" width="11.5703125" style="166" customWidth="1"/>
    <col min="8453" max="8453" width="16.28515625" style="166" customWidth="1"/>
    <col min="8454" max="8454" width="20.7109375" style="166" customWidth="1"/>
    <col min="8455" max="8704" width="9.140625" style="166"/>
    <col min="8705" max="8705" width="3.7109375" style="166" customWidth="1"/>
    <col min="8706" max="8706" width="25.28515625" style="166" bestFit="1" customWidth="1"/>
    <col min="8707" max="8707" width="12.42578125" style="166" customWidth="1"/>
    <col min="8708" max="8708" width="11.5703125" style="166" customWidth="1"/>
    <col min="8709" max="8709" width="16.28515625" style="166" customWidth="1"/>
    <col min="8710" max="8710" width="20.7109375" style="166" customWidth="1"/>
    <col min="8711" max="8960" width="9.140625" style="166"/>
    <col min="8961" max="8961" width="3.7109375" style="166" customWidth="1"/>
    <col min="8962" max="8962" width="25.28515625" style="166" bestFit="1" customWidth="1"/>
    <col min="8963" max="8963" width="12.42578125" style="166" customWidth="1"/>
    <col min="8964" max="8964" width="11.5703125" style="166" customWidth="1"/>
    <col min="8965" max="8965" width="16.28515625" style="166" customWidth="1"/>
    <col min="8966" max="8966" width="20.7109375" style="166" customWidth="1"/>
    <col min="8967" max="9216" width="9.140625" style="166"/>
    <col min="9217" max="9217" width="3.7109375" style="166" customWidth="1"/>
    <col min="9218" max="9218" width="25.28515625" style="166" bestFit="1" customWidth="1"/>
    <col min="9219" max="9219" width="12.42578125" style="166" customWidth="1"/>
    <col min="9220" max="9220" width="11.5703125" style="166" customWidth="1"/>
    <col min="9221" max="9221" width="16.28515625" style="166" customWidth="1"/>
    <col min="9222" max="9222" width="20.7109375" style="166" customWidth="1"/>
    <col min="9223" max="9472" width="9.140625" style="166"/>
    <col min="9473" max="9473" width="3.7109375" style="166" customWidth="1"/>
    <col min="9474" max="9474" width="25.28515625" style="166" bestFit="1" customWidth="1"/>
    <col min="9475" max="9475" width="12.42578125" style="166" customWidth="1"/>
    <col min="9476" max="9476" width="11.5703125" style="166" customWidth="1"/>
    <col min="9477" max="9477" width="16.28515625" style="166" customWidth="1"/>
    <col min="9478" max="9478" width="20.7109375" style="166" customWidth="1"/>
    <col min="9479" max="9728" width="9.140625" style="166"/>
    <col min="9729" max="9729" width="3.7109375" style="166" customWidth="1"/>
    <col min="9730" max="9730" width="25.28515625" style="166" bestFit="1" customWidth="1"/>
    <col min="9731" max="9731" width="12.42578125" style="166" customWidth="1"/>
    <col min="9732" max="9732" width="11.5703125" style="166" customWidth="1"/>
    <col min="9733" max="9733" width="16.28515625" style="166" customWidth="1"/>
    <col min="9734" max="9734" width="20.7109375" style="166" customWidth="1"/>
    <col min="9735" max="9984" width="9.140625" style="166"/>
    <col min="9985" max="9985" width="3.7109375" style="166" customWidth="1"/>
    <col min="9986" max="9986" width="25.28515625" style="166" bestFit="1" customWidth="1"/>
    <col min="9987" max="9987" width="12.42578125" style="166" customWidth="1"/>
    <col min="9988" max="9988" width="11.5703125" style="166" customWidth="1"/>
    <col min="9989" max="9989" width="16.28515625" style="166" customWidth="1"/>
    <col min="9990" max="9990" width="20.7109375" style="166" customWidth="1"/>
    <col min="9991" max="10240" width="9.140625" style="166"/>
    <col min="10241" max="10241" width="3.7109375" style="166" customWidth="1"/>
    <col min="10242" max="10242" width="25.28515625" style="166" bestFit="1" customWidth="1"/>
    <col min="10243" max="10243" width="12.42578125" style="166" customWidth="1"/>
    <col min="10244" max="10244" width="11.5703125" style="166" customWidth="1"/>
    <col min="10245" max="10245" width="16.28515625" style="166" customWidth="1"/>
    <col min="10246" max="10246" width="20.7109375" style="166" customWidth="1"/>
    <col min="10247" max="10496" width="9.140625" style="166"/>
    <col min="10497" max="10497" width="3.7109375" style="166" customWidth="1"/>
    <col min="10498" max="10498" width="25.28515625" style="166" bestFit="1" customWidth="1"/>
    <col min="10499" max="10499" width="12.42578125" style="166" customWidth="1"/>
    <col min="10500" max="10500" width="11.5703125" style="166" customWidth="1"/>
    <col min="10501" max="10501" width="16.28515625" style="166" customWidth="1"/>
    <col min="10502" max="10502" width="20.7109375" style="166" customWidth="1"/>
    <col min="10503" max="10752" width="9.140625" style="166"/>
    <col min="10753" max="10753" width="3.7109375" style="166" customWidth="1"/>
    <col min="10754" max="10754" width="25.28515625" style="166" bestFit="1" customWidth="1"/>
    <col min="10755" max="10755" width="12.42578125" style="166" customWidth="1"/>
    <col min="10756" max="10756" width="11.5703125" style="166" customWidth="1"/>
    <col min="10757" max="10757" width="16.28515625" style="166" customWidth="1"/>
    <col min="10758" max="10758" width="20.7109375" style="166" customWidth="1"/>
    <col min="10759" max="11008" width="9.140625" style="166"/>
    <col min="11009" max="11009" width="3.7109375" style="166" customWidth="1"/>
    <col min="11010" max="11010" width="25.28515625" style="166" bestFit="1" customWidth="1"/>
    <col min="11011" max="11011" width="12.42578125" style="166" customWidth="1"/>
    <col min="11012" max="11012" width="11.5703125" style="166" customWidth="1"/>
    <col min="11013" max="11013" width="16.28515625" style="166" customWidth="1"/>
    <col min="11014" max="11014" width="20.7109375" style="166" customWidth="1"/>
    <col min="11015" max="11264" width="9.140625" style="166"/>
    <col min="11265" max="11265" width="3.7109375" style="166" customWidth="1"/>
    <col min="11266" max="11266" width="25.28515625" style="166" bestFit="1" customWidth="1"/>
    <col min="11267" max="11267" width="12.42578125" style="166" customWidth="1"/>
    <col min="11268" max="11268" width="11.5703125" style="166" customWidth="1"/>
    <col min="11269" max="11269" width="16.28515625" style="166" customWidth="1"/>
    <col min="11270" max="11270" width="20.7109375" style="166" customWidth="1"/>
    <col min="11271" max="11520" width="9.140625" style="166"/>
    <col min="11521" max="11521" width="3.7109375" style="166" customWidth="1"/>
    <col min="11522" max="11522" width="25.28515625" style="166" bestFit="1" customWidth="1"/>
    <col min="11523" max="11523" width="12.42578125" style="166" customWidth="1"/>
    <col min="11524" max="11524" width="11.5703125" style="166" customWidth="1"/>
    <col min="11525" max="11525" width="16.28515625" style="166" customWidth="1"/>
    <col min="11526" max="11526" width="20.7109375" style="166" customWidth="1"/>
    <col min="11527" max="11776" width="9.140625" style="166"/>
    <col min="11777" max="11777" width="3.7109375" style="166" customWidth="1"/>
    <col min="11778" max="11778" width="25.28515625" style="166" bestFit="1" customWidth="1"/>
    <col min="11779" max="11779" width="12.42578125" style="166" customWidth="1"/>
    <col min="11780" max="11780" width="11.5703125" style="166" customWidth="1"/>
    <col min="11781" max="11781" width="16.28515625" style="166" customWidth="1"/>
    <col min="11782" max="11782" width="20.7109375" style="166" customWidth="1"/>
    <col min="11783" max="12032" width="9.140625" style="166"/>
    <col min="12033" max="12033" width="3.7109375" style="166" customWidth="1"/>
    <col min="12034" max="12034" width="25.28515625" style="166" bestFit="1" customWidth="1"/>
    <col min="12035" max="12035" width="12.42578125" style="166" customWidth="1"/>
    <col min="12036" max="12036" width="11.5703125" style="166" customWidth="1"/>
    <col min="12037" max="12037" width="16.28515625" style="166" customWidth="1"/>
    <col min="12038" max="12038" width="20.7109375" style="166" customWidth="1"/>
    <col min="12039" max="12288" width="9.140625" style="166"/>
    <col min="12289" max="12289" width="3.7109375" style="166" customWidth="1"/>
    <col min="12290" max="12290" width="25.28515625" style="166" bestFit="1" customWidth="1"/>
    <col min="12291" max="12291" width="12.42578125" style="166" customWidth="1"/>
    <col min="12292" max="12292" width="11.5703125" style="166" customWidth="1"/>
    <col min="12293" max="12293" width="16.28515625" style="166" customWidth="1"/>
    <col min="12294" max="12294" width="20.7109375" style="166" customWidth="1"/>
    <col min="12295" max="12544" width="9.140625" style="166"/>
    <col min="12545" max="12545" width="3.7109375" style="166" customWidth="1"/>
    <col min="12546" max="12546" width="25.28515625" style="166" bestFit="1" customWidth="1"/>
    <col min="12547" max="12547" width="12.42578125" style="166" customWidth="1"/>
    <col min="12548" max="12548" width="11.5703125" style="166" customWidth="1"/>
    <col min="12549" max="12549" width="16.28515625" style="166" customWidth="1"/>
    <col min="12550" max="12550" width="20.7109375" style="166" customWidth="1"/>
    <col min="12551" max="12800" width="9.140625" style="166"/>
    <col min="12801" max="12801" width="3.7109375" style="166" customWidth="1"/>
    <col min="12802" max="12802" width="25.28515625" style="166" bestFit="1" customWidth="1"/>
    <col min="12803" max="12803" width="12.42578125" style="166" customWidth="1"/>
    <col min="12804" max="12804" width="11.5703125" style="166" customWidth="1"/>
    <col min="12805" max="12805" width="16.28515625" style="166" customWidth="1"/>
    <col min="12806" max="12806" width="20.7109375" style="166" customWidth="1"/>
    <col min="12807" max="13056" width="9.140625" style="166"/>
    <col min="13057" max="13057" width="3.7109375" style="166" customWidth="1"/>
    <col min="13058" max="13058" width="25.28515625" style="166" bestFit="1" customWidth="1"/>
    <col min="13059" max="13059" width="12.42578125" style="166" customWidth="1"/>
    <col min="13060" max="13060" width="11.5703125" style="166" customWidth="1"/>
    <col min="13061" max="13061" width="16.28515625" style="166" customWidth="1"/>
    <col min="13062" max="13062" width="20.7109375" style="166" customWidth="1"/>
    <col min="13063" max="13312" width="9.140625" style="166"/>
    <col min="13313" max="13313" width="3.7109375" style="166" customWidth="1"/>
    <col min="13314" max="13314" width="25.28515625" style="166" bestFit="1" customWidth="1"/>
    <col min="13315" max="13315" width="12.42578125" style="166" customWidth="1"/>
    <col min="13316" max="13316" width="11.5703125" style="166" customWidth="1"/>
    <col min="13317" max="13317" width="16.28515625" style="166" customWidth="1"/>
    <col min="13318" max="13318" width="20.7109375" style="166" customWidth="1"/>
    <col min="13319" max="13568" width="9.140625" style="166"/>
    <col min="13569" max="13569" width="3.7109375" style="166" customWidth="1"/>
    <col min="13570" max="13570" width="25.28515625" style="166" bestFit="1" customWidth="1"/>
    <col min="13571" max="13571" width="12.42578125" style="166" customWidth="1"/>
    <col min="13572" max="13572" width="11.5703125" style="166" customWidth="1"/>
    <col min="13573" max="13573" width="16.28515625" style="166" customWidth="1"/>
    <col min="13574" max="13574" width="20.7109375" style="166" customWidth="1"/>
    <col min="13575" max="13824" width="9.140625" style="166"/>
    <col min="13825" max="13825" width="3.7109375" style="166" customWidth="1"/>
    <col min="13826" max="13826" width="25.28515625" style="166" bestFit="1" customWidth="1"/>
    <col min="13827" max="13827" width="12.42578125" style="166" customWidth="1"/>
    <col min="13828" max="13828" width="11.5703125" style="166" customWidth="1"/>
    <col min="13829" max="13829" width="16.28515625" style="166" customWidth="1"/>
    <col min="13830" max="13830" width="20.7109375" style="166" customWidth="1"/>
    <col min="13831" max="14080" width="9.140625" style="166"/>
    <col min="14081" max="14081" width="3.7109375" style="166" customWidth="1"/>
    <col min="14082" max="14082" width="25.28515625" style="166" bestFit="1" customWidth="1"/>
    <col min="14083" max="14083" width="12.42578125" style="166" customWidth="1"/>
    <col min="14084" max="14084" width="11.5703125" style="166" customWidth="1"/>
    <col min="14085" max="14085" width="16.28515625" style="166" customWidth="1"/>
    <col min="14086" max="14086" width="20.7109375" style="166" customWidth="1"/>
    <col min="14087" max="14336" width="9.140625" style="166"/>
    <col min="14337" max="14337" width="3.7109375" style="166" customWidth="1"/>
    <col min="14338" max="14338" width="25.28515625" style="166" bestFit="1" customWidth="1"/>
    <col min="14339" max="14339" width="12.42578125" style="166" customWidth="1"/>
    <col min="14340" max="14340" width="11.5703125" style="166" customWidth="1"/>
    <col min="14341" max="14341" width="16.28515625" style="166" customWidth="1"/>
    <col min="14342" max="14342" width="20.7109375" style="166" customWidth="1"/>
    <col min="14343" max="14592" width="9.140625" style="166"/>
    <col min="14593" max="14593" width="3.7109375" style="166" customWidth="1"/>
    <col min="14594" max="14594" width="25.28515625" style="166" bestFit="1" customWidth="1"/>
    <col min="14595" max="14595" width="12.42578125" style="166" customWidth="1"/>
    <col min="14596" max="14596" width="11.5703125" style="166" customWidth="1"/>
    <col min="14597" max="14597" width="16.28515625" style="166" customWidth="1"/>
    <col min="14598" max="14598" width="20.7109375" style="166" customWidth="1"/>
    <col min="14599" max="14848" width="9.140625" style="166"/>
    <col min="14849" max="14849" width="3.7109375" style="166" customWidth="1"/>
    <col min="14850" max="14850" width="25.28515625" style="166" bestFit="1" customWidth="1"/>
    <col min="14851" max="14851" width="12.42578125" style="166" customWidth="1"/>
    <col min="14852" max="14852" width="11.5703125" style="166" customWidth="1"/>
    <col min="14853" max="14853" width="16.28515625" style="166" customWidth="1"/>
    <col min="14854" max="14854" width="20.7109375" style="166" customWidth="1"/>
    <col min="14855" max="15104" width="9.140625" style="166"/>
    <col min="15105" max="15105" width="3.7109375" style="166" customWidth="1"/>
    <col min="15106" max="15106" width="25.28515625" style="166" bestFit="1" customWidth="1"/>
    <col min="15107" max="15107" width="12.42578125" style="166" customWidth="1"/>
    <col min="15108" max="15108" width="11.5703125" style="166" customWidth="1"/>
    <col min="15109" max="15109" width="16.28515625" style="166" customWidth="1"/>
    <col min="15110" max="15110" width="20.7109375" style="166" customWidth="1"/>
    <col min="15111" max="15360" width="9.140625" style="166"/>
    <col min="15361" max="15361" width="3.7109375" style="166" customWidth="1"/>
    <col min="15362" max="15362" width="25.28515625" style="166" bestFit="1" customWidth="1"/>
    <col min="15363" max="15363" width="12.42578125" style="166" customWidth="1"/>
    <col min="15364" max="15364" width="11.5703125" style="166" customWidth="1"/>
    <col min="15365" max="15365" width="16.28515625" style="166" customWidth="1"/>
    <col min="15366" max="15366" width="20.7109375" style="166" customWidth="1"/>
    <col min="15367" max="15616" width="9.140625" style="166"/>
    <col min="15617" max="15617" width="3.7109375" style="166" customWidth="1"/>
    <col min="15618" max="15618" width="25.28515625" style="166" bestFit="1" customWidth="1"/>
    <col min="15619" max="15619" width="12.42578125" style="166" customWidth="1"/>
    <col min="15620" max="15620" width="11.5703125" style="166" customWidth="1"/>
    <col min="15621" max="15621" width="16.28515625" style="166" customWidth="1"/>
    <col min="15622" max="15622" width="20.7109375" style="166" customWidth="1"/>
    <col min="15623" max="15872" width="9.140625" style="166"/>
    <col min="15873" max="15873" width="3.7109375" style="166" customWidth="1"/>
    <col min="15874" max="15874" width="25.28515625" style="166" bestFit="1" customWidth="1"/>
    <col min="15875" max="15875" width="12.42578125" style="166" customWidth="1"/>
    <col min="15876" max="15876" width="11.5703125" style="166" customWidth="1"/>
    <col min="15877" max="15877" width="16.28515625" style="166" customWidth="1"/>
    <col min="15878" max="15878" width="20.7109375" style="166" customWidth="1"/>
    <col min="15879" max="16128" width="9.140625" style="166"/>
    <col min="16129" max="16129" width="3.7109375" style="166" customWidth="1"/>
    <col min="16130" max="16130" width="25.28515625" style="166" bestFit="1" customWidth="1"/>
    <col min="16131" max="16131" width="12.42578125" style="166" customWidth="1"/>
    <col min="16132" max="16132" width="11.5703125" style="166" customWidth="1"/>
    <col min="16133" max="16133" width="16.28515625" style="166" customWidth="1"/>
    <col min="16134" max="16134" width="20.7109375" style="166" customWidth="1"/>
    <col min="16135" max="16384" width="9.140625" style="166"/>
  </cols>
  <sheetData>
    <row r="1" spans="2:6" ht="27" customHeight="1">
      <c r="B1" s="313" t="s">
        <v>343</v>
      </c>
      <c r="C1" s="313"/>
    </row>
    <row r="2" spans="2:6" ht="18" customHeight="1">
      <c r="B2" s="314" t="s">
        <v>344</v>
      </c>
      <c r="C2" s="314"/>
      <c r="D2" s="314"/>
      <c r="E2" s="314"/>
    </row>
    <row r="3" spans="2:6" ht="21.95" customHeight="1">
      <c r="B3" s="313"/>
      <c r="C3" s="313"/>
      <c r="D3" s="313"/>
    </row>
    <row r="4" spans="2:6" ht="21.95" customHeight="1">
      <c r="B4" s="310" t="s">
        <v>345</v>
      </c>
      <c r="C4" s="310"/>
      <c r="D4" s="310"/>
      <c r="E4" s="310"/>
      <c r="F4" s="310"/>
    </row>
    <row r="5" spans="2:6">
      <c r="B5" s="171" t="s">
        <v>23</v>
      </c>
      <c r="C5" s="172" t="s">
        <v>7</v>
      </c>
      <c r="D5" s="172" t="s">
        <v>3</v>
      </c>
      <c r="E5" s="172" t="s">
        <v>27</v>
      </c>
      <c r="F5" s="172" t="s">
        <v>1</v>
      </c>
    </row>
    <row r="6" spans="2:6" ht="21.95" customHeight="1">
      <c r="B6" s="315" t="s">
        <v>16</v>
      </c>
      <c r="C6" s="316"/>
      <c r="D6" s="316"/>
      <c r="E6" s="316"/>
      <c r="F6" s="317"/>
    </row>
    <row r="7" spans="2:6" ht="21.95" customHeight="1">
      <c r="B7" s="177" t="s">
        <v>136</v>
      </c>
      <c r="C7" s="178" t="s">
        <v>137</v>
      </c>
      <c r="D7" s="179">
        <v>13</v>
      </c>
      <c r="E7" s="179">
        <v>8058907</v>
      </c>
      <c r="F7" s="179">
        <v>37876862.899999999</v>
      </c>
    </row>
    <row r="8" spans="2:6" ht="21.95" customHeight="1">
      <c r="B8" s="180" t="s">
        <v>346</v>
      </c>
      <c r="C8" s="181" t="s">
        <v>131</v>
      </c>
      <c r="D8" s="179">
        <v>2</v>
      </c>
      <c r="E8" s="179">
        <v>500300</v>
      </c>
      <c r="F8" s="179">
        <v>995597</v>
      </c>
    </row>
    <row r="9" spans="2:6" ht="21.95" customHeight="1">
      <c r="B9" s="311" t="s">
        <v>17</v>
      </c>
      <c r="C9" s="312"/>
      <c r="D9" s="179">
        <f>SUM(D7:D8)</f>
        <v>15</v>
      </c>
      <c r="E9" s="179">
        <f>SUM(E7:E8)</f>
        <v>8559207</v>
      </c>
      <c r="F9" s="179">
        <f>SUM(F7:F8)</f>
        <v>38872459.899999999</v>
      </c>
    </row>
    <row r="10" spans="2:6" ht="21.75" customHeight="1">
      <c r="B10" s="306" t="s">
        <v>347</v>
      </c>
      <c r="C10" s="307"/>
      <c r="D10" s="307"/>
      <c r="E10" s="307"/>
      <c r="F10" s="308"/>
    </row>
    <row r="11" spans="2:6" ht="22.5" customHeight="1">
      <c r="B11" s="180" t="s">
        <v>348</v>
      </c>
      <c r="C11" s="181" t="s">
        <v>149</v>
      </c>
      <c r="D11" s="179">
        <v>1</v>
      </c>
      <c r="E11" s="179">
        <v>60000</v>
      </c>
      <c r="F11" s="179">
        <v>2190000</v>
      </c>
    </row>
    <row r="12" spans="2:6" ht="20.25" customHeight="1">
      <c r="B12" s="304" t="s">
        <v>349</v>
      </c>
      <c r="C12" s="305"/>
      <c r="D12" s="179">
        <f>SUM(D11)</f>
        <v>1</v>
      </c>
      <c r="E12" s="179">
        <f>SUM(E11)</f>
        <v>60000</v>
      </c>
      <c r="F12" s="179">
        <f>SUM(F11)</f>
        <v>2190000</v>
      </c>
    </row>
    <row r="13" spans="2:6" ht="21" customHeight="1">
      <c r="B13" s="304" t="s">
        <v>350</v>
      </c>
      <c r="C13" s="305"/>
      <c r="D13" s="179">
        <f>D9+D12</f>
        <v>16</v>
      </c>
      <c r="E13" s="179">
        <f>E9+E12</f>
        <v>8619207</v>
      </c>
      <c r="F13" s="179">
        <f>F9+F12</f>
        <v>41062459.899999999</v>
      </c>
    </row>
    <row r="14" spans="2:6">
      <c r="B14" s="310" t="s">
        <v>351</v>
      </c>
      <c r="C14" s="310"/>
      <c r="D14" s="310"/>
      <c r="E14" s="310"/>
      <c r="F14" s="310"/>
    </row>
    <row r="15" spans="2:6">
      <c r="B15" s="173" t="s">
        <v>23</v>
      </c>
      <c r="C15" s="174" t="s">
        <v>7</v>
      </c>
      <c r="D15" s="174" t="s">
        <v>3</v>
      </c>
      <c r="E15" s="174" t="s">
        <v>27</v>
      </c>
      <c r="F15" s="174" t="s">
        <v>1</v>
      </c>
    </row>
    <row r="16" spans="2:6" ht="21.75" customHeight="1">
      <c r="B16" s="306" t="s">
        <v>16</v>
      </c>
      <c r="C16" s="307"/>
      <c r="D16" s="307"/>
      <c r="E16" s="307"/>
      <c r="F16" s="308"/>
    </row>
    <row r="17" spans="2:6" ht="21.75" customHeight="1">
      <c r="B17" s="180" t="s">
        <v>346</v>
      </c>
      <c r="C17" s="181" t="s">
        <v>131</v>
      </c>
      <c r="D17" s="179">
        <v>11</v>
      </c>
      <c r="E17" s="179">
        <v>5000000</v>
      </c>
      <c r="F17" s="179">
        <v>9950000</v>
      </c>
    </row>
    <row r="18" spans="2:6" ht="21.75" customHeight="1">
      <c r="B18" s="311" t="s">
        <v>17</v>
      </c>
      <c r="C18" s="312"/>
      <c r="D18" s="179">
        <f>SUM(D17)</f>
        <v>11</v>
      </c>
      <c r="E18" s="179">
        <f>SUM(E17)</f>
        <v>5000000</v>
      </c>
      <c r="F18" s="179">
        <f>SUM(F17)</f>
        <v>9950000</v>
      </c>
    </row>
    <row r="19" spans="2:6" ht="21.75" customHeight="1">
      <c r="B19" s="306" t="s">
        <v>352</v>
      </c>
      <c r="C19" s="307"/>
      <c r="D19" s="307"/>
      <c r="E19" s="307"/>
      <c r="F19" s="308"/>
    </row>
    <row r="20" spans="2:6" ht="21.75" customHeight="1">
      <c r="B20" s="180" t="s">
        <v>165</v>
      </c>
      <c r="C20" s="181" t="s">
        <v>166</v>
      </c>
      <c r="D20" s="179">
        <v>1</v>
      </c>
      <c r="E20" s="179">
        <v>4733</v>
      </c>
      <c r="F20" s="179">
        <v>9939.2999999999993</v>
      </c>
    </row>
    <row r="21" spans="2:6" ht="21.75" customHeight="1">
      <c r="B21" s="304" t="s">
        <v>353</v>
      </c>
      <c r="C21" s="305"/>
      <c r="D21" s="179">
        <f>SUM(D20)</f>
        <v>1</v>
      </c>
      <c r="E21" s="179">
        <f>SUM(E20)</f>
        <v>4733</v>
      </c>
      <c r="F21" s="179">
        <f>SUM(F20)</f>
        <v>9939.2999999999993</v>
      </c>
    </row>
    <row r="22" spans="2:6">
      <c r="B22" s="304" t="s">
        <v>350</v>
      </c>
      <c r="C22" s="305"/>
      <c r="D22" s="179">
        <f>D18+D21</f>
        <v>12</v>
      </c>
      <c r="E22" s="179">
        <f>E18+E21</f>
        <v>5004733</v>
      </c>
      <c r="F22" s="179">
        <f>F18+F21</f>
        <v>9959939.3000000007</v>
      </c>
    </row>
    <row r="23" spans="2:6">
      <c r="B23" s="309" t="s">
        <v>354</v>
      </c>
      <c r="C23" s="309"/>
      <c r="D23" s="309"/>
      <c r="E23" s="309"/>
      <c r="F23" s="309"/>
    </row>
    <row r="24" spans="2:6">
      <c r="B24" s="175" t="s">
        <v>23</v>
      </c>
      <c r="C24" s="176" t="s">
        <v>7</v>
      </c>
      <c r="D24" s="176" t="s">
        <v>3</v>
      </c>
      <c r="E24" s="176" t="s">
        <v>27</v>
      </c>
      <c r="F24" s="176" t="s">
        <v>1</v>
      </c>
    </row>
    <row r="25" spans="2:6">
      <c r="B25" s="306" t="s">
        <v>352</v>
      </c>
      <c r="C25" s="307"/>
      <c r="D25" s="307"/>
      <c r="E25" s="307"/>
      <c r="F25" s="308"/>
    </row>
    <row r="26" spans="2:6">
      <c r="B26" s="180" t="s">
        <v>227</v>
      </c>
      <c r="C26" s="181" t="s">
        <v>228</v>
      </c>
      <c r="D26" s="179">
        <v>1</v>
      </c>
      <c r="E26" s="179">
        <v>10000</v>
      </c>
      <c r="F26" s="179">
        <v>18400</v>
      </c>
    </row>
    <row r="27" spans="2:6">
      <c r="B27" s="304" t="s">
        <v>353</v>
      </c>
      <c r="C27" s="305"/>
      <c r="D27" s="179">
        <f>SUM(D26)</f>
        <v>1</v>
      </c>
      <c r="E27" s="179">
        <f>SUM(E26)</f>
        <v>10000</v>
      </c>
      <c r="F27" s="179">
        <f>SUM(F26)</f>
        <v>18400</v>
      </c>
    </row>
    <row r="28" spans="2:6">
      <c r="B28" s="304" t="s">
        <v>350</v>
      </c>
      <c r="C28" s="305"/>
      <c r="D28" s="179">
        <f>D27</f>
        <v>1</v>
      </c>
      <c r="E28" s="179">
        <f>E27</f>
        <v>10000</v>
      </c>
      <c r="F28" s="179">
        <f>F27</f>
        <v>18400</v>
      </c>
    </row>
  </sheetData>
  <mergeCells count="19">
    <mergeCell ref="B18:C18"/>
    <mergeCell ref="B1:C1"/>
    <mergeCell ref="B2:E2"/>
    <mergeCell ref="B3:D3"/>
    <mergeCell ref="B4:F4"/>
    <mergeCell ref="B6:F6"/>
    <mergeCell ref="B9:C9"/>
    <mergeCell ref="B10:F10"/>
    <mergeCell ref="B12:C12"/>
    <mergeCell ref="B13:C13"/>
    <mergeCell ref="B14:F14"/>
    <mergeCell ref="B16:F16"/>
    <mergeCell ref="B28:C28"/>
    <mergeCell ref="B19:F19"/>
    <mergeCell ref="B21:C21"/>
    <mergeCell ref="B22:C22"/>
    <mergeCell ref="B23:F23"/>
    <mergeCell ref="B25:F25"/>
    <mergeCell ref="B27:C27"/>
  </mergeCells>
  <pageMargins left="0.70866141732283505" right="0.70866141732283505" top="0.74803149606299202" bottom="0.74803149606299202" header="0.31496062992126" footer="0.31496062992126"/>
  <pageSetup paperSize="9"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2"/>
  <sheetViews>
    <sheetView rightToLeft="1" workbookViewId="0">
      <selection activeCell="G6" sqref="G6:I8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212" t="s">
        <v>336</v>
      </c>
      <c r="C2" s="212"/>
      <c r="D2" s="212"/>
      <c r="E2" s="212"/>
      <c r="F2" s="92"/>
      <c r="G2" s="92"/>
      <c r="H2" s="92"/>
      <c r="I2" s="93"/>
    </row>
    <row r="3" spans="2:9" ht="21">
      <c r="B3" s="345" t="s">
        <v>335</v>
      </c>
      <c r="C3" s="345"/>
      <c r="D3" s="345"/>
      <c r="E3" s="345"/>
      <c r="F3" s="345"/>
      <c r="G3" s="345"/>
      <c r="H3" s="345"/>
      <c r="I3" s="345"/>
    </row>
    <row r="4" spans="2:9" ht="30">
      <c r="B4" s="128" t="s">
        <v>6</v>
      </c>
      <c r="C4" s="136" t="s">
        <v>7</v>
      </c>
      <c r="D4" s="136" t="s">
        <v>9</v>
      </c>
      <c r="E4" s="136" t="s">
        <v>10</v>
      </c>
      <c r="F4" s="136" t="s">
        <v>11</v>
      </c>
      <c r="G4" s="137" t="s">
        <v>3</v>
      </c>
      <c r="H4" s="136" t="s">
        <v>2</v>
      </c>
      <c r="I4" s="136" t="s">
        <v>1</v>
      </c>
    </row>
    <row r="5" spans="2:9">
      <c r="B5" s="346" t="s">
        <v>16</v>
      </c>
      <c r="C5" s="347"/>
      <c r="D5" s="347"/>
      <c r="E5" s="347"/>
      <c r="F5" s="347"/>
      <c r="G5" s="347"/>
      <c r="H5" s="347"/>
      <c r="I5" s="348"/>
    </row>
    <row r="6" spans="2:9" ht="15.75">
      <c r="B6" s="138" t="s">
        <v>173</v>
      </c>
      <c r="C6" s="139" t="s">
        <v>90</v>
      </c>
      <c r="D6" s="139">
        <v>0.08</v>
      </c>
      <c r="E6" s="139">
        <v>0.08</v>
      </c>
      <c r="F6" s="139">
        <v>0.08</v>
      </c>
      <c r="G6" s="140">
        <v>3</v>
      </c>
      <c r="H6" s="141">
        <v>8000000</v>
      </c>
      <c r="I6" s="141">
        <v>640000</v>
      </c>
    </row>
    <row r="7" spans="2:9" ht="15.75">
      <c r="B7" s="349" t="s">
        <v>301</v>
      </c>
      <c r="C7" s="350"/>
      <c r="D7" s="351"/>
      <c r="E7" s="351"/>
      <c r="F7" s="351"/>
      <c r="G7" s="141">
        <v>3</v>
      </c>
      <c r="H7" s="141">
        <v>8000000</v>
      </c>
      <c r="I7" s="141">
        <v>640000</v>
      </c>
    </row>
    <row r="8" spans="2:9" ht="15.75">
      <c r="B8" s="352" t="s">
        <v>302</v>
      </c>
      <c r="C8" s="353"/>
      <c r="D8" s="354"/>
      <c r="E8" s="354"/>
      <c r="F8" s="354"/>
      <c r="G8" s="142">
        <v>3</v>
      </c>
      <c r="H8" s="142">
        <v>8000000</v>
      </c>
      <c r="I8" s="142">
        <v>640000</v>
      </c>
    </row>
    <row r="9" spans="2:9" ht="36.75" customHeight="1">
      <c r="B9" s="339" t="s">
        <v>86</v>
      </c>
      <c r="C9" s="339"/>
      <c r="D9" s="339"/>
      <c r="E9" s="339"/>
      <c r="F9" s="339"/>
      <c r="G9" s="339"/>
      <c r="H9" s="339"/>
      <c r="I9" s="339"/>
    </row>
    <row r="10" spans="2:9" ht="24.75" customHeight="1">
      <c r="B10" s="340" t="s">
        <v>6</v>
      </c>
      <c r="C10" s="341"/>
      <c r="D10" s="342" t="s">
        <v>7</v>
      </c>
      <c r="E10" s="343"/>
      <c r="F10" s="342" t="s">
        <v>24</v>
      </c>
      <c r="G10" s="344"/>
      <c r="H10" s="344"/>
      <c r="I10" s="343"/>
    </row>
    <row r="11" spans="2:9" ht="18" customHeight="1">
      <c r="B11" s="355" t="s">
        <v>16</v>
      </c>
      <c r="C11" s="356"/>
      <c r="D11" s="356"/>
      <c r="E11" s="356"/>
      <c r="F11" s="356"/>
      <c r="G11" s="356"/>
      <c r="H11" s="356"/>
      <c r="I11" s="357"/>
    </row>
    <row r="12" spans="2:9" ht="18" customHeight="1">
      <c r="B12" s="361" t="s">
        <v>238</v>
      </c>
      <c r="C12" s="362"/>
      <c r="D12" s="363" t="s">
        <v>239</v>
      </c>
      <c r="E12" s="363"/>
      <c r="F12" s="324" t="s">
        <v>101</v>
      </c>
      <c r="G12" s="325"/>
      <c r="H12" s="325"/>
      <c r="I12" s="326"/>
    </row>
    <row r="13" spans="2:9" ht="18" customHeight="1">
      <c r="B13" s="361" t="s">
        <v>311</v>
      </c>
      <c r="C13" s="362"/>
      <c r="D13" s="363" t="s">
        <v>310</v>
      </c>
      <c r="E13" s="363"/>
      <c r="F13" s="321">
        <v>3</v>
      </c>
      <c r="G13" s="322"/>
      <c r="H13" s="322"/>
      <c r="I13" s="323"/>
    </row>
    <row r="14" spans="2:9" ht="18" customHeight="1">
      <c r="B14" s="327" t="s">
        <v>102</v>
      </c>
      <c r="C14" s="328"/>
      <c r="D14" s="328"/>
      <c r="E14" s="328"/>
      <c r="F14" s="328"/>
      <c r="G14" s="328"/>
      <c r="H14" s="328"/>
      <c r="I14" s="329"/>
    </row>
    <row r="15" spans="2:9" ht="18" customHeight="1">
      <c r="B15" s="319" t="s">
        <v>154</v>
      </c>
      <c r="C15" s="320"/>
      <c r="D15" s="318" t="s">
        <v>155</v>
      </c>
      <c r="E15" s="318"/>
      <c r="F15" s="336" t="s">
        <v>101</v>
      </c>
      <c r="G15" s="337"/>
      <c r="H15" s="337"/>
      <c r="I15" s="338"/>
    </row>
    <row r="16" spans="2:9" ht="18" customHeight="1">
      <c r="B16" s="319" t="s">
        <v>205</v>
      </c>
      <c r="C16" s="320"/>
      <c r="D16" s="318" t="s">
        <v>206</v>
      </c>
      <c r="E16" s="318"/>
      <c r="F16" s="321">
        <v>1</v>
      </c>
      <c r="G16" s="322"/>
      <c r="H16" s="322"/>
      <c r="I16" s="323"/>
    </row>
    <row r="17" spans="2:9" ht="18" customHeight="1">
      <c r="B17" s="358" t="s">
        <v>69</v>
      </c>
      <c r="C17" s="359"/>
      <c r="D17" s="359"/>
      <c r="E17" s="359"/>
      <c r="F17" s="359"/>
      <c r="G17" s="359"/>
      <c r="H17" s="359"/>
      <c r="I17" s="360"/>
    </row>
    <row r="18" spans="2:9" ht="18" customHeight="1">
      <c r="B18" s="319" t="s">
        <v>145</v>
      </c>
      <c r="C18" s="320"/>
      <c r="D18" s="318" t="s">
        <v>146</v>
      </c>
      <c r="E18" s="318"/>
      <c r="F18" s="321">
        <v>10</v>
      </c>
      <c r="G18" s="322"/>
      <c r="H18" s="322"/>
      <c r="I18" s="323"/>
    </row>
    <row r="19" spans="2:9" ht="18" customHeight="1">
      <c r="B19" s="319" t="s">
        <v>152</v>
      </c>
      <c r="C19" s="320"/>
      <c r="D19" s="318" t="s">
        <v>153</v>
      </c>
      <c r="E19" s="318"/>
      <c r="F19" s="321">
        <v>9.5</v>
      </c>
      <c r="G19" s="322"/>
      <c r="H19" s="322"/>
      <c r="I19" s="323"/>
    </row>
    <row r="20" spans="2:9" ht="18" customHeight="1">
      <c r="B20" s="330" t="s">
        <v>163</v>
      </c>
      <c r="C20" s="331"/>
      <c r="D20" s="332" t="s">
        <v>164</v>
      </c>
      <c r="E20" s="332"/>
      <c r="F20" s="321">
        <v>1</v>
      </c>
      <c r="G20" s="322"/>
      <c r="H20" s="322"/>
      <c r="I20" s="323"/>
    </row>
    <row r="21" spans="2:9" ht="18" customHeight="1">
      <c r="B21" s="319" t="s">
        <v>141</v>
      </c>
      <c r="C21" s="320"/>
      <c r="D21" s="318" t="s">
        <v>142</v>
      </c>
      <c r="E21" s="318"/>
      <c r="F21" s="336" t="s">
        <v>101</v>
      </c>
      <c r="G21" s="337"/>
      <c r="H21" s="337"/>
      <c r="I21" s="338"/>
    </row>
    <row r="22" spans="2:9" ht="18" customHeight="1">
      <c r="B22" s="319" t="s">
        <v>191</v>
      </c>
      <c r="C22" s="320"/>
      <c r="D22" s="318" t="s">
        <v>192</v>
      </c>
      <c r="E22" s="318"/>
      <c r="F22" s="333" t="s">
        <v>101</v>
      </c>
      <c r="G22" s="334"/>
      <c r="H22" s="334"/>
      <c r="I22" s="335"/>
    </row>
  </sheetData>
  <mergeCells count="41">
    <mergeCell ref="B11:I11"/>
    <mergeCell ref="B15:C15"/>
    <mergeCell ref="B17:I17"/>
    <mergeCell ref="B16:C16"/>
    <mergeCell ref="D16:E16"/>
    <mergeCell ref="F16:I16"/>
    <mergeCell ref="D15:E15"/>
    <mergeCell ref="F15:I15"/>
    <mergeCell ref="B12:C12"/>
    <mergeCell ref="D12:E12"/>
    <mergeCell ref="B13:C13"/>
    <mergeCell ref="D13:E13"/>
    <mergeCell ref="F13:I13"/>
    <mergeCell ref="B2:E2"/>
    <mergeCell ref="B9:I9"/>
    <mergeCell ref="B10:C10"/>
    <mergeCell ref="D10:E10"/>
    <mergeCell ref="F10:I10"/>
    <mergeCell ref="B3:I3"/>
    <mergeCell ref="B5:I5"/>
    <mergeCell ref="B7:C7"/>
    <mergeCell ref="D7:F7"/>
    <mergeCell ref="B8:C8"/>
    <mergeCell ref="D8:F8"/>
    <mergeCell ref="B20:C20"/>
    <mergeCell ref="D20:E20"/>
    <mergeCell ref="F20:I20"/>
    <mergeCell ref="B22:C22"/>
    <mergeCell ref="D22:E22"/>
    <mergeCell ref="F22:I22"/>
    <mergeCell ref="B21:C21"/>
    <mergeCell ref="D21:E21"/>
    <mergeCell ref="F21:I21"/>
    <mergeCell ref="D19:E19"/>
    <mergeCell ref="B19:C19"/>
    <mergeCell ref="F19:I19"/>
    <mergeCell ref="F12:I12"/>
    <mergeCell ref="B14:I14"/>
    <mergeCell ref="B18:C18"/>
    <mergeCell ref="D18:E18"/>
    <mergeCell ref="F18:I18"/>
  </mergeCells>
  <pageMargins left="0.70866141732283505" right="0.70866141732283505" top="0.74803149606299202" bottom="0.74803149606299202" header="0.31496062992126" footer="0.31496062992126"/>
  <pageSetup paperSize="9" scale="9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rightToLeft="1" workbookViewId="0">
      <selection activeCell="B2" sqref="B2:E2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01" customWidth="1"/>
    <col min="6" max="6" width="15.85546875" style="101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99"/>
      <c r="F1" s="99"/>
      <c r="G1" s="22"/>
    </row>
    <row r="2" spans="1:7" ht="25.5" customHeight="1">
      <c r="A2" s="23"/>
      <c r="B2" s="212" t="s">
        <v>336</v>
      </c>
      <c r="C2" s="212"/>
      <c r="D2" s="212"/>
      <c r="E2" s="212"/>
      <c r="F2" s="100"/>
      <c r="G2" s="24"/>
    </row>
    <row r="3" spans="1:7" ht="20.25" customHeight="1">
      <c r="B3" s="368" t="s">
        <v>55</v>
      </c>
      <c r="C3" s="368"/>
      <c r="D3" s="368"/>
      <c r="E3" s="368"/>
      <c r="F3" s="368"/>
      <c r="G3" s="368"/>
    </row>
    <row r="4" spans="1:7" ht="25.5" customHeight="1">
      <c r="B4" s="25" t="s">
        <v>56</v>
      </c>
      <c r="C4" s="26" t="s">
        <v>57</v>
      </c>
      <c r="D4" s="27" t="s">
        <v>58</v>
      </c>
      <c r="E4" s="369" t="s">
        <v>59</v>
      </c>
      <c r="F4" s="370"/>
      <c r="G4" s="28" t="s">
        <v>60</v>
      </c>
    </row>
    <row r="5" spans="1:7" ht="24.95" customHeight="1">
      <c r="B5" s="29" t="s">
        <v>61</v>
      </c>
      <c r="C5" s="30" t="s">
        <v>63</v>
      </c>
      <c r="D5" s="31" t="s">
        <v>64</v>
      </c>
      <c r="E5" s="364">
        <v>964981</v>
      </c>
      <c r="F5" s="365"/>
      <c r="G5" s="32" t="s">
        <v>322</v>
      </c>
    </row>
    <row r="6" spans="1:7" ht="24.95" customHeight="1">
      <c r="B6" s="29" t="s">
        <v>67</v>
      </c>
      <c r="C6" s="30" t="s">
        <v>62</v>
      </c>
      <c r="D6" s="31" t="s">
        <v>68</v>
      </c>
      <c r="E6" s="364">
        <v>1001095</v>
      </c>
      <c r="F6" s="365"/>
      <c r="G6" s="121">
        <v>46669</v>
      </c>
    </row>
    <row r="7" spans="1:7" ht="24.95" customHeight="1">
      <c r="B7" s="29" t="s">
        <v>67</v>
      </c>
      <c r="C7" s="30" t="s">
        <v>63</v>
      </c>
      <c r="D7" s="31" t="s">
        <v>70</v>
      </c>
      <c r="E7" s="364" t="s">
        <v>66</v>
      </c>
      <c r="F7" s="365"/>
      <c r="G7" s="32" t="s">
        <v>125</v>
      </c>
    </row>
    <row r="8" spans="1:7" ht="24.95" customHeight="1">
      <c r="B8" s="29" t="s">
        <v>65</v>
      </c>
      <c r="C8" s="30" t="s">
        <v>79</v>
      </c>
      <c r="D8" s="31" t="s">
        <v>80</v>
      </c>
      <c r="E8" s="364" t="s">
        <v>66</v>
      </c>
      <c r="F8" s="365"/>
      <c r="G8" s="32" t="s">
        <v>126</v>
      </c>
    </row>
    <row r="9" spans="1:7" ht="24.95" customHeight="1">
      <c r="B9" s="29" t="s">
        <v>67</v>
      </c>
      <c r="C9" s="30" t="s">
        <v>79</v>
      </c>
      <c r="D9" s="31" t="s">
        <v>81</v>
      </c>
      <c r="E9" s="364" t="s">
        <v>66</v>
      </c>
      <c r="F9" s="365"/>
      <c r="G9" s="32" t="s">
        <v>127</v>
      </c>
    </row>
    <row r="10" spans="1:7" ht="24.95" customHeight="1">
      <c r="B10" s="29" t="s">
        <v>94</v>
      </c>
      <c r="C10" s="30" t="s">
        <v>62</v>
      </c>
      <c r="D10" s="31" t="s">
        <v>95</v>
      </c>
      <c r="E10" s="364" t="s">
        <v>66</v>
      </c>
      <c r="F10" s="365"/>
      <c r="G10" s="32" t="s">
        <v>128</v>
      </c>
    </row>
    <row r="11" spans="1:7" ht="24.95" customHeight="1">
      <c r="B11" s="29" t="s">
        <v>93</v>
      </c>
      <c r="C11" s="30" t="s">
        <v>62</v>
      </c>
      <c r="D11" s="31" t="s">
        <v>96</v>
      </c>
      <c r="E11" s="364" t="s">
        <v>66</v>
      </c>
      <c r="F11" s="365"/>
      <c r="G11" s="32" t="s">
        <v>129</v>
      </c>
    </row>
    <row r="12" spans="1:7" ht="24.95" customHeight="1">
      <c r="B12" s="29" t="s">
        <v>94</v>
      </c>
      <c r="C12" s="30" t="s">
        <v>63</v>
      </c>
      <c r="D12" s="31" t="s">
        <v>181</v>
      </c>
      <c r="E12" s="364">
        <v>509883</v>
      </c>
      <c r="F12" s="365">
        <v>509883</v>
      </c>
      <c r="G12" s="129"/>
    </row>
    <row r="13" spans="1:7" ht="24.95" customHeight="1">
      <c r="B13" s="29" t="s">
        <v>147</v>
      </c>
      <c r="C13" s="30" t="s">
        <v>63</v>
      </c>
      <c r="D13" s="31" t="s">
        <v>110</v>
      </c>
      <c r="E13" s="364">
        <v>1026082</v>
      </c>
      <c r="F13" s="365"/>
      <c r="G13" s="32" t="s">
        <v>283</v>
      </c>
    </row>
    <row r="14" spans="1:7" ht="24.95" customHeight="1">
      <c r="B14" s="29" t="s">
        <v>94</v>
      </c>
      <c r="C14" s="30" t="s">
        <v>79</v>
      </c>
      <c r="D14" s="31" t="s">
        <v>132</v>
      </c>
      <c r="E14" s="366" t="s">
        <v>66</v>
      </c>
      <c r="F14" s="367"/>
      <c r="G14" s="32" t="s">
        <v>134</v>
      </c>
    </row>
    <row r="15" spans="1:7" ht="24.95" customHeight="1">
      <c r="B15" s="29" t="s">
        <v>93</v>
      </c>
      <c r="C15" s="30" t="s">
        <v>79</v>
      </c>
      <c r="D15" s="31" t="s">
        <v>133</v>
      </c>
      <c r="E15" s="364" t="s">
        <v>66</v>
      </c>
      <c r="F15" s="365"/>
      <c r="G15" s="32" t="s">
        <v>135</v>
      </c>
    </row>
    <row r="16" spans="1:7" ht="24.95" customHeight="1">
      <c r="B16" s="29" t="s">
        <v>207</v>
      </c>
      <c r="C16" s="30" t="s">
        <v>62</v>
      </c>
      <c r="D16" s="31" t="s">
        <v>209</v>
      </c>
      <c r="E16" s="364" t="s">
        <v>66</v>
      </c>
      <c r="F16" s="365"/>
      <c r="G16" s="32">
        <v>46662</v>
      </c>
    </row>
    <row r="17" spans="2:7" ht="24.95" customHeight="1">
      <c r="B17" s="29" t="s">
        <v>208</v>
      </c>
      <c r="C17" s="30" t="s">
        <v>62</v>
      </c>
      <c r="D17" s="31" t="s">
        <v>210</v>
      </c>
      <c r="E17" s="364" t="s">
        <v>66</v>
      </c>
      <c r="F17" s="365"/>
      <c r="G17" s="32">
        <v>47363</v>
      </c>
    </row>
    <row r="18" spans="2:7" ht="24.95" customHeight="1">
      <c r="B18" s="29" t="s">
        <v>207</v>
      </c>
      <c r="C18" s="30" t="s">
        <v>63</v>
      </c>
      <c r="D18" s="31" t="s">
        <v>211</v>
      </c>
      <c r="E18" s="364" t="s">
        <v>66</v>
      </c>
      <c r="F18" s="365"/>
      <c r="G18" s="32" t="s">
        <v>236</v>
      </c>
    </row>
    <row r="19" spans="2:7" ht="24.95" customHeight="1">
      <c r="B19" s="29" t="s">
        <v>208</v>
      </c>
      <c r="C19" s="30" t="s">
        <v>63</v>
      </c>
      <c r="D19" s="31" t="s">
        <v>212</v>
      </c>
      <c r="E19" s="364" t="s">
        <v>66</v>
      </c>
      <c r="F19" s="365"/>
      <c r="G19" s="32" t="s">
        <v>237</v>
      </c>
    </row>
    <row r="20" spans="2:7" ht="24.95" customHeight="1">
      <c r="B20" s="29" t="s">
        <v>207</v>
      </c>
      <c r="C20" s="30" t="s">
        <v>79</v>
      </c>
      <c r="D20" s="31" t="s">
        <v>232</v>
      </c>
      <c r="E20" s="364" t="s">
        <v>66</v>
      </c>
      <c r="F20" s="365"/>
      <c r="G20" s="32" t="s">
        <v>234</v>
      </c>
    </row>
    <row r="21" spans="2:7" ht="24.95" customHeight="1">
      <c r="B21" s="29" t="s">
        <v>208</v>
      </c>
      <c r="C21" s="30" t="s">
        <v>79</v>
      </c>
      <c r="D21" s="31" t="s">
        <v>233</v>
      </c>
      <c r="E21" s="364" t="s">
        <v>66</v>
      </c>
      <c r="F21" s="365"/>
      <c r="G21" s="32" t="s">
        <v>235</v>
      </c>
    </row>
  </sheetData>
  <mergeCells count="20">
    <mergeCell ref="E20:F20"/>
    <mergeCell ref="E6:F6"/>
    <mergeCell ref="E21:F21"/>
    <mergeCell ref="E16:F16"/>
    <mergeCell ref="E17:F17"/>
    <mergeCell ref="E18:F18"/>
    <mergeCell ref="E19:F19"/>
    <mergeCell ref="B2:E2"/>
    <mergeCell ref="E13:F13"/>
    <mergeCell ref="E14:F14"/>
    <mergeCell ref="E15:F15"/>
    <mergeCell ref="E10:F10"/>
    <mergeCell ref="E11:F11"/>
    <mergeCell ref="E7:F7"/>
    <mergeCell ref="E8:F8"/>
    <mergeCell ref="E9:F9"/>
    <mergeCell ref="B3:G3"/>
    <mergeCell ref="E12:F12"/>
    <mergeCell ref="E4:F4"/>
    <mergeCell ref="E5:F5"/>
  </mergeCells>
  <phoneticPr fontId="77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Shahad E</cp:lastModifiedBy>
  <cp:lastPrinted>2025-11-30T10:59:10Z</cp:lastPrinted>
  <dcterms:created xsi:type="dcterms:W3CDTF">2018-01-02T05:37:56Z</dcterms:created>
  <dcterms:modified xsi:type="dcterms:W3CDTF">2025-11-30T11:20:48Z</dcterms:modified>
</cp:coreProperties>
</file>