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D0D32441-7C95-47E1-A8C2-F7CBC90AF0D1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25" l="1"/>
  <c r="F22" i="25" s="1"/>
  <c r="E21" i="25"/>
  <c r="E22" i="25" s="1"/>
  <c r="D21" i="25"/>
  <c r="D22" i="25" s="1"/>
  <c r="E12" i="25"/>
  <c r="F11" i="25"/>
  <c r="E11" i="25"/>
  <c r="D11" i="25"/>
  <c r="F8" i="25"/>
  <c r="F12" i="25" s="1"/>
  <c r="E8" i="25"/>
  <c r="D8" i="25"/>
  <c r="D12" i="25" s="1"/>
  <c r="L17" i="15" l="1"/>
  <c r="M17" i="15"/>
  <c r="N17" i="15"/>
  <c r="L42" i="15"/>
  <c r="M42" i="15"/>
  <c r="N42" i="15"/>
  <c r="H11" i="18"/>
  <c r="I11" i="18"/>
  <c r="G11" i="18"/>
  <c r="L49" i="15"/>
  <c r="M49" i="15"/>
  <c r="N49" i="15"/>
  <c r="L86" i="15"/>
  <c r="M86" i="15"/>
  <c r="N86" i="15"/>
  <c r="L25" i="15"/>
  <c r="M25" i="15"/>
  <c r="N25" i="15"/>
  <c r="L68" i="15"/>
  <c r="M68" i="15"/>
  <c r="M69" i="15" s="1"/>
  <c r="N68" i="15"/>
  <c r="L65" i="15"/>
  <c r="M65" i="15"/>
  <c r="N65" i="15"/>
  <c r="N69" i="15" s="1"/>
  <c r="L79" i="15"/>
  <c r="M79" i="15"/>
  <c r="N79" i="15"/>
  <c r="L30" i="15"/>
  <c r="M30" i="15"/>
  <c r="N30" i="15"/>
  <c r="L21" i="15"/>
  <c r="M21" i="15"/>
  <c r="N21" i="15"/>
  <c r="L75" i="15"/>
  <c r="M75" i="15"/>
  <c r="N75" i="15"/>
  <c r="L62" i="15"/>
  <c r="M62" i="15"/>
  <c r="N62" i="15"/>
  <c r="L54" i="15"/>
  <c r="L55" i="15" s="1"/>
  <c r="M54" i="15"/>
  <c r="N54" i="15"/>
  <c r="L89" i="15"/>
  <c r="L90" i="15" s="1"/>
  <c r="M89" i="15"/>
  <c r="M90" i="15" s="1"/>
  <c r="N89" i="15"/>
  <c r="L69" i="15" l="1"/>
  <c r="M91" i="15"/>
  <c r="N55" i="15"/>
  <c r="N90" i="15"/>
  <c r="N91" i="15" s="1"/>
  <c r="I4" i="11" s="1"/>
  <c r="M55" i="15"/>
  <c r="L91" i="15"/>
  <c r="D4" i="11"/>
  <c r="O4" i="11" l="1"/>
  <c r="H8" i="1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<sst xmlns="http://schemas.openxmlformats.org/spreadsheetml/2006/main" count="575" uniqueCount="360">
  <si>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</si>
  <si>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</si>
  <si>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</si>
  <si>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</si>
  <si>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</si>
  <si>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</si>
  <si>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</si>
  <si>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</si>
  <si>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</si>
  <si>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</si>
  <si>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</si>
  <si>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</si>
  <si>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</si>
  <si>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</si>
  <si>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</si>
  <si>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</si>
  <si>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</si>
  <si>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</si>
  <si>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</si>
  <si>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</si>
  <si>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</si>
  <si>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</si>
  <si>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</si>
  <si>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</si>
  <si>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</si>
  <si>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</si>
  <si>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</si>
  <si>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</si>
  <si>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</si>
  <si>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</si>
  <si>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</si>
  <si>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</si>
  <si>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</si>
  <si>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</si>
  <si>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</si>
  <si>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</si>
  <si>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</si>
  <si>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</si>
  <si>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</si>
  <si>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</si>
  <si>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</si>
  <si>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</si>
  <si>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</si>
  <si>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</si>
  <si>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</si>
  <si>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</si>
  <si>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</si>
  <si>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</si>
  <si>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</si>
  <si>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</si>
  <si>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</si>
  <si>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</si>
  <si>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</si>
  <si>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</si>
  <si>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</si>
  <si>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</si>
  <si>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</si>
  <si>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</si>
  <si>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</si>
  <si>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</si>
  <si>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</si>
  <si>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</si>
  <si>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</si>
  <si>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</si>
  <si>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</si>
  <si>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</si>
  <si>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</si>
  <si>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</si>
  <si>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</si>
  <si>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</si>
  <si>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</si>
  <si>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</si>
  <si>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</si>
  <si>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</si>
  <si>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</si>
  <si>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</si>
  <si>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</si>
  <si>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</si>
  <si>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</si>
  <si>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</si>
  <si>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</si>
  <si>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</si>
  <si>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</si>
  <si>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</si>
  <si>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</si>
  <si>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</si>
  <si>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</si>
  <si>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</si>
  <si>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</si>
  <si>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</si>
  <si>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</si>
  <si>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</si>
  <si>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</si>
  <si>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</si>
  <si>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</si>
  <si>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</si>
  <si>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</si>
  <si>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</si>
  <si>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</si>
  <si>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</si>
  <si>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</si>
  <si>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</si>
  <si>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</si>
  <si>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</si>
  <si>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</si>
  <si>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</si>
  <si>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</si>
  <si>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</si>
  <si>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</si>
  <si>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</si>
  <si>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</si>
  <si>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</si>
  <si>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</si>
  <si>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</si>
  <si>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</si>
  <si>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</si>
  <si>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</si>
  <si>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</si>
  <si>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</si>
  <si>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</si>
  <si>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</si>
  <si>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</si>
  <si>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</si>
  <si>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</si>
  <si>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</si>
  <si>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</si>
  <si>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</si>
  <si>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</si>
  <si>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</si>
  <si>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</si>
  <si>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</si>
  <si>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</si>
  <si>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</si>
  <si>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</si>
  <si>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</si>
  <si>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</si>
  <si>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</si>
  <si>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</si>
  <si>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</si>
  <si>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</si>
  <si>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</si>
  <si>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</si>
  <si>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</si>
  <si>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</si>
  <si>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</si>
  <si>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</si>
  <si>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</si>
  <si>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</si>
  <si>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</si>
  <si>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</si>
  <si>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</si>
  <si>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</si>
  <si>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</si>
  <si>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</si>
  <si>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</si>
  <si>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</si>
  <si>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</si>
  <si>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</si>
  <si>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</si>
  <si>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</si>
  <si>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</si>
  <si>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</si>
  <si>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</si>
  <si>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</si>
  <si>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</si>
  <si>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</si>
  <si>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</si>
  <si>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</si>
  <si>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</si>
  <si>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</si>
  <si>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</si>
  <si>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</si>
  <si>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</si>
  <si>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</si>
  <si>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</si>
  <si>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</si>
  <si>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</si>
  <si>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</si>
  <si>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</si>
  <si>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</si>
  <si>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</si>
  <si>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</si>
  <si>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</si>
  <si>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</si>
  <si>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</si>
  <si>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</si>
  <si>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</si>
  <si>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</si>
  <si>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</si>
  <si>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</si>
  <si>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</si>
  <si>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</si>
  <si>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</si>
  <si>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</si>
  <si>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</si>
  <si>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</si>
  <si>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</si>
  <si>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</si>
  <si>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</si>
  <si>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</si>
  <si>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</si>
  <si>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</si>
  <si>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</si>
  <si>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</si>
  <si>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</si>
  <si>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</si>
  <si>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</si>
  <si>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</si>
  <si>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</si>
  <si>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</si>
  <si>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</si>
  <si>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</si>
  <si>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</si>
  <si>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</si>
  <si>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</si>
  <si>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</si>
  <si>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</si>
  <si>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</si>
  <si>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</si>
  <si>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</si>
  <si>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</si>
  <si>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</si>
  <si>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</si>
  <si>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</si>
  <si>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</si>
  <si>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</si>
  <si>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</si>
  <si>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</si>
  <si>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</si>
  <si>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</si>
  <si>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</si>
  <si>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</si>
  <si>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</si>
  <si>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</si>
  <si>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</si>
  <si>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</si>
  <si>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</si>
  <si>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</si>
  <si>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</si>
  <si>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</si>
  <si>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</si>
  <si>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</si>
  <si>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</si>
  <si>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</si>
  <si>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</si>
  <si>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</si>
  <si>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</si>
  <si>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</si>
  <si>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</si>
  <si>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</si>
  <si>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</si>
  <si>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</si>
  <si>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</si>
  <si>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</si>
  <si>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</si>
  <si>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</si>
  <si>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</si>
  <si>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</si>
  <si>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</si>
  <si>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</si>
  <si>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</si>
  <si>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</si>
  <si>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</si>
  <si>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</si>
  <si>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</si>
  <si>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</si>
  <si>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</si>
  <si>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</si>
  <si>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</si>
  <si>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</si>
  <si>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</si>
  <si>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</si>
  <si>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</si>
  <si>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</si>
  <si>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</si>
  <si>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</si>
  <si>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</si>
  <si>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</si>
  <si>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</si>
  <si>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</si>
  <si>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</si>
  <si>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</si>
  <si>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</si>
  <si>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</si>
  <si>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</si>
  <si>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</si>
  <si>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</si>
  <si>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</si>
  <si>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</si>
  <si>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</si>
  <si>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</si>
  <si>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</si>
  <si>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</si>
  <si>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</si>
  <si>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</si>
  <si>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مصرف الاستثمار العراقي</t>
  </si>
  <si>
    <t>BIBI</t>
  </si>
  <si>
    <t>قطاع الاستثمار</t>
  </si>
  <si>
    <t>مجموع قطاع الزراعة</t>
  </si>
  <si>
    <t>بابل للإنتاج الحيواني والنباتي</t>
  </si>
  <si>
    <t>ABAP</t>
  </si>
  <si>
    <t>كوردستان للتامين (NKUI)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</si>
  <si>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</si>
  <si>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</si>
  <si>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</si>
  <si>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</si>
  <si>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</si>
  <si>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</si>
  <si>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</si>
  <si>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</si>
  <si>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</si>
  <si>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</si>
  <si>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</si>
  <si>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تم البدء بعمليات ايداع شهادات اسهم المساهمين لشركة كوردستان الدولي للتامين إعتباراً من جلسة الاحد 2025/11/23 وسيتم اطلاق التداول  إعتباراً من جلسة الاحد 2025/12/14 بعد ايداع 5% من رأس المال او بعد مرور (21) يوم من تاريخ بدء الايداع في منصة الشركات غير المدرجة ISX-OTC.</t>
  </si>
  <si>
    <t>الشرق الاوسط للاسماك</t>
  </si>
  <si>
    <t>16/12/2025</t>
  </si>
  <si>
    <t>سندات بناء الاصدارية الثانية فئة مليون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</si>
  <si>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</si>
  <si>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</si>
  <si>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</si>
  <si>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</si>
  <si>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</si>
  <si>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</si>
  <si>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</si>
  <si>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</si>
  <si>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</si>
  <si>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</si>
  <si>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تم ايقاف التداول على سندات بناء الاصدارية الثانية فئة (1,000,000) دينار اعتبارا من جلسة 2025/12/2  لكون تاريخ اطفاء الفئة 2025/12/16.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</si>
  <si>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</si>
  <si>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</si>
  <si>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</si>
  <si>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</si>
  <si>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</si>
  <si>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</si>
  <si>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</si>
  <si>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</si>
  <si>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الجلسة (217) نشرة منصة تداول الاسهم النظامية لجلسة الاربعاء 2025/12/3 Regular Market Trading</t>
  </si>
  <si>
    <t>الجلسة (217) نشرة المنصة الثانية لتداول الشركات لجلسة  الاربعاء 2025/12/3 Second Platform Trading</t>
  </si>
  <si>
    <t>الجلسة (217) نشرة المنصة الثالثة لتداول الشركات لجلسة  الاربعاء 2025/12/3 Second Platform Trading</t>
  </si>
  <si>
    <t>الشركات غير المتداولة لمنصة التداول النظامي لجلسة  الاربعاء 2025/12/3</t>
  </si>
  <si>
    <t>الشركات غير المتداولة للمنصة الثانية لجلسة  الاربعاء 2025/12/3</t>
  </si>
  <si>
    <t>الشركات غير المتداولة للمنصة الثانية لجلسة   الاربعاء 2025/12/3</t>
  </si>
  <si>
    <t>الشركات غير المتداولة للمنصة الثالثة لجلسة  الاربعاء 2025/12/3</t>
  </si>
  <si>
    <t>جلسة   الاربعاء 2025/12/3</t>
  </si>
  <si>
    <t xml:space="preserve">الجلسة (217) نشرة لمنصة تداول اسهم الشركات غير المدرجة OTC    </t>
  </si>
  <si>
    <t>نفذت شركة الرافدين للوساطة  أمر متقابل مقصود على أسهم شركة بغداد للمشروبات الغازية بعدد أسهم (360,000,000)  سهم بقيمة (1,944,000,000) دينار ، في زمن الجلسة الاضافي (بعد الساعة 1 ظهراً) وفقاً لاجراءات تنفيذ الصفقات الكبيرة.</t>
  </si>
  <si>
    <t>جلسة الاربعاء 2025/12/3</t>
  </si>
  <si>
    <t>سوق العراق للأوراق المالية</t>
  </si>
  <si>
    <t>نشرة تداول أسهم غير العراقيين لجلسة الاربعاء 2025/12/3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</si>
  <si>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</si>
  <si>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</si>
  <si>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</si>
  <si>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</si>
  <si>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</si>
  <si>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</si>
  <si>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المصرف التجاري العراقي</t>
  </si>
  <si>
    <t>ايلاف للتامين (NELF)</t>
  </si>
  <si>
    <t>تم البدء بعمليات ايداع شهادات اسهم المساهمين لشركة ايلاف  للتامين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</si>
  <si>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 xml:space="preserve">استنادا الى كتاب هيأة الاوراق المالية المرقم 434/2 في 2025/11/27  وقرار الهيئة العامة لشركة مدينة العاب الكرخ السياحية المنعقد في 2025/9/30 زيادة راس المال الشركة حسب المادة (55/رابعا) من قانون الشركات تحديد سعر السهم الواحد (5.500) دينار </t>
  </si>
  <si>
    <t>الجلسة (217)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</si>
</sst>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7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86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5" xfId="0" applyFont="1" applyFill="1" applyBorder="1" applyAlignment="1">
      <alignment vertical="center"/>
    </xf>
    <xf numFmtId="0" fontId="60" fillId="0" borderId="115" xfId="0" applyFont="1" applyBorder="1" applyAlignment="1">
      <alignment vertical="center"/>
    </xf>
    <xf numFmtId="164" fontId="60" fillId="0" borderId="115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5" xfId="0" applyFont="1" applyFill="1" applyBorder="1" applyAlignment="1">
      <alignment vertical="center"/>
    </xf>
    <xf numFmtId="164" fontId="60" fillId="3" borderId="128" xfId="0" applyNumberFormat="1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9" xfId="0" applyNumberFormat="1" applyFont="1" applyFill="1" applyBorder="1" applyAlignment="1">
      <alignment horizontal="right" vertical="center"/>
    </xf>
    <xf numFmtId="14" fontId="62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164" fontId="60" fillId="0" borderId="132" xfId="0" applyNumberFormat="1" applyFont="1" applyBorder="1" applyAlignment="1">
      <alignment horizontal="center" vertical="center"/>
    </xf>
    <xf numFmtId="14" fontId="62" fillId="0" borderId="132" xfId="0" applyNumberFormat="1" applyFont="1" applyBorder="1" applyAlignment="1">
      <alignment horizontal="center" vertical="center"/>
    </xf>
    <xf numFmtId="164" fontId="60" fillId="0" borderId="135" xfId="0" applyNumberFormat="1" applyFont="1" applyBorder="1" applyAlignment="1">
      <alignment horizontal="center" vertical="center"/>
    </xf>
    <xf numFmtId="164" fontId="60" fillId="3" borderId="135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4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164" fontId="60" fillId="3" borderId="143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44" xfId="0" applyFont="1" applyFill="1" applyBorder="1" applyAlignment="1">
      <alignment vertical="center"/>
    </xf>
    <xf numFmtId="164" fontId="60" fillId="3" borderId="144" xfId="0" applyNumberFormat="1" applyFont="1" applyFill="1" applyBorder="1" applyAlignment="1">
      <alignment horizontal="center" vertical="center"/>
    </xf>
    <xf numFmtId="3" fontId="60" fillId="3" borderId="145" xfId="0" applyNumberFormat="1" applyFont="1" applyFill="1" applyBorder="1" applyAlignment="1">
      <alignment horizontal="right" vertical="center"/>
    </xf>
    <xf numFmtId="164" fontId="60" fillId="3" borderId="145" xfId="0" applyNumberFormat="1" applyFont="1" applyFill="1" applyBorder="1" applyAlignment="1">
      <alignment horizontal="center" vertical="center"/>
    </xf>
    <xf numFmtId="0" fontId="60" fillId="3" borderId="146" xfId="0" applyFont="1" applyFill="1" applyBorder="1" applyAlignment="1">
      <alignment vertical="center"/>
    </xf>
    <xf numFmtId="3" fontId="60" fillId="3" borderId="145" xfId="0" applyNumberFormat="1" applyFont="1" applyFill="1" applyBorder="1" applyAlignment="1">
      <alignment vertical="center"/>
    </xf>
    <xf numFmtId="164" fontId="60" fillId="0" borderId="14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9" xfId="0" applyFont="1" applyBorder="1" applyAlignment="1">
      <alignment vertical="center" wrapText="1"/>
    </xf>
    <xf numFmtId="164" fontId="60" fillId="3" borderId="149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4" fontId="60" fillId="3" borderId="149" xfId="0" applyNumberFormat="1" applyFont="1" applyFill="1" applyBorder="1" applyAlignment="1">
      <alignment horizontal="center" vertical="center"/>
    </xf>
    <xf numFmtId="3" fontId="60" fillId="3" borderId="149" xfId="0" applyNumberFormat="1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horizontal="right" vertical="center"/>
    </xf>
    <xf numFmtId="0" fontId="60" fillId="3" borderId="150" xfId="0" applyFont="1" applyFill="1" applyBorder="1" applyAlignment="1">
      <alignment vertical="center"/>
    </xf>
    <xf numFmtId="164" fontId="60" fillId="0" borderId="151" xfId="0" applyNumberFormat="1" applyFont="1" applyBorder="1" applyAlignment="1">
      <alignment horizontal="center"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0" fontId="60" fillId="3" borderId="152" xfId="0" applyFont="1" applyFill="1" applyBorder="1" applyAlignment="1">
      <alignment vertical="center"/>
    </xf>
    <xf numFmtId="164" fontId="60" fillId="3" borderId="152" xfId="0" applyNumberFormat="1" applyFont="1" applyFill="1" applyBorder="1" applyAlignment="1">
      <alignment horizontal="center" vertical="center"/>
    </xf>
    <xf numFmtId="4" fontId="60" fillId="3" borderId="152" xfId="0" applyNumberFormat="1" applyFont="1" applyFill="1" applyBorder="1" applyAlignment="1">
      <alignment horizontal="center" vertical="center"/>
    </xf>
    <xf numFmtId="0" fontId="60" fillId="2" borderId="152" xfId="1" applyFont="1" applyFill="1" applyBorder="1" applyAlignment="1">
      <alignment horizontal="center" vertical="center"/>
    </xf>
    <xf numFmtId="0" fontId="60" fillId="2" borderId="152" xfId="1" applyFont="1" applyFill="1" applyBorder="1" applyAlignment="1">
      <alignment horizontal="center" vertical="center" wrapText="1"/>
    </xf>
    <xf numFmtId="3" fontId="60" fillId="2" borderId="152" xfId="1" applyNumberFormat="1" applyFont="1" applyFill="1" applyBorder="1" applyAlignment="1">
      <alignment horizontal="center" vertical="center" wrapText="1"/>
    </xf>
    <xf numFmtId="0" fontId="62" fillId="0" borderId="152" xfId="0" applyFont="1" applyBorder="1" applyAlignment="1">
      <alignment horizontal="right" vertical="center"/>
    </xf>
    <xf numFmtId="164" fontId="62" fillId="0" borderId="152" xfId="0" applyNumberFormat="1" applyFont="1" applyBorder="1" applyAlignment="1">
      <alignment horizontal="center" vertical="center"/>
    </xf>
    <xf numFmtId="0" fontId="62" fillId="3" borderId="150" xfId="0" applyFont="1" applyFill="1" applyBorder="1" applyAlignment="1">
      <alignment horizontal="center" vertical="center"/>
    </xf>
    <xf numFmtId="3" fontId="62" fillId="3" borderId="152" xfId="0" applyNumberFormat="1" applyFont="1" applyFill="1" applyBorder="1" applyAlignment="1">
      <alignment horizontal="center" vertical="center"/>
    </xf>
    <xf numFmtId="3" fontId="62" fillId="61" borderId="152" xfId="0" applyNumberFormat="1" applyFont="1" applyFill="1" applyBorder="1" applyAlignment="1">
      <alignment horizontal="center" vertical="center"/>
    </xf>
    <xf numFmtId="0" fontId="59" fillId="0" borderId="153" xfId="0" applyFont="1" applyBorder="1" applyAlignment="1">
      <alignment vertical="center" wrapText="1"/>
    </xf>
    <xf numFmtId="164" fontId="60" fillId="3" borderId="153" xfId="0" applyNumberFormat="1" applyFont="1" applyFill="1" applyBorder="1" applyAlignment="1">
      <alignment horizontal="center" vertical="center"/>
    </xf>
    <xf numFmtId="4" fontId="60" fillId="3" borderId="153" xfId="0" applyNumberFormat="1" applyFont="1" applyFill="1" applyBorder="1" applyAlignment="1">
      <alignment horizontal="center" vertical="center"/>
    </xf>
    <xf numFmtId="0" fontId="60" fillId="3" borderId="154" xfId="0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horizontal="right" vertical="center"/>
    </xf>
    <xf numFmtId="0" fontId="62" fillId="0" borderId="65" xfId="0" applyFont="1" applyBorder="1" applyAlignment="1">
      <alignment vertical="center"/>
    </xf>
    <xf numFmtId="4" fontId="81" fillId="0" borderId="53" xfId="0" applyNumberFormat="1" applyFont="1" applyBorder="1" applyAlignment="1">
      <alignment horizontal="center" vertical="center"/>
    </xf>
    <xf numFmtId="0" fontId="82" fillId="2" borderId="158" xfId="0" applyFont="1" applyFill="1" applyBorder="1" applyAlignment="1">
      <alignment horizontal="center" vertical="center"/>
    </xf>
    <xf numFmtId="0" fontId="82" fillId="2" borderId="158" xfId="0" applyFont="1" applyFill="1" applyBorder="1" applyAlignment="1">
      <alignment horizontal="center" vertical="center" wrapText="1"/>
    </xf>
    <xf numFmtId="0" fontId="82" fillId="3" borderId="153" xfId="364" applyFont="1" applyFill="1" applyBorder="1" applyAlignment="1">
      <alignment horizontal="right" vertical="center"/>
    </xf>
    <xf numFmtId="0" fontId="82" fillId="3" borderId="153" xfId="364" applyFont="1" applyFill="1" applyBorder="1" applyAlignment="1">
      <alignment horizontal="left" vertical="center"/>
    </xf>
    <xf numFmtId="3" fontId="82" fillId="0" borderId="162" xfId="2" applyNumberFormat="1" applyFont="1" applyBorder="1" applyAlignment="1">
      <alignment horizontal="center" vertical="center"/>
    </xf>
    <xf numFmtId="0" fontId="82" fillId="0" borderId="168" xfId="2" applyFont="1" applyBorder="1" applyAlignment="1">
      <alignment horizontal="right" vertical="center"/>
    </xf>
    <xf numFmtId="0" fontId="82" fillId="0" borderId="168" xfId="2" applyFont="1" applyBorder="1" applyAlignment="1">
      <alignment horizontal="left" vertical="center"/>
    </xf>
    <xf numFmtId="0" fontId="84" fillId="0" borderId="0" xfId="0" applyFont="1"/>
    <xf numFmtId="0" fontId="82" fillId="2" borderId="168" xfId="0" applyFont="1" applyFill="1" applyBorder="1" applyAlignment="1">
      <alignment horizontal="center" vertical="center"/>
    </xf>
    <xf numFmtId="0" fontId="82" fillId="2" borderId="168" xfId="0" applyFont="1" applyFill="1" applyBorder="1" applyAlignment="1">
      <alignment horizontal="center" vertical="center" wrapText="1"/>
    </xf>
    <xf numFmtId="0" fontId="82" fillId="3" borderId="169" xfId="364" applyFont="1" applyFill="1" applyBorder="1" applyAlignment="1">
      <alignment horizontal="right" vertical="center"/>
    </xf>
    <xf numFmtId="0" fontId="82" fillId="3" borderId="169" xfId="364" applyFont="1" applyFill="1" applyBorder="1" applyAlignment="1">
      <alignment horizontal="left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154" xfId="0" applyNumberFormat="1" applyFont="1" applyFill="1" applyBorder="1" applyAlignment="1">
      <alignment horizontal="right" vertical="center" wrapText="1"/>
    </xf>
    <xf numFmtId="164" fontId="59" fillId="3" borderId="155" xfId="0" applyNumberFormat="1" applyFont="1" applyFill="1" applyBorder="1" applyAlignment="1">
      <alignment horizontal="right" vertical="center" wrapText="1"/>
    </xf>
    <xf numFmtId="164" fontId="59" fillId="3" borderId="156" xfId="0" applyNumberFormat="1" applyFont="1" applyFill="1" applyBorder="1" applyAlignment="1">
      <alignment horizontal="right" vertical="center" wrapText="1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6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2" fontId="72" fillId="0" borderId="119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164" fontId="59" fillId="3" borderId="146" xfId="0" applyNumberFormat="1" applyFont="1" applyFill="1" applyBorder="1" applyAlignment="1">
      <alignment horizontal="right"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164" fontId="59" fillId="3" borderId="148" xfId="0" applyNumberFormat="1" applyFont="1" applyFill="1" applyBorder="1" applyAlignment="1">
      <alignment horizontal="right" vertical="center" wrapText="1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80" fillId="0" borderId="120" xfId="0" applyNumberFormat="1" applyFont="1" applyBorder="1" applyAlignment="1">
      <alignment horizontal="center" vertical="center"/>
    </xf>
    <xf numFmtId="2" fontId="80" fillId="0" borderId="121" xfId="0" applyNumberFormat="1" applyFont="1" applyBorder="1" applyAlignment="1">
      <alignment horizontal="center" vertical="center"/>
    </xf>
    <xf numFmtId="2" fontId="80" fillId="0" borderId="76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3" fontId="62" fillId="3" borderId="112" xfId="0" applyNumberFormat="1" applyFont="1" applyFill="1" applyBorder="1" applyAlignment="1">
      <alignment horizontal="center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2" fontId="60" fillId="3" borderId="61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0" fontId="62" fillId="0" borderId="122" xfId="0" applyFont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2" fontId="60" fillId="3" borderId="68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42" xfId="0" applyNumberFormat="1" applyFont="1" applyFill="1" applyBorder="1" applyAlignment="1">
      <alignment horizontal="center" vertical="center"/>
    </xf>
    <xf numFmtId="2" fontId="60" fillId="3" borderId="141" xfId="0" applyNumberFormat="1" applyFont="1" applyFill="1" applyBorder="1" applyAlignment="1">
      <alignment horizontal="center" vertical="center"/>
    </xf>
    <xf numFmtId="0" fontId="82" fillId="0" borderId="163" xfId="2" applyFont="1" applyBorder="1" applyAlignment="1">
      <alignment horizontal="center" vertical="center"/>
    </xf>
    <xf numFmtId="0" fontId="82" fillId="0" borderId="164" xfId="2" applyFont="1" applyBorder="1" applyAlignment="1">
      <alignment horizontal="center" vertical="center"/>
    </xf>
    <xf numFmtId="0" fontId="82" fillId="0" borderId="165" xfId="0" applyFont="1" applyBorder="1" applyAlignment="1">
      <alignment horizontal="center" vertical="center"/>
    </xf>
    <xf numFmtId="0" fontId="82" fillId="0" borderId="166" xfId="0" applyFont="1" applyBorder="1" applyAlignment="1">
      <alignment horizontal="center" vertical="center"/>
    </xf>
    <xf numFmtId="0" fontId="82" fillId="0" borderId="167" xfId="0" applyFont="1" applyBorder="1" applyAlignment="1">
      <alignment horizontal="center" vertical="center"/>
    </xf>
    <xf numFmtId="0" fontId="82" fillId="0" borderId="157" xfId="0" applyFont="1" applyBorder="1" applyAlignment="1">
      <alignment horizontal="right" vertical="center"/>
    </xf>
    <xf numFmtId="0" fontId="82" fillId="0" borderId="163" xfId="0" applyFont="1" applyBorder="1" applyAlignment="1">
      <alignment horizontal="center" vertical="center"/>
    </xf>
    <xf numFmtId="0" fontId="82" fillId="0" borderId="164" xfId="0" applyFont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59" xfId="0" applyFont="1" applyBorder="1" applyAlignment="1">
      <alignment horizontal="center" vertical="center"/>
    </xf>
    <xf numFmtId="0" fontId="82" fillId="0" borderId="160" xfId="0" applyFont="1" applyBorder="1" applyAlignment="1">
      <alignment horizontal="center" vertical="center"/>
    </xf>
    <xf numFmtId="0" fontId="82" fillId="0" borderId="161" xfId="0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116" xfId="0" applyFont="1" applyBorder="1" applyAlignment="1">
      <alignment horizontal="right" vertical="center"/>
    </xf>
    <xf numFmtId="0" fontId="62" fillId="0" borderId="118" xfId="0" applyFont="1" applyBorder="1" applyAlignment="1">
      <alignment horizontal="right" vertical="center"/>
    </xf>
    <xf numFmtId="0" fontId="62" fillId="0" borderId="119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50" xfId="0" applyNumberFormat="1" applyFont="1" applyBorder="1" applyAlignment="1">
      <alignment horizontal="center" vertical="center"/>
    </xf>
    <xf numFmtId="2" fontId="60" fillId="0" borderId="147" xfId="0" applyNumberFormat="1" applyFont="1" applyBorder="1" applyAlignment="1">
      <alignment horizontal="center" vertical="center"/>
    </xf>
    <xf numFmtId="2" fontId="60" fillId="0" borderId="151" xfId="0" applyNumberFormat="1" applyFont="1" applyBorder="1" applyAlignment="1">
      <alignment horizontal="center" vertical="center"/>
    </xf>
    <xf numFmtId="0" fontId="60" fillId="0" borderId="150" xfId="0" applyFont="1" applyBorder="1" applyAlignment="1">
      <alignment horizontal="center" vertical="center"/>
    </xf>
    <xf numFmtId="0" fontId="60" fillId="0" borderId="151" xfId="0" applyFont="1" applyBorder="1" applyAlignment="1">
      <alignment horizontal="center" vertical="center"/>
    </xf>
    <xf numFmtId="2" fontId="66" fillId="0" borderId="147" xfId="0" applyNumberFormat="1" applyFont="1" applyBorder="1" applyAlignment="1">
      <alignment horizontal="center"/>
    </xf>
    <xf numFmtId="0" fontId="60" fillId="61" borderId="150" xfId="0" applyFont="1" applyFill="1" applyBorder="1" applyAlignment="1">
      <alignment horizontal="center" vertical="center"/>
    </xf>
    <xf numFmtId="0" fontId="60" fillId="61" borderId="151" xfId="0" applyFont="1" applyFill="1" applyBorder="1" applyAlignment="1">
      <alignment horizontal="center" vertical="center"/>
    </xf>
    <xf numFmtId="2" fontId="66" fillId="61" borderId="147" xfId="0" applyNumberFormat="1" applyFont="1" applyFill="1" applyBorder="1" applyAlignment="1">
      <alignment horizont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2" fontId="60" fillId="0" borderId="123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3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  <xf numFmtId="0" fontId="60" fillId="3" borderId="169" xfId="0" applyFont="1" applyFill="1" applyBorder="1" applyAlignment="1">
      <alignment vertical="center"/>
    </xf>
    <xf numFmtId="164" fontId="60" fillId="3" borderId="169" xfId="0" applyNumberFormat="1" applyFont="1" applyFill="1" applyBorder="1" applyAlignment="1">
      <alignment horizontal="center" vertical="center"/>
    </xf>
    <xf numFmtId="164" fontId="60" fillId="0" borderId="156" xfId="0" applyNumberFormat="1" applyFont="1" applyBorder="1" applyAlignment="1">
      <alignment horizontal="center" vertical="center"/>
    </xf>
    <xf numFmtId="4" fontId="60" fillId="3" borderId="169" xfId="0" applyNumberFormat="1" applyFont="1" applyFill="1" applyBorder="1" applyAlignment="1">
      <alignment horizontal="center" vertical="center"/>
    </xf>
    <xf numFmtId="3" fontId="60" fillId="3" borderId="169" xfId="0" applyNumberFormat="1" applyFont="1" applyFill="1" applyBorder="1" applyAlignment="1">
      <alignment vertical="center"/>
    </xf>
    <xf numFmtId="3" fontId="60" fillId="3" borderId="169" xfId="0" applyNumberFormat="1" applyFont="1" applyFill="1" applyBorder="1" applyAlignment="1">
      <alignment horizontal="right" vertical="center"/>
    </xf>
    <xf numFmtId="0" fontId="59" fillId="0" borderId="169" xfId="0" applyFont="1" applyBorder="1" applyAlignment="1">
      <alignment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0</xdr:col>
      <xdr:colOff>69696</xdr:colOff>
      <xdr:row>14</xdr:row>
      <xdr:rowOff>69694</xdr:rowOff>
    </xdr:from>
    <xdr:to>
      <xdr:col>6</xdr:col>
      <xdr:colOff>1417135</xdr:colOff>
      <xdr:row>15</xdr:row>
      <xdr:rowOff>1440365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2ADC61-2157-42DE-BE43-88C71D272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6010365" y="4669572"/>
          <a:ext cx="6818506" cy="2346403"/>
        </a:xfrm>
        <a:prstGeom prst="rect">
          <a:avLst/>
        </a:prstGeom>
      </xdr:spPr>
    </xdr:pic>
    <xdr:clientData/>
  </xdr:twoCellAnchor>
  <xdr:twoCellAnchor editAs="oneCell">
    <xdr:from>
      <xdr:col>6</xdr:col>
      <xdr:colOff>1510062</xdr:colOff>
      <xdr:row>14</xdr:row>
      <xdr:rowOff>58079</xdr:rowOff>
    </xdr:from>
    <xdr:to>
      <xdr:col>14</xdr:col>
      <xdr:colOff>1070221</xdr:colOff>
      <xdr:row>15</xdr:row>
      <xdr:rowOff>1417134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15DAD32-9577-42E4-8E9B-DF1161067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00419" y="4657957"/>
          <a:ext cx="7517019" cy="2334787"/>
        </a:xfrm>
        <a:prstGeom prst="rect">
          <a:avLst/>
        </a:prstGeom>
      </xdr:spPr>
    </xdr:pic>
    <xdr:clientData/>
  </xdr:twoCellAnchor>
  <xdr:twoCellAnchor editAs="oneCell">
    <xdr:from>
      <xdr:col>11</xdr:col>
      <xdr:colOff>34849</xdr:colOff>
      <xdr:row>4</xdr:row>
      <xdr:rowOff>81311</xdr:rowOff>
    </xdr:from>
    <xdr:to>
      <xdr:col>14</xdr:col>
      <xdr:colOff>1068660</xdr:colOff>
      <xdr:row>13</xdr:row>
      <xdr:rowOff>313020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CBC30B-4388-455A-9BFE-F0CE19E3A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401980" y="1544909"/>
          <a:ext cx="3740305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5</xdr:col>
      <xdr:colOff>647700</xdr:colOff>
      <xdr:row>32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EF51D3-1F03-479D-8502-4C4D97CF0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24125" y="4876800"/>
          <a:ext cx="4800600" cy="2628900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333376</xdr:colOff>
      <xdr:row>19</xdr:row>
      <xdr:rowOff>66675</xdr:rowOff>
    </xdr:from>
    <xdr:to>
      <xdr:col>12</xdr:col>
      <xdr:colOff>1362076</xdr:colOff>
      <xdr:row>32</xdr:row>
      <xdr:rowOff>57150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EC2A396-1B03-4B68-A42B-5492A595B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28274" y="4895850"/>
          <a:ext cx="4524375" cy="2590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77932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55</xdr:row>
      <xdr:rowOff>0</xdr:rowOff>
    </xdr:from>
    <xdr:to>
      <xdr:col>13</xdr:col>
      <xdr:colOff>1766972</xdr:colOff>
      <xdr:row>56</xdr:row>
      <xdr:rowOff>8659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69</xdr:row>
      <xdr:rowOff>17321</xdr:rowOff>
    </xdr:from>
    <xdr:to>
      <xdr:col>13</xdr:col>
      <xdr:colOff>1738399</xdr:colOff>
      <xdr:row>69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8C2590B-D1CF-4C6C-ABFC-7A2D3F5BC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rightToLeft="1" zoomScale="82" zoomScaleNormal="82" workbookViewId="0">
      <selection activeCell="B7" sqref="B7:C7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20" t="s">
        <v>0</v>
      </c>
      <c r="B1" s="221"/>
      <c r="C1" s="221"/>
      <c r="D1" s="221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24" t="s">
        <v>346</v>
      </c>
      <c r="B2" s="224"/>
      <c r="C2" s="224"/>
      <c r="D2" s="224"/>
      <c r="E2" s="225" t="s">
        <v>71</v>
      </c>
      <c r="F2" s="226"/>
      <c r="G2" s="226"/>
      <c r="H2" s="226"/>
      <c r="I2" s="226"/>
      <c r="J2" s="226"/>
      <c r="K2" s="226"/>
      <c r="L2" s="227"/>
      <c r="M2" s="59"/>
      <c r="N2" s="59"/>
      <c r="O2" s="59"/>
    </row>
    <row r="3" spans="1:17" s="1" customFormat="1" ht="30" customHeight="1">
      <c r="A3" s="222" t="s">
        <v>359</v>
      </c>
      <c r="B3" s="223"/>
      <c r="C3" s="223"/>
      <c r="D3" s="223"/>
      <c r="E3" s="225"/>
      <c r="F3" s="226"/>
      <c r="G3" s="226"/>
      <c r="H3" s="226"/>
      <c r="I3" s="226"/>
      <c r="J3" s="226"/>
      <c r="K3" s="226"/>
      <c r="L3" s="227"/>
      <c r="M3" s="58"/>
      <c r="N3" s="58"/>
      <c r="O3" s="59"/>
    </row>
    <row r="4" spans="1:17" ht="24.95" customHeight="1">
      <c r="A4" s="228" t="s">
        <v>99</v>
      </c>
      <c r="B4" s="229"/>
      <c r="C4" s="230"/>
      <c r="D4" s="235">
        <f>'نشرة التداول'!M91+'نشرة OTC'!H11</f>
        <v>669611322</v>
      </c>
      <c r="E4" s="236"/>
      <c r="F4" s="60"/>
      <c r="G4" s="231" t="s">
        <v>100</v>
      </c>
      <c r="H4" s="232"/>
      <c r="I4" s="233">
        <f>'نشرة التداول'!N91+'نشرة OTC'!I11</f>
        <v>2511633985.4500003</v>
      </c>
      <c r="J4" s="234"/>
      <c r="K4" s="233"/>
      <c r="L4" s="61"/>
      <c r="M4" s="218" t="s">
        <v>123</v>
      </c>
      <c r="N4" s="219"/>
      <c r="O4" s="62">
        <f>'نشرة التداول'!L91+'نشرة OTC'!G11</f>
        <v>887</v>
      </c>
    </row>
    <row r="5" spans="1:17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92"/>
      <c r="M5" s="193"/>
      <c r="N5" s="193"/>
      <c r="O5" s="66"/>
    </row>
    <row r="6" spans="1:17" ht="24.95" customHeight="1">
      <c r="A6" s="67" t="s">
        <v>34</v>
      </c>
      <c r="B6" s="239">
        <v>956.55</v>
      </c>
      <c r="C6" s="240"/>
      <c r="D6" s="216" t="s">
        <v>29</v>
      </c>
      <c r="E6" s="217"/>
      <c r="F6" s="58"/>
      <c r="G6" s="67" t="s">
        <v>72</v>
      </c>
      <c r="H6" s="68">
        <v>1189.23</v>
      </c>
      <c r="I6" s="213" t="s">
        <v>29</v>
      </c>
      <c r="J6" s="214"/>
      <c r="K6" s="215"/>
      <c r="L6" s="192"/>
      <c r="M6" s="193"/>
      <c r="N6" s="193"/>
      <c r="O6" s="69"/>
      <c r="P6" s="101"/>
      <c r="Q6" s="101"/>
    </row>
    <row r="7" spans="1:17" ht="24.95" customHeight="1">
      <c r="A7" s="67" t="s">
        <v>35</v>
      </c>
      <c r="B7" s="239">
        <v>962.91</v>
      </c>
      <c r="C7" s="240"/>
      <c r="D7" s="216" t="s">
        <v>29</v>
      </c>
      <c r="E7" s="217"/>
      <c r="F7" s="70"/>
      <c r="G7" s="67" t="s">
        <v>73</v>
      </c>
      <c r="H7" s="68">
        <v>1186.06</v>
      </c>
      <c r="I7" s="213" t="s">
        <v>29</v>
      </c>
      <c r="J7" s="214"/>
      <c r="K7" s="215"/>
      <c r="L7" s="192"/>
      <c r="M7" s="193"/>
      <c r="N7" s="193"/>
      <c r="O7" s="69"/>
      <c r="Q7" s="119"/>
    </row>
    <row r="8" spans="1:17" ht="24.95" customHeight="1">
      <c r="A8" s="67" t="s">
        <v>43</v>
      </c>
      <c r="B8" s="241">
        <f>((B6/B7)-1)*100</f>
        <v>-0.66049786584415626</v>
      </c>
      <c r="C8" s="242"/>
      <c r="D8" s="216" t="s">
        <v>44</v>
      </c>
      <c r="E8" s="217"/>
      <c r="F8" s="70"/>
      <c r="G8" s="67" t="s">
        <v>43</v>
      </c>
      <c r="H8" s="179">
        <f>((H6/H7)-1)*100</f>
        <v>0.26727147024603326</v>
      </c>
      <c r="I8" s="213" t="s">
        <v>44</v>
      </c>
      <c r="J8" s="214"/>
      <c r="K8" s="215"/>
      <c r="L8" s="192"/>
      <c r="M8" s="193"/>
      <c r="N8" s="193"/>
      <c r="O8" s="69"/>
    </row>
    <row r="9" spans="1:17" ht="24.95" customHeight="1">
      <c r="A9" s="67" t="s">
        <v>36</v>
      </c>
      <c r="B9" s="243">
        <f>B6-B7</f>
        <v>-6.3600000000000136</v>
      </c>
      <c r="C9" s="244">
        <f>B6-B7</f>
        <v>-6.3600000000000136</v>
      </c>
      <c r="D9" s="216" t="s">
        <v>29</v>
      </c>
      <c r="E9" s="217"/>
      <c r="F9" s="70"/>
      <c r="G9" s="67" t="s">
        <v>36</v>
      </c>
      <c r="H9" s="179">
        <f>H6-H7</f>
        <v>3.1700000000000728</v>
      </c>
      <c r="I9" s="213" t="s">
        <v>29</v>
      </c>
      <c r="J9" s="214"/>
      <c r="K9" s="215"/>
      <c r="L9" s="192"/>
      <c r="M9" s="193"/>
      <c r="N9" s="193"/>
      <c r="O9" s="69"/>
    </row>
    <row r="10" spans="1:17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92"/>
      <c r="M10" s="193"/>
      <c r="N10" s="193"/>
      <c r="O10" s="69"/>
    </row>
    <row r="11" spans="1:17" ht="24.95" customHeight="1">
      <c r="A11" s="67" t="s">
        <v>119</v>
      </c>
      <c r="B11" s="74">
        <v>104</v>
      </c>
      <c r="C11" s="68" t="s">
        <v>120</v>
      </c>
      <c r="D11" s="74">
        <v>14</v>
      </c>
      <c r="E11" s="74">
        <v>118</v>
      </c>
      <c r="F11" s="75"/>
      <c r="G11" s="67" t="s">
        <v>122</v>
      </c>
      <c r="H11" s="74">
        <v>37</v>
      </c>
      <c r="I11" s="68" t="s">
        <v>140</v>
      </c>
      <c r="J11" s="74">
        <v>10</v>
      </c>
      <c r="K11" s="74">
        <f>J11+H11</f>
        <v>47</v>
      </c>
      <c r="L11" s="192"/>
      <c r="M11" s="193"/>
      <c r="N11" s="193"/>
      <c r="O11" s="69"/>
      <c r="Q11" s="101"/>
    </row>
    <row r="12" spans="1:17" ht="24.95" customHeight="1">
      <c r="A12" s="67" t="s">
        <v>121</v>
      </c>
      <c r="B12" s="74">
        <v>53</v>
      </c>
      <c r="C12" s="68" t="s">
        <v>120</v>
      </c>
      <c r="D12" s="74">
        <v>2</v>
      </c>
      <c r="E12" s="74">
        <f>D12+B12</f>
        <v>55</v>
      </c>
      <c r="F12" s="76"/>
      <c r="G12" s="245" t="s">
        <v>4</v>
      </c>
      <c r="H12" s="245"/>
      <c r="I12" s="245"/>
      <c r="J12" s="237">
        <v>11</v>
      </c>
      <c r="K12" s="238"/>
      <c r="L12" s="192"/>
      <c r="M12" s="193"/>
      <c r="N12" s="193"/>
      <c r="O12" s="69"/>
      <c r="P12" s="101"/>
      <c r="Q12" s="101"/>
    </row>
    <row r="13" spans="1:17" ht="24.95" customHeight="1">
      <c r="A13" s="204" t="s">
        <v>48</v>
      </c>
      <c r="B13" s="205"/>
      <c r="C13" s="206"/>
      <c r="D13" s="205"/>
      <c r="E13" s="74">
        <v>4</v>
      </c>
      <c r="F13" s="76"/>
      <c r="G13" s="203" t="s">
        <v>5</v>
      </c>
      <c r="H13" s="203"/>
      <c r="I13" s="203"/>
      <c r="J13" s="201">
        <v>23</v>
      </c>
      <c r="K13" s="202"/>
      <c r="L13" s="192"/>
      <c r="M13" s="193"/>
      <c r="N13" s="193"/>
      <c r="O13" s="77"/>
      <c r="P13" s="101"/>
    </row>
    <row r="14" spans="1:17" ht="24.95" customHeight="1">
      <c r="A14" s="204" t="s">
        <v>45</v>
      </c>
      <c r="B14" s="205"/>
      <c r="C14" s="206"/>
      <c r="D14" s="205"/>
      <c r="E14" s="78">
        <v>10</v>
      </c>
      <c r="F14" s="79"/>
      <c r="G14" s="141"/>
      <c r="H14" s="141"/>
      <c r="I14" s="141"/>
      <c r="J14" s="192"/>
      <c r="K14" s="193"/>
      <c r="L14" s="112"/>
      <c r="M14" s="104"/>
      <c r="N14" s="104"/>
      <c r="O14" s="77"/>
    </row>
    <row r="15" spans="1:17" ht="76.5" customHeight="1">
      <c r="A15" s="192"/>
      <c r="B15" s="193"/>
      <c r="C15" s="193"/>
      <c r="D15" s="193"/>
      <c r="E15" s="192"/>
      <c r="F15" s="193"/>
      <c r="G15" s="141"/>
      <c r="H15" s="141"/>
      <c r="I15" s="141"/>
      <c r="J15" s="192"/>
      <c r="K15" s="193"/>
      <c r="L15" s="192"/>
      <c r="M15" s="193"/>
      <c r="N15" s="193"/>
      <c r="O15" s="69"/>
    </row>
    <row r="16" spans="1:17" ht="114" customHeight="1">
      <c r="A16" s="192"/>
      <c r="B16" s="193"/>
      <c r="C16" s="193"/>
      <c r="D16" s="193"/>
      <c r="E16" s="192"/>
      <c r="F16" s="193"/>
      <c r="G16" s="149"/>
      <c r="H16" s="149"/>
      <c r="I16" s="149"/>
      <c r="J16" s="192"/>
      <c r="K16" s="193"/>
      <c r="L16" s="192"/>
      <c r="M16" s="193"/>
      <c r="N16" s="193"/>
      <c r="O16" s="69"/>
    </row>
    <row r="17" spans="1:15" ht="42" customHeight="1">
      <c r="A17" s="172" t="s">
        <v>334</v>
      </c>
      <c r="B17" s="194" t="s">
        <v>345</v>
      </c>
      <c r="C17" s="195" t="s">
        <v>335</v>
      </c>
      <c r="D17" s="195"/>
      <c r="E17" s="195"/>
      <c r="F17" s="195"/>
      <c r="G17" s="195"/>
      <c r="H17" s="195"/>
      <c r="I17" s="195"/>
      <c r="J17" s="195"/>
      <c r="K17" s="195"/>
      <c r="L17" s="195"/>
      <c r="M17" s="195"/>
      <c r="N17" s="195"/>
      <c r="O17" s="196"/>
    </row>
    <row r="18" spans="1:15" ht="42" customHeight="1">
      <c r="A18" s="115" t="s">
        <v>356</v>
      </c>
      <c r="B18" s="207" t="s">
        <v>357</v>
      </c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9"/>
    </row>
    <row r="19" spans="1:15" ht="42" customHeight="1">
      <c r="A19" s="385" t="s">
        <v>271</v>
      </c>
      <c r="B19" s="207" t="s">
        <v>358</v>
      </c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8"/>
      <c r="O19" s="209"/>
    </row>
    <row r="20" spans="1:15" ht="36.75" customHeight="1">
      <c r="A20" s="150" t="s">
        <v>316</v>
      </c>
      <c r="B20" s="210" t="s">
        <v>327</v>
      </c>
      <c r="C20" s="211"/>
      <c r="D20" s="211"/>
      <c r="E20" s="211"/>
      <c r="F20" s="211"/>
      <c r="G20" s="211"/>
      <c r="H20" s="211"/>
      <c r="I20" s="211"/>
      <c r="J20" s="211"/>
      <c r="K20" s="211"/>
      <c r="L20" s="211"/>
      <c r="M20" s="211"/>
      <c r="N20" s="211"/>
      <c r="O20" s="212"/>
    </row>
    <row r="21" spans="1:15" ht="38.25" customHeight="1">
      <c r="A21" s="115" t="s">
        <v>301</v>
      </c>
      <c r="B21" s="207" t="s">
        <v>313</v>
      </c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9"/>
    </row>
    <row r="22" spans="1:15" ht="24" customHeight="1">
      <c r="A22" s="115" t="s">
        <v>82</v>
      </c>
      <c r="B22" s="198" t="s">
        <v>229</v>
      </c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199"/>
      <c r="N22" s="199"/>
      <c r="O22" s="200"/>
    </row>
    <row r="23" spans="1:15">
      <c r="A23" s="197" t="s">
        <v>74</v>
      </c>
      <c r="B23" s="197"/>
      <c r="C23" s="197"/>
      <c r="D23" s="197"/>
      <c r="E23" s="197"/>
      <c r="F23" s="197" t="s">
        <v>75</v>
      </c>
      <c r="G23" s="197"/>
      <c r="H23" s="197"/>
      <c r="I23" s="197"/>
      <c r="J23" s="197"/>
      <c r="K23" s="197"/>
      <c r="L23" s="197"/>
      <c r="M23" s="197" t="s">
        <v>76</v>
      </c>
      <c r="N23" s="197"/>
      <c r="O23" s="197"/>
    </row>
  </sheetData>
  <mergeCells count="55">
    <mergeCell ref="B18:O18"/>
    <mergeCell ref="B19:O19"/>
    <mergeCell ref="L9:N9"/>
    <mergeCell ref="L10:N10"/>
    <mergeCell ref="L11:N11"/>
    <mergeCell ref="G12:I12"/>
    <mergeCell ref="L12:N12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3:O23"/>
    <mergeCell ref="B22:O22"/>
    <mergeCell ref="A23:E23"/>
    <mergeCell ref="F23:L23"/>
    <mergeCell ref="J13:K13"/>
    <mergeCell ref="G13:I13"/>
    <mergeCell ref="L13:N13"/>
    <mergeCell ref="L15:N15"/>
    <mergeCell ref="A15:D15"/>
    <mergeCell ref="A14:D14"/>
    <mergeCell ref="A13:D13"/>
    <mergeCell ref="J15:K15"/>
    <mergeCell ref="J14:K14"/>
    <mergeCell ref="B21:O21"/>
    <mergeCell ref="E15:F15"/>
    <mergeCell ref="B20:O20"/>
    <mergeCell ref="A16:D16"/>
    <mergeCell ref="E16:F16"/>
    <mergeCell ref="J16:K16"/>
    <mergeCell ref="L16:N16"/>
    <mergeCell ref="B17:O1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61" t="s">
        <v>78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3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64" t="s">
        <v>83</v>
      </c>
      <c r="B4" s="265"/>
      <c r="C4" s="265"/>
      <c r="D4" s="265"/>
      <c r="E4" s="265"/>
      <c r="F4" s="266"/>
      <c r="G4" s="6"/>
      <c r="H4" s="264" t="s">
        <v>84</v>
      </c>
      <c r="I4" s="265"/>
      <c r="J4" s="265"/>
      <c r="K4" s="265"/>
      <c r="L4" s="265"/>
      <c r="M4" s="266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67" t="s">
        <v>27</v>
      </c>
      <c r="E5" s="268"/>
      <c r="F5" s="269"/>
      <c r="G5" s="10"/>
      <c r="H5" s="255" t="s">
        <v>23</v>
      </c>
      <c r="I5" s="256"/>
      <c r="J5" s="257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286</v>
      </c>
      <c r="B6" s="89">
        <v>5</v>
      </c>
      <c r="C6" s="91">
        <v>9.89</v>
      </c>
      <c r="D6" s="246">
        <v>14015</v>
      </c>
      <c r="E6" s="247">
        <v>14015</v>
      </c>
      <c r="F6" s="248">
        <v>14015</v>
      </c>
      <c r="G6" s="10"/>
      <c r="H6" s="249" t="s">
        <v>113</v>
      </c>
      <c r="I6" s="250" t="s">
        <v>113</v>
      </c>
      <c r="J6" s="251" t="s">
        <v>113</v>
      </c>
      <c r="K6" s="113">
        <v>0.17</v>
      </c>
      <c r="L6" s="114">
        <v>-19.05</v>
      </c>
      <c r="M6" s="87">
        <v>2000000</v>
      </c>
    </row>
    <row r="7" spans="1:13" ht="20.100000000000001" customHeight="1">
      <c r="A7" s="88" t="s">
        <v>46</v>
      </c>
      <c r="B7" s="89">
        <v>0.15</v>
      </c>
      <c r="C7" s="91">
        <v>7.14</v>
      </c>
      <c r="D7" s="246">
        <v>1065035</v>
      </c>
      <c r="E7" s="247">
        <v>1065035</v>
      </c>
      <c r="F7" s="248">
        <v>1065035</v>
      </c>
      <c r="G7" s="10"/>
      <c r="H7" s="249" t="s">
        <v>117</v>
      </c>
      <c r="I7" s="250" t="s">
        <v>117</v>
      </c>
      <c r="J7" s="251" t="s">
        <v>117</v>
      </c>
      <c r="K7" s="113">
        <v>0.11</v>
      </c>
      <c r="L7" s="114">
        <v>-15.38</v>
      </c>
      <c r="M7" s="87">
        <v>2000000</v>
      </c>
    </row>
    <row r="8" spans="1:13" ht="20.100000000000001" customHeight="1">
      <c r="A8" s="108" t="s">
        <v>115</v>
      </c>
      <c r="B8" s="89">
        <v>2.2200000000000002</v>
      </c>
      <c r="C8" s="91">
        <v>5.21</v>
      </c>
      <c r="D8" s="246">
        <v>808561</v>
      </c>
      <c r="E8" s="247">
        <v>808561</v>
      </c>
      <c r="F8" s="248">
        <v>808561</v>
      </c>
      <c r="G8" s="10"/>
      <c r="H8" s="249" t="s">
        <v>169</v>
      </c>
      <c r="I8" s="250" t="s">
        <v>169</v>
      </c>
      <c r="J8" s="251" t="s">
        <v>169</v>
      </c>
      <c r="K8" s="113">
        <v>15.3</v>
      </c>
      <c r="L8" s="114">
        <v>-15</v>
      </c>
      <c r="M8" s="87">
        <v>30110</v>
      </c>
    </row>
    <row r="9" spans="1:13" ht="20.100000000000001" customHeight="1">
      <c r="A9" s="105" t="s">
        <v>299</v>
      </c>
      <c r="B9" s="89">
        <v>12.5</v>
      </c>
      <c r="C9" s="91">
        <v>4.17</v>
      </c>
      <c r="D9" s="246">
        <v>232886</v>
      </c>
      <c r="E9" s="247">
        <v>232886</v>
      </c>
      <c r="F9" s="248">
        <v>232886</v>
      </c>
      <c r="G9" s="10"/>
      <c r="H9" s="249" t="s">
        <v>215</v>
      </c>
      <c r="I9" s="250" t="s">
        <v>215</v>
      </c>
      <c r="J9" s="251" t="s">
        <v>215</v>
      </c>
      <c r="K9" s="113">
        <v>0.06</v>
      </c>
      <c r="L9" s="114">
        <v>-14.29</v>
      </c>
      <c r="M9" s="87">
        <v>29276000</v>
      </c>
    </row>
    <row r="10" spans="1:13" ht="20.100000000000001" customHeight="1">
      <c r="A10" s="36" t="s">
        <v>54</v>
      </c>
      <c r="B10" s="89">
        <v>1.97</v>
      </c>
      <c r="C10" s="91">
        <v>3.68</v>
      </c>
      <c r="D10" s="246">
        <v>46308</v>
      </c>
      <c r="E10" s="247">
        <v>46308</v>
      </c>
      <c r="F10" s="248">
        <v>46308</v>
      </c>
      <c r="G10" s="10"/>
      <c r="H10" s="249" t="s">
        <v>51</v>
      </c>
      <c r="I10" s="250" t="s">
        <v>51</v>
      </c>
      <c r="J10" s="251" t="s">
        <v>51</v>
      </c>
      <c r="K10" s="113">
        <v>4.2</v>
      </c>
      <c r="L10" s="114">
        <v>-13.04</v>
      </c>
      <c r="M10" s="87">
        <v>84500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58" t="s">
        <v>103</v>
      </c>
      <c r="B13" s="258"/>
      <c r="C13" s="258"/>
      <c r="D13" s="258"/>
      <c r="E13" s="258"/>
      <c r="F13" s="259"/>
      <c r="G13" s="19"/>
      <c r="H13" s="260" t="s">
        <v>85</v>
      </c>
      <c r="I13" s="260"/>
      <c r="J13" s="260"/>
      <c r="K13" s="260"/>
      <c r="L13" s="260"/>
      <c r="M13" s="260"/>
    </row>
    <row r="14" spans="1:13" ht="27" customHeight="1">
      <c r="A14" s="7" t="s">
        <v>23</v>
      </c>
      <c r="B14" s="8" t="s">
        <v>30</v>
      </c>
      <c r="C14" s="9" t="s">
        <v>31</v>
      </c>
      <c r="D14" s="252" t="s">
        <v>27</v>
      </c>
      <c r="E14" s="253"/>
      <c r="F14" s="254"/>
      <c r="G14" s="6"/>
      <c r="H14" s="255" t="s">
        <v>23</v>
      </c>
      <c r="I14" s="256"/>
      <c r="J14" s="257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174</v>
      </c>
      <c r="B15" s="89">
        <v>5.4</v>
      </c>
      <c r="C15" s="90">
        <v>-0.92</v>
      </c>
      <c r="D15" s="246">
        <v>382294610</v>
      </c>
      <c r="E15" s="247">
        <v>382294610</v>
      </c>
      <c r="F15" s="248">
        <v>382294610</v>
      </c>
      <c r="G15" s="20"/>
      <c r="H15" s="249" t="s">
        <v>174</v>
      </c>
      <c r="I15" s="250" t="s">
        <v>174</v>
      </c>
      <c r="J15" s="251" t="s">
        <v>174</v>
      </c>
      <c r="K15" s="113">
        <v>5.4</v>
      </c>
      <c r="L15" s="90">
        <v>-0.92</v>
      </c>
      <c r="M15" s="87">
        <v>2064351630.3299999</v>
      </c>
    </row>
    <row r="16" spans="1:13" ht="20.100000000000001" customHeight="1">
      <c r="A16" s="88" t="s">
        <v>130</v>
      </c>
      <c r="B16" s="89">
        <v>1.97</v>
      </c>
      <c r="C16" s="90">
        <v>-0.51</v>
      </c>
      <c r="D16" s="246">
        <v>62068761</v>
      </c>
      <c r="E16" s="247">
        <v>62068761</v>
      </c>
      <c r="F16" s="248">
        <v>62068761</v>
      </c>
      <c r="G16" s="20"/>
      <c r="H16" s="249" t="s">
        <v>130</v>
      </c>
      <c r="I16" s="250" t="s">
        <v>130</v>
      </c>
      <c r="J16" s="251" t="s">
        <v>130</v>
      </c>
      <c r="K16" s="113">
        <v>1.97</v>
      </c>
      <c r="L16" s="90">
        <v>-0.51</v>
      </c>
      <c r="M16" s="87">
        <v>122168494.37</v>
      </c>
    </row>
    <row r="17" spans="1:13" ht="20.100000000000001" customHeight="1">
      <c r="A17" s="88" t="s">
        <v>295</v>
      </c>
      <c r="B17" s="89">
        <v>0.21</v>
      </c>
      <c r="C17" s="90">
        <v>-4.55</v>
      </c>
      <c r="D17" s="246">
        <v>45687255</v>
      </c>
      <c r="E17" s="247">
        <v>45687255</v>
      </c>
      <c r="F17" s="248">
        <v>45687255</v>
      </c>
      <c r="G17" s="20"/>
      <c r="H17" s="249" t="s">
        <v>184</v>
      </c>
      <c r="I17" s="250" t="s">
        <v>184</v>
      </c>
      <c r="J17" s="251" t="s">
        <v>184</v>
      </c>
      <c r="K17" s="113">
        <v>2.2599999999999998</v>
      </c>
      <c r="L17" s="90">
        <v>-4.24</v>
      </c>
      <c r="M17" s="87">
        <v>56193408.670000002</v>
      </c>
    </row>
    <row r="18" spans="1:13" ht="20.100000000000001" customHeight="1">
      <c r="A18" s="36" t="s">
        <v>215</v>
      </c>
      <c r="B18" s="89">
        <v>0.06</v>
      </c>
      <c r="C18" s="90">
        <v>-14.29</v>
      </c>
      <c r="D18" s="246">
        <v>29276000</v>
      </c>
      <c r="E18" s="247">
        <v>29276000</v>
      </c>
      <c r="F18" s="248">
        <v>29276000</v>
      </c>
      <c r="G18" s="20"/>
      <c r="H18" s="249" t="s">
        <v>291</v>
      </c>
      <c r="I18" s="250" t="s">
        <v>291</v>
      </c>
      <c r="J18" s="251" t="s">
        <v>291</v>
      </c>
      <c r="K18" s="113">
        <v>3.4</v>
      </c>
      <c r="L18" s="90">
        <v>-0.57999999999999996</v>
      </c>
      <c r="M18" s="87">
        <v>48594052.07</v>
      </c>
    </row>
    <row r="19" spans="1:13" ht="20.100000000000001" customHeight="1">
      <c r="A19" s="88" t="s">
        <v>257</v>
      </c>
      <c r="B19" s="89">
        <v>0.28999999999999998</v>
      </c>
      <c r="C19" s="90">
        <v>0</v>
      </c>
      <c r="D19" s="246">
        <v>25481869</v>
      </c>
      <c r="E19" s="247">
        <v>25481869</v>
      </c>
      <c r="F19" s="248">
        <v>25481869</v>
      </c>
      <c r="G19" s="20"/>
      <c r="H19" s="249" t="s">
        <v>136</v>
      </c>
      <c r="I19" s="250" t="s">
        <v>136</v>
      </c>
      <c r="J19" s="251" t="s">
        <v>136</v>
      </c>
      <c r="K19" s="113">
        <v>4.6900000000000004</v>
      </c>
      <c r="L19" s="90">
        <v>0.21</v>
      </c>
      <c r="M19" s="87">
        <v>32773209.210000001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3"/>
  <sheetViews>
    <sheetView rightToLeft="1" topLeftCell="A28" zoomScale="110" zoomScaleNormal="110" workbookViewId="0">
      <selection activeCell="B3" sqref="B3:N55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16.5" customHeight="1">
      <c r="A1" s="45"/>
      <c r="B1" s="273" t="s">
        <v>336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</row>
    <row r="2" spans="1:15" ht="26.2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2.95" customHeight="1">
      <c r="A3" s="45"/>
      <c r="B3" s="274" t="s">
        <v>16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6"/>
    </row>
    <row r="4" spans="1:15" ht="12.95" customHeight="1">
      <c r="A4" s="45"/>
      <c r="B4" s="80" t="s">
        <v>221</v>
      </c>
      <c r="C4" s="80" t="s">
        <v>222</v>
      </c>
      <c r="D4" s="81">
        <v>0.26</v>
      </c>
      <c r="E4" s="86">
        <v>0.26</v>
      </c>
      <c r="F4" s="86">
        <v>0.26</v>
      </c>
      <c r="G4" s="86">
        <v>0.26</v>
      </c>
      <c r="H4" s="86">
        <v>0.26</v>
      </c>
      <c r="I4" s="86">
        <v>0.26</v>
      </c>
      <c r="J4" s="86">
        <v>0.26</v>
      </c>
      <c r="K4" s="82">
        <v>0</v>
      </c>
      <c r="L4" s="83">
        <v>2</v>
      </c>
      <c r="M4" s="84">
        <v>17000</v>
      </c>
      <c r="N4" s="85">
        <v>4420</v>
      </c>
      <c r="O4"/>
    </row>
    <row r="5" spans="1:15" ht="12.95" customHeight="1">
      <c r="A5" s="45"/>
      <c r="B5" s="80" t="s">
        <v>291</v>
      </c>
      <c r="C5" s="80" t="s">
        <v>290</v>
      </c>
      <c r="D5" s="81">
        <v>3.42</v>
      </c>
      <c r="E5" s="86">
        <v>3.42</v>
      </c>
      <c r="F5" s="86">
        <v>3.36</v>
      </c>
      <c r="G5" s="86">
        <v>3.39</v>
      </c>
      <c r="H5" s="86">
        <v>3.41</v>
      </c>
      <c r="I5" s="86">
        <v>3.4</v>
      </c>
      <c r="J5" s="86">
        <v>3.42</v>
      </c>
      <c r="K5" s="82">
        <v>-0.57999999999999996</v>
      </c>
      <c r="L5" s="83">
        <v>86</v>
      </c>
      <c r="M5" s="84">
        <v>14317065</v>
      </c>
      <c r="N5" s="85">
        <v>48594052.07</v>
      </c>
      <c r="O5"/>
    </row>
    <row r="6" spans="1:15" ht="12.95" customHeight="1">
      <c r="A6" s="45"/>
      <c r="B6" s="80" t="s">
        <v>167</v>
      </c>
      <c r="C6" s="80" t="s">
        <v>168</v>
      </c>
      <c r="D6" s="81">
        <v>0.67</v>
      </c>
      <c r="E6" s="86">
        <v>0.68</v>
      </c>
      <c r="F6" s="86">
        <v>0.66</v>
      </c>
      <c r="G6" s="86">
        <v>0.66</v>
      </c>
      <c r="H6" s="86">
        <v>0.67</v>
      </c>
      <c r="I6" s="86">
        <v>0.66</v>
      </c>
      <c r="J6" s="86">
        <v>0.67</v>
      </c>
      <c r="K6" s="82">
        <v>-1.49</v>
      </c>
      <c r="L6" s="83">
        <v>21</v>
      </c>
      <c r="M6" s="84">
        <v>17155197</v>
      </c>
      <c r="N6" s="85">
        <v>11346951.99</v>
      </c>
      <c r="O6"/>
    </row>
    <row r="7" spans="1:15" ht="12.95" customHeight="1">
      <c r="A7" s="45"/>
      <c r="B7" s="36" t="s">
        <v>317</v>
      </c>
      <c r="C7" s="36" t="s">
        <v>318</v>
      </c>
      <c r="D7" s="81">
        <v>0.23</v>
      </c>
      <c r="E7" s="86">
        <v>0.23</v>
      </c>
      <c r="F7" s="86">
        <v>0.23</v>
      </c>
      <c r="G7" s="86">
        <v>0.23</v>
      </c>
      <c r="H7" s="86">
        <v>0.23</v>
      </c>
      <c r="I7" s="86">
        <v>0.23</v>
      </c>
      <c r="J7" s="86">
        <v>0.23</v>
      </c>
      <c r="K7" s="82">
        <v>0</v>
      </c>
      <c r="L7" s="83">
        <v>6</v>
      </c>
      <c r="M7" s="84">
        <v>12121334</v>
      </c>
      <c r="N7" s="85">
        <v>2787906.82</v>
      </c>
      <c r="O7"/>
    </row>
    <row r="8" spans="1:15" ht="12.95" customHeight="1">
      <c r="A8" s="45"/>
      <c r="B8" s="80" t="s">
        <v>267</v>
      </c>
      <c r="C8" s="80" t="s">
        <v>268</v>
      </c>
      <c r="D8" s="81">
        <v>0.3</v>
      </c>
      <c r="E8" s="86">
        <v>0.3</v>
      </c>
      <c r="F8" s="86">
        <v>0.3</v>
      </c>
      <c r="G8" s="86">
        <v>0.3</v>
      </c>
      <c r="H8" s="86">
        <v>0.27</v>
      </c>
      <c r="I8" s="86">
        <v>0.3</v>
      </c>
      <c r="J8" s="86">
        <v>0.3</v>
      </c>
      <c r="K8" s="82">
        <v>0</v>
      </c>
      <c r="L8" s="83">
        <v>1</v>
      </c>
      <c r="M8" s="84">
        <v>831</v>
      </c>
      <c r="N8" s="85">
        <v>249.3</v>
      </c>
      <c r="O8"/>
    </row>
    <row r="9" spans="1:15" ht="12.95" customHeight="1">
      <c r="A9" s="45"/>
      <c r="B9" s="80" t="s">
        <v>257</v>
      </c>
      <c r="C9" s="80" t="s">
        <v>258</v>
      </c>
      <c r="D9" s="81">
        <v>0.28000000000000003</v>
      </c>
      <c r="E9" s="86">
        <v>0.28999999999999998</v>
      </c>
      <c r="F9" s="86">
        <v>0.28000000000000003</v>
      </c>
      <c r="G9" s="86">
        <v>0.28999999999999998</v>
      </c>
      <c r="H9" s="86">
        <v>0.28999999999999998</v>
      </c>
      <c r="I9" s="86">
        <v>0.28999999999999998</v>
      </c>
      <c r="J9" s="86">
        <v>0.28999999999999998</v>
      </c>
      <c r="K9" s="82">
        <v>0</v>
      </c>
      <c r="L9" s="83">
        <v>8</v>
      </c>
      <c r="M9" s="84">
        <v>25481869</v>
      </c>
      <c r="N9" s="85">
        <v>7281697.1399999997</v>
      </c>
      <c r="O9"/>
    </row>
    <row r="10" spans="1:15" ht="12.95" customHeight="1">
      <c r="A10" s="45"/>
      <c r="B10" s="80" t="s">
        <v>295</v>
      </c>
      <c r="C10" s="80" t="s">
        <v>296</v>
      </c>
      <c r="D10" s="81">
        <v>0.22</v>
      </c>
      <c r="E10" s="86">
        <v>0.22</v>
      </c>
      <c r="F10" s="86">
        <v>0.21</v>
      </c>
      <c r="G10" s="86">
        <v>0.22</v>
      </c>
      <c r="H10" s="86">
        <v>0.22</v>
      </c>
      <c r="I10" s="86">
        <v>0.21</v>
      </c>
      <c r="J10" s="86">
        <v>0.22</v>
      </c>
      <c r="K10" s="82">
        <v>-4.55</v>
      </c>
      <c r="L10" s="83">
        <v>14</v>
      </c>
      <c r="M10" s="84">
        <v>45687255</v>
      </c>
      <c r="N10" s="85">
        <v>9994476.4900000002</v>
      </c>
      <c r="O10"/>
    </row>
    <row r="11" spans="1:15" ht="12.95" customHeight="1">
      <c r="A11" s="45"/>
      <c r="B11" s="161" t="s">
        <v>329</v>
      </c>
      <c r="C11" s="161" t="s">
        <v>328</v>
      </c>
      <c r="D11" s="81">
        <v>1.04</v>
      </c>
      <c r="E11" s="86">
        <v>1.04</v>
      </c>
      <c r="F11" s="86">
        <v>0.99</v>
      </c>
      <c r="G11" s="86">
        <v>1.01</v>
      </c>
      <c r="H11" s="86">
        <v>0.99</v>
      </c>
      <c r="I11" s="86">
        <v>1.03</v>
      </c>
      <c r="J11" s="86">
        <v>1.04</v>
      </c>
      <c r="K11" s="82">
        <v>-0.96</v>
      </c>
      <c r="L11" s="83">
        <v>22</v>
      </c>
      <c r="M11" s="84">
        <v>4767311</v>
      </c>
      <c r="N11" s="85">
        <v>4792189.99</v>
      </c>
      <c r="O11"/>
    </row>
    <row r="12" spans="1:15" ht="12.95" customHeight="1">
      <c r="A12" s="45"/>
      <c r="B12" s="80" t="s">
        <v>215</v>
      </c>
      <c r="C12" s="80" t="s">
        <v>216</v>
      </c>
      <c r="D12" s="81">
        <v>0.06</v>
      </c>
      <c r="E12" s="86">
        <v>7.0000000000000007E-2</v>
      </c>
      <c r="F12" s="86">
        <v>0.06</v>
      </c>
      <c r="G12" s="86">
        <v>0.06</v>
      </c>
      <c r="H12" s="86">
        <v>0.06</v>
      </c>
      <c r="I12" s="86">
        <v>0.06</v>
      </c>
      <c r="J12" s="86">
        <v>7.0000000000000007E-2</v>
      </c>
      <c r="K12" s="82">
        <v>-14.29</v>
      </c>
      <c r="L12" s="83">
        <v>5</v>
      </c>
      <c r="M12" s="84">
        <v>29276000</v>
      </c>
      <c r="N12" s="85">
        <v>1756570</v>
      </c>
      <c r="O12"/>
    </row>
    <row r="13" spans="1:15" ht="12.95" customHeight="1">
      <c r="A13" s="45"/>
      <c r="B13" s="36" t="s">
        <v>200</v>
      </c>
      <c r="C13" s="36" t="s">
        <v>193</v>
      </c>
      <c r="D13" s="81">
        <v>1.1000000000000001</v>
      </c>
      <c r="E13" s="86">
        <v>1.1000000000000001</v>
      </c>
      <c r="F13" s="86">
        <v>1.1000000000000001</v>
      </c>
      <c r="G13" s="86">
        <v>1.1000000000000001</v>
      </c>
      <c r="H13" s="86">
        <v>1.1000000000000001</v>
      </c>
      <c r="I13" s="86">
        <v>1.1000000000000001</v>
      </c>
      <c r="J13" s="86">
        <v>1.1000000000000001</v>
      </c>
      <c r="K13" s="82">
        <v>0</v>
      </c>
      <c r="L13" s="83">
        <v>1</v>
      </c>
      <c r="M13" s="84">
        <v>1000</v>
      </c>
      <c r="N13" s="85">
        <v>1100</v>
      </c>
      <c r="O13"/>
    </row>
    <row r="14" spans="1:15" ht="12.95" customHeight="1">
      <c r="A14" s="45"/>
      <c r="B14" s="80" t="s">
        <v>46</v>
      </c>
      <c r="C14" s="80" t="s">
        <v>47</v>
      </c>
      <c r="D14" s="81">
        <v>0.15</v>
      </c>
      <c r="E14" s="86">
        <v>0.15</v>
      </c>
      <c r="F14" s="86">
        <v>0.15</v>
      </c>
      <c r="G14" s="86">
        <v>0.15</v>
      </c>
      <c r="H14" s="86">
        <v>0.14000000000000001</v>
      </c>
      <c r="I14" s="86">
        <v>0.15</v>
      </c>
      <c r="J14" s="86">
        <v>0.14000000000000001</v>
      </c>
      <c r="K14" s="82">
        <v>7.14</v>
      </c>
      <c r="L14" s="83">
        <v>2</v>
      </c>
      <c r="M14" s="84">
        <v>1065035</v>
      </c>
      <c r="N14" s="85">
        <v>159755.25</v>
      </c>
      <c r="O14"/>
    </row>
    <row r="15" spans="1:15" ht="12.95" customHeight="1">
      <c r="A15" s="45"/>
      <c r="B15" s="80" t="s">
        <v>130</v>
      </c>
      <c r="C15" s="80" t="s">
        <v>131</v>
      </c>
      <c r="D15" s="81">
        <v>1.98</v>
      </c>
      <c r="E15" s="86">
        <v>1.98</v>
      </c>
      <c r="F15" s="86">
        <v>1.96</v>
      </c>
      <c r="G15" s="86">
        <v>1.97</v>
      </c>
      <c r="H15" s="86">
        <v>1.98</v>
      </c>
      <c r="I15" s="86">
        <v>1.97</v>
      </c>
      <c r="J15" s="86">
        <v>1.98</v>
      </c>
      <c r="K15" s="82">
        <v>-0.51</v>
      </c>
      <c r="L15" s="83">
        <v>93</v>
      </c>
      <c r="M15" s="84">
        <v>62068761</v>
      </c>
      <c r="N15" s="85">
        <v>122168494.37</v>
      </c>
      <c r="O15"/>
    </row>
    <row r="16" spans="1:15" ht="12.95" customHeight="1">
      <c r="A16" s="45"/>
      <c r="B16" s="80" t="s">
        <v>136</v>
      </c>
      <c r="C16" s="80" t="s">
        <v>137</v>
      </c>
      <c r="D16" s="81">
        <v>4.68</v>
      </c>
      <c r="E16" s="86">
        <v>4.7</v>
      </c>
      <c r="F16" s="86">
        <v>4.67</v>
      </c>
      <c r="G16" s="86">
        <v>4.6900000000000004</v>
      </c>
      <c r="H16" s="86">
        <v>4.67</v>
      </c>
      <c r="I16" s="86">
        <v>4.6900000000000004</v>
      </c>
      <c r="J16" s="86">
        <v>4.68</v>
      </c>
      <c r="K16" s="82">
        <v>0.21</v>
      </c>
      <c r="L16" s="83">
        <v>28</v>
      </c>
      <c r="M16" s="84">
        <v>6985836</v>
      </c>
      <c r="N16" s="85">
        <v>32773209.210000001</v>
      </c>
      <c r="O16"/>
    </row>
    <row r="17" spans="1:15" ht="12.95" customHeight="1">
      <c r="A17" s="45"/>
      <c r="B17" s="277" t="s">
        <v>17</v>
      </c>
      <c r="C17" s="278"/>
      <c r="D17" s="98"/>
      <c r="E17" s="98"/>
      <c r="F17" s="98"/>
      <c r="G17" s="98"/>
      <c r="H17" s="98"/>
      <c r="I17" s="98"/>
      <c r="J17" s="98"/>
      <c r="K17" s="98"/>
      <c r="L17" s="51">
        <f>SUM(L4:L16)</f>
        <v>289</v>
      </c>
      <c r="M17" s="51">
        <f>SUM(M4:M16)</f>
        <v>218944494</v>
      </c>
      <c r="N17" s="51">
        <f>SUM(N4:N16)</f>
        <v>241661072.63</v>
      </c>
      <c r="O17"/>
    </row>
    <row r="18" spans="1:15" ht="12.95" customHeight="1">
      <c r="A18" s="45"/>
      <c r="B18" s="281" t="s">
        <v>124</v>
      </c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3"/>
      <c r="O18"/>
    </row>
    <row r="19" spans="1:15" ht="12.95" customHeight="1">
      <c r="A19" s="45"/>
      <c r="B19" s="80" t="s">
        <v>161</v>
      </c>
      <c r="C19" s="80" t="s">
        <v>162</v>
      </c>
      <c r="D19" s="81">
        <v>13.05</v>
      </c>
      <c r="E19" s="86">
        <v>13.07</v>
      </c>
      <c r="F19" s="86">
        <v>13.05</v>
      </c>
      <c r="G19" s="86">
        <v>13.05</v>
      </c>
      <c r="H19" s="86">
        <v>13.05</v>
      </c>
      <c r="I19" s="86">
        <v>13.07</v>
      </c>
      <c r="J19" s="86">
        <v>13.05</v>
      </c>
      <c r="K19" s="82">
        <v>0.15</v>
      </c>
      <c r="L19" s="83">
        <v>43</v>
      </c>
      <c r="M19" s="84">
        <v>875176</v>
      </c>
      <c r="N19" s="85">
        <v>11421558.800000001</v>
      </c>
    </row>
    <row r="20" spans="1:15" ht="12.95" customHeight="1">
      <c r="A20" s="45"/>
      <c r="B20" s="80" t="s">
        <v>325</v>
      </c>
      <c r="C20" s="80" t="s">
        <v>326</v>
      </c>
      <c r="D20" s="81">
        <v>4.09</v>
      </c>
      <c r="E20" s="86">
        <v>4.4000000000000004</v>
      </c>
      <c r="F20" s="86">
        <v>3.56</v>
      </c>
      <c r="G20" s="86">
        <v>3.88</v>
      </c>
      <c r="H20" s="86">
        <v>4.07</v>
      </c>
      <c r="I20" s="86">
        <v>3.7</v>
      </c>
      <c r="J20" s="86">
        <v>4.09</v>
      </c>
      <c r="K20" s="82">
        <v>-9.5399999999999991</v>
      </c>
      <c r="L20" s="83">
        <v>50</v>
      </c>
      <c r="M20" s="84">
        <v>2670345</v>
      </c>
      <c r="N20" s="85">
        <v>10363861.83</v>
      </c>
    </row>
    <row r="21" spans="1:15" ht="12.95" customHeight="1">
      <c r="A21" s="45"/>
      <c r="B21" s="277" t="s">
        <v>160</v>
      </c>
      <c r="C21" s="278"/>
      <c r="D21" s="98"/>
      <c r="E21" s="98"/>
      <c r="F21" s="98"/>
      <c r="G21" s="98"/>
      <c r="H21" s="98"/>
      <c r="I21" s="98"/>
      <c r="J21" s="98"/>
      <c r="K21" s="98"/>
      <c r="L21" s="51">
        <f>SUM(L19:L20)</f>
        <v>93</v>
      </c>
      <c r="M21" s="51">
        <f>SUM(M19:M20)</f>
        <v>3545521</v>
      </c>
      <c r="N21" s="51">
        <f>SUM(N19:N20)</f>
        <v>21785420.630000003</v>
      </c>
    </row>
    <row r="22" spans="1:15" ht="12.95" customHeight="1">
      <c r="A22" s="45"/>
      <c r="B22" s="281" t="s">
        <v>102</v>
      </c>
      <c r="C22" s="282"/>
      <c r="D22" s="282"/>
      <c r="E22" s="282"/>
      <c r="F22" s="282"/>
      <c r="G22" s="282"/>
      <c r="H22" s="282"/>
      <c r="I22" s="282"/>
      <c r="J22" s="282"/>
      <c r="K22" s="282"/>
      <c r="L22" s="282"/>
      <c r="M22" s="282"/>
      <c r="N22" s="283"/>
    </row>
    <row r="23" spans="1:15" ht="12.95" customHeight="1">
      <c r="A23" s="45"/>
      <c r="B23" s="36" t="s">
        <v>277</v>
      </c>
      <c r="C23" s="36" t="s">
        <v>278</v>
      </c>
      <c r="D23" s="81">
        <v>0.9</v>
      </c>
      <c r="E23" s="86">
        <v>0.9</v>
      </c>
      <c r="F23" s="86">
        <v>0.87</v>
      </c>
      <c r="G23" s="86">
        <v>0.89</v>
      </c>
      <c r="H23" s="86">
        <v>0.9</v>
      </c>
      <c r="I23" s="86">
        <v>0.87</v>
      </c>
      <c r="J23" s="86">
        <v>0.9</v>
      </c>
      <c r="K23" s="82">
        <v>-3.33</v>
      </c>
      <c r="L23" s="83">
        <v>14</v>
      </c>
      <c r="M23" s="84">
        <v>91560</v>
      </c>
      <c r="N23" s="85">
        <v>81547.08</v>
      </c>
    </row>
    <row r="24" spans="1:15" ht="12.95" customHeight="1">
      <c r="A24" s="45"/>
      <c r="B24" s="36" t="s">
        <v>292</v>
      </c>
      <c r="C24" s="36" t="s">
        <v>293</v>
      </c>
      <c r="D24" s="145">
        <v>0.55000000000000004</v>
      </c>
      <c r="E24" s="145">
        <v>0.55000000000000004</v>
      </c>
      <c r="F24" s="145">
        <v>0.55000000000000004</v>
      </c>
      <c r="G24" s="145">
        <v>0.55000000000000004</v>
      </c>
      <c r="H24" s="145">
        <v>0.55000000000000004</v>
      </c>
      <c r="I24" s="145">
        <v>0.55000000000000004</v>
      </c>
      <c r="J24" s="145">
        <v>0.55000000000000004</v>
      </c>
      <c r="K24" s="82">
        <v>0</v>
      </c>
      <c r="L24" s="146">
        <v>1</v>
      </c>
      <c r="M24" s="147">
        <v>3605</v>
      </c>
      <c r="N24" s="144">
        <v>1982.75</v>
      </c>
    </row>
    <row r="25" spans="1:15" ht="12.95" customHeight="1">
      <c r="A25" s="45"/>
      <c r="B25" s="277" t="s">
        <v>294</v>
      </c>
      <c r="C25" s="278"/>
      <c r="D25" s="98"/>
      <c r="E25" s="98"/>
      <c r="F25" s="98"/>
      <c r="G25" s="98"/>
      <c r="H25" s="98"/>
      <c r="I25" s="98"/>
      <c r="J25" s="98"/>
      <c r="K25" s="98"/>
      <c r="L25" s="51">
        <f>SUM(L23:L24)</f>
        <v>15</v>
      </c>
      <c r="M25" s="51">
        <f>SUM(M23:M24)</f>
        <v>95165</v>
      </c>
      <c r="N25" s="51">
        <f>SUM(N23:N24)</f>
        <v>83529.83</v>
      </c>
    </row>
    <row r="26" spans="1:15" ht="12.95" customHeight="1">
      <c r="A26" s="45"/>
      <c r="B26" s="274" t="s">
        <v>18</v>
      </c>
      <c r="C26" s="275"/>
      <c r="D26" s="275"/>
      <c r="E26" s="275"/>
      <c r="F26" s="275"/>
      <c r="G26" s="275"/>
      <c r="H26" s="275"/>
      <c r="I26" s="275"/>
      <c r="J26" s="275"/>
      <c r="K26" s="275"/>
      <c r="L26" s="275"/>
      <c r="M26" s="275"/>
      <c r="N26" s="276"/>
    </row>
    <row r="27" spans="1:15" ht="12.95" customHeight="1">
      <c r="A27" s="45"/>
      <c r="B27" s="36" t="s">
        <v>319</v>
      </c>
      <c r="C27" s="36" t="s">
        <v>320</v>
      </c>
      <c r="D27" s="145">
        <v>27.8</v>
      </c>
      <c r="E27" s="145">
        <v>27.8</v>
      </c>
      <c r="F27" s="145">
        <v>26.98</v>
      </c>
      <c r="G27" s="145">
        <v>27.19</v>
      </c>
      <c r="H27" s="145">
        <v>28.05</v>
      </c>
      <c r="I27" s="145">
        <v>27</v>
      </c>
      <c r="J27" s="145">
        <v>27.8</v>
      </c>
      <c r="K27" s="82">
        <v>-2.88</v>
      </c>
      <c r="L27" s="146">
        <v>31</v>
      </c>
      <c r="M27" s="147">
        <v>1163215</v>
      </c>
      <c r="N27" s="144">
        <v>31625275.32</v>
      </c>
    </row>
    <row r="28" spans="1:15" ht="12.95" customHeight="1">
      <c r="A28" s="45"/>
      <c r="B28" s="118" t="s">
        <v>271</v>
      </c>
      <c r="C28" s="118" t="s">
        <v>272</v>
      </c>
      <c r="D28" s="117">
        <v>5.5</v>
      </c>
      <c r="E28" s="162">
        <v>5.5</v>
      </c>
      <c r="F28" s="162">
        <v>5.5</v>
      </c>
      <c r="G28" s="162">
        <v>5.5</v>
      </c>
      <c r="H28" s="162">
        <v>5.5</v>
      </c>
      <c r="I28" s="162">
        <v>5.5</v>
      </c>
      <c r="J28" s="162">
        <v>5.5</v>
      </c>
      <c r="K28" s="163">
        <v>0</v>
      </c>
      <c r="L28" s="157">
        <v>9</v>
      </c>
      <c r="M28" s="159">
        <v>5350000</v>
      </c>
      <c r="N28" s="160">
        <v>29425000</v>
      </c>
    </row>
    <row r="29" spans="1:15" ht="12.95" customHeight="1">
      <c r="A29" s="45"/>
      <c r="B29" s="36" t="s">
        <v>203</v>
      </c>
      <c r="C29" s="36" t="s">
        <v>204</v>
      </c>
      <c r="D29" s="145">
        <v>3.85</v>
      </c>
      <c r="E29" s="145">
        <v>3.85</v>
      </c>
      <c r="F29" s="145">
        <v>3.75</v>
      </c>
      <c r="G29" s="145">
        <v>3.78</v>
      </c>
      <c r="H29" s="145">
        <v>3.82</v>
      </c>
      <c r="I29" s="145">
        <v>3.75</v>
      </c>
      <c r="J29" s="145">
        <v>3.85</v>
      </c>
      <c r="K29" s="82">
        <v>-2.6</v>
      </c>
      <c r="L29" s="146">
        <v>15</v>
      </c>
      <c r="M29" s="147">
        <v>2110920</v>
      </c>
      <c r="N29" s="144">
        <v>7974042</v>
      </c>
    </row>
    <row r="30" spans="1:15" ht="12.95" customHeight="1">
      <c r="A30" s="45"/>
      <c r="B30" s="279" t="s">
        <v>89</v>
      </c>
      <c r="C30" s="280"/>
      <c r="D30" s="98"/>
      <c r="E30" s="98"/>
      <c r="F30" s="98"/>
      <c r="G30" s="98"/>
      <c r="H30" s="98"/>
      <c r="I30" s="98"/>
      <c r="J30" s="98"/>
      <c r="K30" s="98"/>
      <c r="L30" s="51">
        <f>SUM(L27:L29)</f>
        <v>55</v>
      </c>
      <c r="M30" s="51">
        <f>SUM(M27:M29)</f>
        <v>8624135</v>
      </c>
      <c r="N30" s="51">
        <f>SUM(N27:N29)</f>
        <v>69024317.319999993</v>
      </c>
    </row>
    <row r="31" spans="1:15" ht="12.95" customHeight="1">
      <c r="A31" s="45"/>
      <c r="B31" s="284" t="s">
        <v>19</v>
      </c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6"/>
    </row>
    <row r="32" spans="1:15" ht="12.95" customHeight="1">
      <c r="A32" s="45"/>
      <c r="B32" s="36" t="s">
        <v>174</v>
      </c>
      <c r="C32" s="36" t="s">
        <v>175</v>
      </c>
      <c r="D32" s="145">
        <v>5.45</v>
      </c>
      <c r="E32" s="145">
        <v>5.45</v>
      </c>
      <c r="F32" s="145">
        <v>5.35</v>
      </c>
      <c r="G32" s="145">
        <v>5.4</v>
      </c>
      <c r="H32" s="145">
        <v>5.45</v>
      </c>
      <c r="I32" s="145">
        <v>5.4</v>
      </c>
      <c r="J32" s="145">
        <v>5.45</v>
      </c>
      <c r="K32" s="82">
        <v>-0.92</v>
      </c>
      <c r="L32" s="146">
        <v>97</v>
      </c>
      <c r="M32" s="147">
        <v>382294610</v>
      </c>
      <c r="N32" s="144">
        <v>2064351630.3299999</v>
      </c>
      <c r="O32"/>
    </row>
    <row r="33" spans="1:15" ht="12.95" customHeight="1">
      <c r="A33" s="45"/>
      <c r="B33" s="36" t="s">
        <v>115</v>
      </c>
      <c r="C33" s="36" t="s">
        <v>116</v>
      </c>
      <c r="D33" s="145">
        <v>2.12</v>
      </c>
      <c r="E33" s="145">
        <v>2.2200000000000002</v>
      </c>
      <c r="F33" s="145">
        <v>2.12</v>
      </c>
      <c r="G33" s="145">
        <v>2.2000000000000002</v>
      </c>
      <c r="H33" s="145">
        <v>2.1</v>
      </c>
      <c r="I33" s="145">
        <v>2.2200000000000002</v>
      </c>
      <c r="J33" s="145">
        <v>2.11</v>
      </c>
      <c r="K33" s="82">
        <v>5.21</v>
      </c>
      <c r="L33" s="146">
        <v>8</v>
      </c>
      <c r="M33" s="147">
        <v>808561</v>
      </c>
      <c r="N33" s="144">
        <v>1777396.02</v>
      </c>
      <c r="O33"/>
    </row>
    <row r="34" spans="1:15" ht="12.95" customHeight="1">
      <c r="A34" s="45"/>
      <c r="B34" s="36" t="s">
        <v>231</v>
      </c>
      <c r="C34" s="36" t="s">
        <v>230</v>
      </c>
      <c r="D34" s="145">
        <v>2.58</v>
      </c>
      <c r="E34" s="145">
        <v>2.58</v>
      </c>
      <c r="F34" s="145">
        <v>2.58</v>
      </c>
      <c r="G34" s="145">
        <v>2.58</v>
      </c>
      <c r="H34" s="145">
        <v>2.58</v>
      </c>
      <c r="I34" s="145">
        <v>2.58</v>
      </c>
      <c r="J34" s="145">
        <v>2.58</v>
      </c>
      <c r="K34" s="82">
        <v>0</v>
      </c>
      <c r="L34" s="146">
        <v>1</v>
      </c>
      <c r="M34" s="147">
        <v>1000</v>
      </c>
      <c r="N34" s="144">
        <v>2580</v>
      </c>
      <c r="O34"/>
    </row>
    <row r="35" spans="1:15" ht="12.95" customHeight="1">
      <c r="A35" s="45"/>
      <c r="B35" s="36" t="s">
        <v>51</v>
      </c>
      <c r="C35" s="36" t="s">
        <v>52</v>
      </c>
      <c r="D35" s="145">
        <v>4.2</v>
      </c>
      <c r="E35" s="145">
        <v>4.2</v>
      </c>
      <c r="F35" s="145">
        <v>4.2</v>
      </c>
      <c r="G35" s="145">
        <v>4.2</v>
      </c>
      <c r="H35" s="145">
        <v>4.83</v>
      </c>
      <c r="I35" s="145">
        <v>4.2</v>
      </c>
      <c r="J35" s="145">
        <v>4.83</v>
      </c>
      <c r="K35" s="82">
        <v>-13.04</v>
      </c>
      <c r="L35" s="146">
        <v>2</v>
      </c>
      <c r="M35" s="147">
        <v>84500</v>
      </c>
      <c r="N35" s="144">
        <v>354900</v>
      </c>
      <c r="O35"/>
    </row>
    <row r="36" spans="1:15" ht="12.95" customHeight="1">
      <c r="A36" s="45"/>
      <c r="B36" s="36" t="s">
        <v>217</v>
      </c>
      <c r="C36" s="36" t="s">
        <v>218</v>
      </c>
      <c r="D36" s="145">
        <v>17.5</v>
      </c>
      <c r="E36" s="145">
        <v>17.5</v>
      </c>
      <c r="F36" s="145">
        <v>17.5</v>
      </c>
      <c r="G36" s="145">
        <v>17.5</v>
      </c>
      <c r="H36" s="145">
        <v>17.5</v>
      </c>
      <c r="I36" s="145">
        <v>17.5</v>
      </c>
      <c r="J36" s="145">
        <v>17.5</v>
      </c>
      <c r="K36" s="82">
        <v>0</v>
      </c>
      <c r="L36" s="146">
        <v>1</v>
      </c>
      <c r="M36" s="147">
        <v>141</v>
      </c>
      <c r="N36" s="144">
        <v>2467.5</v>
      </c>
      <c r="O36"/>
    </row>
    <row r="37" spans="1:15" ht="12.95" customHeight="1">
      <c r="A37" s="45"/>
      <c r="B37" s="36" t="s">
        <v>265</v>
      </c>
      <c r="C37" s="36" t="s">
        <v>266</v>
      </c>
      <c r="D37" s="145">
        <v>1.3</v>
      </c>
      <c r="E37" s="145">
        <v>1.3</v>
      </c>
      <c r="F37" s="145">
        <v>1.3</v>
      </c>
      <c r="G37" s="145">
        <v>1.3</v>
      </c>
      <c r="H37" s="145">
        <v>1.34</v>
      </c>
      <c r="I37" s="145">
        <v>1.3</v>
      </c>
      <c r="J37" s="145">
        <v>1.3</v>
      </c>
      <c r="K37" s="82">
        <v>0</v>
      </c>
      <c r="L37" s="146">
        <v>3</v>
      </c>
      <c r="M37" s="147">
        <v>553500</v>
      </c>
      <c r="N37" s="144">
        <v>719550</v>
      </c>
      <c r="O37"/>
    </row>
    <row r="38" spans="1:15" ht="12.95" customHeight="1">
      <c r="A38" s="45"/>
      <c r="B38" s="118" t="s">
        <v>274</v>
      </c>
      <c r="C38" s="118" t="s">
        <v>273</v>
      </c>
      <c r="D38" s="145">
        <v>2.6</v>
      </c>
      <c r="E38" s="145">
        <v>2.6</v>
      </c>
      <c r="F38" s="145">
        <v>2.6</v>
      </c>
      <c r="G38" s="145">
        <v>2.6</v>
      </c>
      <c r="H38" s="145">
        <v>2.65</v>
      </c>
      <c r="I38" s="145">
        <v>2.6</v>
      </c>
      <c r="J38" s="145">
        <v>2.65</v>
      </c>
      <c r="K38" s="82">
        <v>-1.89</v>
      </c>
      <c r="L38" s="146">
        <v>8</v>
      </c>
      <c r="M38" s="147">
        <v>1150000</v>
      </c>
      <c r="N38" s="144">
        <v>2990000</v>
      </c>
      <c r="O38"/>
    </row>
    <row r="39" spans="1:15" ht="12.95" customHeight="1">
      <c r="A39" s="45"/>
      <c r="B39" s="36" t="s">
        <v>184</v>
      </c>
      <c r="C39" s="36" t="s">
        <v>183</v>
      </c>
      <c r="D39" s="145">
        <v>2.36</v>
      </c>
      <c r="E39" s="145">
        <v>2.36</v>
      </c>
      <c r="F39" s="145">
        <v>2.25</v>
      </c>
      <c r="G39" s="145">
        <v>2.2799999999999998</v>
      </c>
      <c r="H39" s="145">
        <v>2.36</v>
      </c>
      <c r="I39" s="145">
        <v>2.2599999999999998</v>
      </c>
      <c r="J39" s="145">
        <v>2.36</v>
      </c>
      <c r="K39" s="82">
        <v>-4.24</v>
      </c>
      <c r="L39" s="146">
        <v>115</v>
      </c>
      <c r="M39" s="147">
        <v>24669722</v>
      </c>
      <c r="N39" s="144">
        <v>56193408.670000002</v>
      </c>
      <c r="O39"/>
    </row>
    <row r="40" spans="1:15" ht="12.95" customHeight="1">
      <c r="A40" s="45"/>
      <c r="B40" s="36" t="s">
        <v>263</v>
      </c>
      <c r="C40" s="36" t="s">
        <v>264</v>
      </c>
      <c r="D40" s="145">
        <v>5.6</v>
      </c>
      <c r="E40" s="145">
        <v>5.6</v>
      </c>
      <c r="F40" s="145">
        <v>5.52</v>
      </c>
      <c r="G40" s="145">
        <v>5.54</v>
      </c>
      <c r="H40" s="145">
        <v>5.6</v>
      </c>
      <c r="I40" s="145">
        <v>5.6</v>
      </c>
      <c r="J40" s="145">
        <v>5.6</v>
      </c>
      <c r="K40" s="82">
        <v>0</v>
      </c>
      <c r="L40" s="146">
        <v>9</v>
      </c>
      <c r="M40" s="147">
        <v>509775</v>
      </c>
      <c r="N40" s="144">
        <v>2825740</v>
      </c>
      <c r="O40"/>
    </row>
    <row r="41" spans="1:15" ht="12.95" customHeight="1">
      <c r="A41" s="45"/>
      <c r="B41" s="36" t="s">
        <v>187</v>
      </c>
      <c r="C41" s="36" t="s">
        <v>188</v>
      </c>
      <c r="D41" s="145">
        <v>2.25</v>
      </c>
      <c r="E41" s="145">
        <v>2.25</v>
      </c>
      <c r="F41" s="145">
        <v>2.25</v>
      </c>
      <c r="G41" s="145">
        <v>2.25</v>
      </c>
      <c r="H41" s="145">
        <v>2.29</v>
      </c>
      <c r="I41" s="145">
        <v>2.25</v>
      </c>
      <c r="J41" s="145">
        <v>2.2799999999999998</v>
      </c>
      <c r="K41" s="82">
        <v>-1.32</v>
      </c>
      <c r="L41" s="146">
        <v>2</v>
      </c>
      <c r="M41" s="147">
        <v>350000</v>
      </c>
      <c r="N41" s="144">
        <v>787500</v>
      </c>
      <c r="O41"/>
    </row>
    <row r="42" spans="1:15" ht="12.95" customHeight="1">
      <c r="A42" s="45"/>
      <c r="B42" s="287" t="s">
        <v>20</v>
      </c>
      <c r="C42" s="288"/>
      <c r="D42" s="291"/>
      <c r="E42" s="271"/>
      <c r="F42" s="271"/>
      <c r="G42" s="271"/>
      <c r="H42" s="271"/>
      <c r="I42" s="271"/>
      <c r="J42" s="271"/>
      <c r="K42" s="292"/>
      <c r="L42" s="51">
        <f>SUM(L32:L41)</f>
        <v>246</v>
      </c>
      <c r="M42" s="51">
        <f>SUM(M32:M41)</f>
        <v>410421809</v>
      </c>
      <c r="N42" s="51">
        <f>SUM(N32:N41)</f>
        <v>2130005172.52</v>
      </c>
      <c r="O42"/>
    </row>
    <row r="43" spans="1:15" ht="12.95" customHeight="1">
      <c r="A43" s="45"/>
      <c r="B43" s="274" t="s">
        <v>28</v>
      </c>
      <c r="C43" s="275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6"/>
      <c r="O43"/>
    </row>
    <row r="44" spans="1:15" ht="12.95" customHeight="1">
      <c r="A44" s="45"/>
      <c r="B44" s="105" t="s">
        <v>201</v>
      </c>
      <c r="C44" s="105" t="s">
        <v>202</v>
      </c>
      <c r="D44" s="122">
        <v>11.6</v>
      </c>
      <c r="E44" s="135">
        <v>11.6</v>
      </c>
      <c r="F44" s="135">
        <v>11.56</v>
      </c>
      <c r="G44" s="135">
        <v>11.59</v>
      </c>
      <c r="H44" s="135">
        <v>11.5</v>
      </c>
      <c r="I44" s="135">
        <v>11.56</v>
      </c>
      <c r="J44" s="135">
        <v>11.5</v>
      </c>
      <c r="K44" s="136">
        <v>0.52</v>
      </c>
      <c r="L44" s="137">
        <v>2</v>
      </c>
      <c r="M44" s="138">
        <v>13500</v>
      </c>
      <c r="N44" s="139">
        <v>156500</v>
      </c>
      <c r="O44"/>
    </row>
    <row r="45" spans="1:15" ht="12.95" customHeight="1">
      <c r="A45" s="45"/>
      <c r="B45" s="105" t="s">
        <v>194</v>
      </c>
      <c r="C45" s="105" t="s">
        <v>195</v>
      </c>
      <c r="D45" s="122">
        <v>105</v>
      </c>
      <c r="E45" s="135">
        <v>105</v>
      </c>
      <c r="F45" s="135">
        <v>105</v>
      </c>
      <c r="G45" s="135">
        <v>105</v>
      </c>
      <c r="H45" s="135">
        <v>103</v>
      </c>
      <c r="I45" s="135">
        <v>105</v>
      </c>
      <c r="J45" s="135">
        <v>103</v>
      </c>
      <c r="K45" s="136">
        <v>1.94</v>
      </c>
      <c r="L45" s="137">
        <v>3</v>
      </c>
      <c r="M45" s="138">
        <v>6644</v>
      </c>
      <c r="N45" s="139">
        <v>697620</v>
      </c>
      <c r="O45"/>
    </row>
    <row r="46" spans="1:15" ht="12.95" customHeight="1">
      <c r="A46" s="45"/>
      <c r="B46" s="36" t="s">
        <v>143</v>
      </c>
      <c r="C46" s="36" t="s">
        <v>144</v>
      </c>
      <c r="D46" s="122">
        <v>9</v>
      </c>
      <c r="E46" s="135">
        <v>9</v>
      </c>
      <c r="F46" s="135">
        <v>9</v>
      </c>
      <c r="G46" s="135">
        <v>9</v>
      </c>
      <c r="H46" s="135">
        <v>9</v>
      </c>
      <c r="I46" s="135">
        <v>9</v>
      </c>
      <c r="J46" s="135">
        <v>9</v>
      </c>
      <c r="K46" s="136">
        <v>0</v>
      </c>
      <c r="L46" s="137">
        <v>1</v>
      </c>
      <c r="M46" s="138">
        <v>100000</v>
      </c>
      <c r="N46" s="139">
        <v>900000</v>
      </c>
      <c r="O46"/>
    </row>
    <row r="47" spans="1:15" ht="12.95" customHeight="1">
      <c r="A47" s="45"/>
      <c r="B47" s="36" t="s">
        <v>39</v>
      </c>
      <c r="C47" s="36" t="s">
        <v>40</v>
      </c>
      <c r="D47" s="122">
        <v>23.7</v>
      </c>
      <c r="E47" s="135">
        <v>23.7</v>
      </c>
      <c r="F47" s="135">
        <v>23.7</v>
      </c>
      <c r="G47" s="135">
        <v>23.7</v>
      </c>
      <c r="H47" s="135">
        <v>23.65</v>
      </c>
      <c r="I47" s="135">
        <v>23.7</v>
      </c>
      <c r="J47" s="135">
        <v>23.7</v>
      </c>
      <c r="K47" s="136">
        <v>0</v>
      </c>
      <c r="L47" s="137">
        <v>1</v>
      </c>
      <c r="M47" s="138">
        <v>10000</v>
      </c>
      <c r="N47" s="139">
        <v>237000</v>
      </c>
      <c r="O47"/>
    </row>
    <row r="48" spans="1:15" ht="12.95" customHeight="1">
      <c r="A48" s="45"/>
      <c r="B48" s="36" t="s">
        <v>169</v>
      </c>
      <c r="C48" s="36" t="s">
        <v>170</v>
      </c>
      <c r="D48" s="122">
        <v>18</v>
      </c>
      <c r="E48" s="135">
        <v>18</v>
      </c>
      <c r="F48" s="135">
        <v>15.3</v>
      </c>
      <c r="G48" s="135">
        <v>15.31</v>
      </c>
      <c r="H48" s="135">
        <v>18</v>
      </c>
      <c r="I48" s="135">
        <v>15.3</v>
      </c>
      <c r="J48" s="135">
        <v>18</v>
      </c>
      <c r="K48" s="136">
        <v>-15</v>
      </c>
      <c r="L48" s="137">
        <v>4</v>
      </c>
      <c r="M48" s="138">
        <v>30110</v>
      </c>
      <c r="N48" s="139">
        <v>460980</v>
      </c>
      <c r="O48"/>
    </row>
    <row r="49" spans="1:15" ht="12.95" customHeight="1">
      <c r="A49" s="45"/>
      <c r="B49" s="287" t="s">
        <v>176</v>
      </c>
      <c r="C49" s="288"/>
      <c r="D49" s="291"/>
      <c r="E49" s="271"/>
      <c r="F49" s="271"/>
      <c r="G49" s="271"/>
      <c r="H49" s="271"/>
      <c r="I49" s="271"/>
      <c r="J49" s="271"/>
      <c r="K49" s="292"/>
      <c r="L49" s="51">
        <f>SUM(L44:L48)</f>
        <v>11</v>
      </c>
      <c r="M49" s="51">
        <f>SUM(M44:M48)</f>
        <v>160254</v>
      </c>
      <c r="N49" s="51">
        <f>SUM(N44:N48)</f>
        <v>2452100</v>
      </c>
      <c r="O49"/>
    </row>
    <row r="50" spans="1:15" ht="12.95" customHeight="1">
      <c r="A50" s="45"/>
      <c r="B50" s="274" t="s">
        <v>21</v>
      </c>
      <c r="C50" s="275"/>
      <c r="D50" s="275"/>
      <c r="E50" s="275"/>
      <c r="F50" s="275"/>
      <c r="G50" s="275"/>
      <c r="H50" s="275"/>
      <c r="I50" s="275"/>
      <c r="J50" s="275"/>
      <c r="K50" s="275"/>
      <c r="L50" s="275"/>
      <c r="M50" s="275"/>
      <c r="N50" s="276"/>
      <c r="O50"/>
    </row>
    <row r="51" spans="1:15" ht="12.95" customHeight="1">
      <c r="A51" s="45"/>
      <c r="B51" s="36" t="s">
        <v>299</v>
      </c>
      <c r="C51" s="36" t="s">
        <v>300</v>
      </c>
      <c r="D51" s="122">
        <v>12</v>
      </c>
      <c r="E51" s="135">
        <v>13</v>
      </c>
      <c r="F51" s="135">
        <v>11</v>
      </c>
      <c r="G51" s="135">
        <v>11.85</v>
      </c>
      <c r="H51" s="135">
        <v>12</v>
      </c>
      <c r="I51" s="135">
        <v>12.5</v>
      </c>
      <c r="J51" s="135">
        <v>12</v>
      </c>
      <c r="K51" s="136">
        <v>4.17</v>
      </c>
      <c r="L51" s="137">
        <v>24</v>
      </c>
      <c r="M51" s="138">
        <v>232886</v>
      </c>
      <c r="N51" s="139">
        <v>2758625</v>
      </c>
    </row>
    <row r="52" spans="1:15" ht="12.95" customHeight="1">
      <c r="A52" s="45"/>
      <c r="B52" s="36" t="s">
        <v>286</v>
      </c>
      <c r="C52" s="36" t="s">
        <v>287</v>
      </c>
      <c r="D52" s="117">
        <v>5</v>
      </c>
      <c r="E52" s="173">
        <v>5</v>
      </c>
      <c r="F52" s="173">
        <v>5</v>
      </c>
      <c r="G52" s="173">
        <v>5</v>
      </c>
      <c r="H52" s="173">
        <v>4.55</v>
      </c>
      <c r="I52" s="173">
        <v>5</v>
      </c>
      <c r="J52" s="173">
        <v>4.55</v>
      </c>
      <c r="K52" s="174">
        <v>9.89</v>
      </c>
      <c r="L52" s="175">
        <v>3</v>
      </c>
      <c r="M52" s="176">
        <v>14015</v>
      </c>
      <c r="N52" s="177">
        <v>70075</v>
      </c>
    </row>
    <row r="53" spans="1:15" ht="12.95" customHeight="1">
      <c r="A53" s="45"/>
      <c r="B53" s="36" t="s">
        <v>87</v>
      </c>
      <c r="C53" s="36" t="s">
        <v>88</v>
      </c>
      <c r="D53" s="86">
        <v>0.4</v>
      </c>
      <c r="E53" s="122">
        <v>0.4</v>
      </c>
      <c r="F53" s="122">
        <v>0.4</v>
      </c>
      <c r="G53" s="122">
        <v>0.4</v>
      </c>
      <c r="H53" s="122">
        <v>0.43</v>
      </c>
      <c r="I53" s="122">
        <v>0.4</v>
      </c>
      <c r="J53" s="122">
        <v>0.4</v>
      </c>
      <c r="K53" s="125">
        <v>0</v>
      </c>
      <c r="L53" s="123">
        <v>2</v>
      </c>
      <c r="M53" s="126">
        <v>995000</v>
      </c>
      <c r="N53" s="124">
        <v>398000</v>
      </c>
    </row>
    <row r="54" spans="1:15" ht="12.95" customHeight="1">
      <c r="A54" s="45"/>
      <c r="B54" s="287" t="s">
        <v>298</v>
      </c>
      <c r="C54" s="288"/>
      <c r="D54" s="291"/>
      <c r="E54" s="271"/>
      <c r="F54" s="271"/>
      <c r="G54" s="271"/>
      <c r="H54" s="271"/>
      <c r="I54" s="271"/>
      <c r="J54" s="271"/>
      <c r="K54" s="292"/>
      <c r="L54" s="51">
        <f>SUM(L51:L53)</f>
        <v>29</v>
      </c>
      <c r="M54" s="51">
        <f>SUM(M51:M53)</f>
        <v>1241901</v>
      </c>
      <c r="N54" s="51">
        <f>SUM(N51:N53)</f>
        <v>3226700</v>
      </c>
    </row>
    <row r="55" spans="1:15" ht="12.95" customHeight="1">
      <c r="A55" s="45"/>
      <c r="B55" s="289" t="s">
        <v>22</v>
      </c>
      <c r="C55" s="290"/>
      <c r="D55" s="52"/>
      <c r="E55" s="52"/>
      <c r="F55" s="52"/>
      <c r="G55" s="52"/>
      <c r="H55" s="52"/>
      <c r="I55" s="52"/>
      <c r="J55" s="52"/>
      <c r="K55" s="52"/>
      <c r="L55" s="53">
        <f>L54+L49+L42+L30+L25+L21+L17</f>
        <v>738</v>
      </c>
      <c r="M55" s="53">
        <f t="shared" ref="M55:N55" si="0">M54+M49+M42+M30+M25+M21+M17</f>
        <v>643033279</v>
      </c>
      <c r="N55" s="53">
        <f t="shared" si="0"/>
        <v>2468238312.9300003</v>
      </c>
    </row>
    <row r="56" spans="1:15" ht="26.25" customHeight="1">
      <c r="A56" s="45"/>
      <c r="B56" s="273" t="s">
        <v>337</v>
      </c>
      <c r="C56" s="273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</row>
    <row r="57" spans="1:15" ht="27.75" customHeight="1">
      <c r="A57" s="45"/>
      <c r="B57" s="46" t="s">
        <v>6</v>
      </c>
      <c r="C57" s="47" t="s">
        <v>7</v>
      </c>
      <c r="D57" s="47" t="s">
        <v>8</v>
      </c>
      <c r="E57" s="47" t="s">
        <v>9</v>
      </c>
      <c r="F57" s="47" t="s">
        <v>10</v>
      </c>
      <c r="G57" s="47" t="s">
        <v>11</v>
      </c>
      <c r="H57" s="47" t="s">
        <v>12</v>
      </c>
      <c r="I57" s="47" t="s">
        <v>13</v>
      </c>
      <c r="J57" s="48" t="s">
        <v>14</v>
      </c>
      <c r="K57" s="49" t="s">
        <v>15</v>
      </c>
      <c r="L57" s="50" t="s">
        <v>3</v>
      </c>
      <c r="M57" s="50" t="s">
        <v>2</v>
      </c>
      <c r="N57" s="47" t="s">
        <v>1</v>
      </c>
    </row>
    <row r="58" spans="1:15" ht="14.45" customHeight="1">
      <c r="A58" s="45"/>
      <c r="B58" s="274" t="s">
        <v>16</v>
      </c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6"/>
    </row>
    <row r="59" spans="1:15" ht="14.45" customHeight="1">
      <c r="A59" s="45"/>
      <c r="B59" s="116" t="s">
        <v>113</v>
      </c>
      <c r="C59" s="105" t="s">
        <v>114</v>
      </c>
      <c r="D59" s="86">
        <v>0.17</v>
      </c>
      <c r="E59" s="122">
        <v>0.17</v>
      </c>
      <c r="F59" s="122">
        <v>0.17</v>
      </c>
      <c r="G59" s="122">
        <v>0.17</v>
      </c>
      <c r="H59" s="122">
        <v>0.21</v>
      </c>
      <c r="I59" s="122">
        <v>0.17</v>
      </c>
      <c r="J59" s="122">
        <v>0.21</v>
      </c>
      <c r="K59" s="125">
        <v>-19.05</v>
      </c>
      <c r="L59" s="123">
        <v>1</v>
      </c>
      <c r="M59" s="126">
        <v>2000000</v>
      </c>
      <c r="N59" s="124">
        <v>340000</v>
      </c>
    </row>
    <row r="60" spans="1:15" ht="14.45" customHeight="1">
      <c r="A60" s="45"/>
      <c r="B60" s="36" t="s">
        <v>117</v>
      </c>
      <c r="C60" s="105" t="s">
        <v>118</v>
      </c>
      <c r="D60" s="86">
        <v>0.11</v>
      </c>
      <c r="E60" s="122">
        <v>0.11</v>
      </c>
      <c r="F60" s="122">
        <v>0.11</v>
      </c>
      <c r="G60" s="122">
        <v>0.11</v>
      </c>
      <c r="H60" s="122">
        <v>0.13</v>
      </c>
      <c r="I60" s="122">
        <v>0.11</v>
      </c>
      <c r="J60" s="122">
        <v>0.13</v>
      </c>
      <c r="K60" s="125">
        <v>-15.38</v>
      </c>
      <c r="L60" s="123">
        <v>1</v>
      </c>
      <c r="M60" s="126">
        <v>2000000</v>
      </c>
      <c r="N60" s="124">
        <v>220000</v>
      </c>
    </row>
    <row r="61" spans="1:15" ht="14.45" customHeight="1">
      <c r="A61" s="45"/>
      <c r="B61" s="36" t="s">
        <v>282</v>
      </c>
      <c r="C61" s="105" t="s">
        <v>283</v>
      </c>
      <c r="D61" s="86">
        <v>0.64</v>
      </c>
      <c r="E61" s="122">
        <v>0.64</v>
      </c>
      <c r="F61" s="122">
        <v>0.64</v>
      </c>
      <c r="G61" s="122">
        <v>0.64</v>
      </c>
      <c r="H61" s="122">
        <v>0.64</v>
      </c>
      <c r="I61" s="122">
        <v>0.64</v>
      </c>
      <c r="J61" s="122">
        <v>0.64</v>
      </c>
      <c r="K61" s="125">
        <v>0</v>
      </c>
      <c r="L61" s="123">
        <v>1</v>
      </c>
      <c r="M61" s="126">
        <v>10157</v>
      </c>
      <c r="N61" s="124">
        <v>6500.48</v>
      </c>
    </row>
    <row r="62" spans="1:15" ht="14.45" customHeight="1">
      <c r="A62" s="45"/>
      <c r="B62" s="277" t="s">
        <v>17</v>
      </c>
      <c r="C62" s="278"/>
      <c r="D62" s="111"/>
      <c r="E62" s="111"/>
      <c r="F62" s="111"/>
      <c r="G62" s="111"/>
      <c r="H62" s="111"/>
      <c r="I62" s="111"/>
      <c r="J62" s="111"/>
      <c r="K62" s="111"/>
      <c r="L62" s="120">
        <f>SUM(L59:L61)</f>
        <v>3</v>
      </c>
      <c r="M62" s="120">
        <f>SUM(M59:M61)</f>
        <v>4010157</v>
      </c>
      <c r="N62" s="120">
        <f>SUM(N59:N61)</f>
        <v>566500.48</v>
      </c>
    </row>
    <row r="63" spans="1:15" ht="14.45" customHeight="1">
      <c r="A63" s="45"/>
      <c r="B63" s="274" t="s">
        <v>18</v>
      </c>
      <c r="C63" s="275"/>
      <c r="D63" s="275"/>
      <c r="E63" s="275"/>
      <c r="F63" s="275"/>
      <c r="G63" s="275"/>
      <c r="H63" s="275"/>
      <c r="I63" s="275"/>
      <c r="J63" s="275"/>
      <c r="K63" s="275"/>
      <c r="L63" s="275"/>
      <c r="M63" s="275"/>
      <c r="N63" s="276"/>
    </row>
    <row r="64" spans="1:15" ht="14.45" customHeight="1">
      <c r="A64" s="45"/>
      <c r="B64" s="103" t="s">
        <v>249</v>
      </c>
      <c r="C64" s="103" t="s">
        <v>250</v>
      </c>
      <c r="D64" s="102">
        <v>2.48</v>
      </c>
      <c r="E64" s="122">
        <v>2.48</v>
      </c>
      <c r="F64" s="122">
        <v>2.4</v>
      </c>
      <c r="G64" s="122">
        <v>2.46</v>
      </c>
      <c r="H64" s="122">
        <v>2.42</v>
      </c>
      <c r="I64" s="122">
        <v>2.4</v>
      </c>
      <c r="J64" s="122">
        <v>2.4</v>
      </c>
      <c r="K64" s="125">
        <v>0</v>
      </c>
      <c r="L64" s="123">
        <v>25</v>
      </c>
      <c r="M64" s="126">
        <v>3256718</v>
      </c>
      <c r="N64" s="124">
        <v>8024716.1500000004</v>
      </c>
    </row>
    <row r="65" spans="1:14" ht="14.45" customHeight="1">
      <c r="A65" s="45"/>
      <c r="B65" s="287" t="s">
        <v>89</v>
      </c>
      <c r="C65" s="288"/>
      <c r="D65" s="270"/>
      <c r="E65" s="271"/>
      <c r="F65" s="271"/>
      <c r="G65" s="271"/>
      <c r="H65" s="271"/>
      <c r="I65" s="271"/>
      <c r="J65" s="271"/>
      <c r="K65" s="272"/>
      <c r="L65" s="51">
        <f>SUM(L64)</f>
        <v>25</v>
      </c>
      <c r="M65" s="51">
        <f>SUM(M64)</f>
        <v>3256718</v>
      </c>
      <c r="N65" s="51">
        <f>SUM(N64)</f>
        <v>8024716.1500000004</v>
      </c>
    </row>
    <row r="66" spans="1:14" ht="14.45" customHeight="1">
      <c r="A66" s="45"/>
      <c r="B66" s="274" t="s">
        <v>19</v>
      </c>
      <c r="C66" s="275"/>
      <c r="D66" s="275"/>
      <c r="E66" s="275"/>
      <c r="F66" s="275"/>
      <c r="G66" s="275"/>
      <c r="H66" s="275"/>
      <c r="I66" s="275"/>
      <c r="J66" s="275"/>
      <c r="K66" s="275"/>
      <c r="L66" s="275"/>
      <c r="M66" s="275"/>
      <c r="N66" s="276"/>
    </row>
    <row r="67" spans="1:14" ht="14.45" customHeight="1">
      <c r="A67" s="45"/>
      <c r="B67" s="36" t="s">
        <v>50</v>
      </c>
      <c r="C67" s="36" t="s">
        <v>49</v>
      </c>
      <c r="D67" s="102">
        <v>3.2</v>
      </c>
      <c r="E67" s="122">
        <v>3.2</v>
      </c>
      <c r="F67" s="122">
        <v>3.12</v>
      </c>
      <c r="G67" s="122">
        <v>3.15</v>
      </c>
      <c r="H67" s="122">
        <v>3.21</v>
      </c>
      <c r="I67" s="122">
        <v>3.15</v>
      </c>
      <c r="J67" s="122">
        <v>3.2</v>
      </c>
      <c r="K67" s="125">
        <v>-1.56</v>
      </c>
      <c r="L67" s="123">
        <v>15</v>
      </c>
      <c r="M67" s="126">
        <v>1734483</v>
      </c>
      <c r="N67" s="124">
        <v>5471129.8499999996</v>
      </c>
    </row>
    <row r="68" spans="1:14" ht="14.45" customHeight="1">
      <c r="A68" s="45"/>
      <c r="B68" s="287" t="s">
        <v>20</v>
      </c>
      <c r="C68" s="288"/>
      <c r="D68" s="270"/>
      <c r="E68" s="271"/>
      <c r="F68" s="271"/>
      <c r="G68" s="271"/>
      <c r="H68" s="271"/>
      <c r="I68" s="271"/>
      <c r="J68" s="271"/>
      <c r="K68" s="272"/>
      <c r="L68" s="51">
        <f>SUM(L67:L67)</f>
        <v>15</v>
      </c>
      <c r="M68" s="51">
        <f>SUM(M67:M67)</f>
        <v>1734483</v>
      </c>
      <c r="N68" s="51">
        <f>SUM(N67:N67)</f>
        <v>5471129.8499999996</v>
      </c>
    </row>
    <row r="69" spans="1:14" ht="14.45" customHeight="1">
      <c r="A69" s="45"/>
      <c r="B69" s="289" t="s">
        <v>182</v>
      </c>
      <c r="C69" s="290"/>
      <c r="D69" s="52"/>
      <c r="E69" s="52"/>
      <c r="F69" s="52"/>
      <c r="G69" s="52"/>
      <c r="H69" s="52"/>
      <c r="I69" s="52"/>
      <c r="J69" s="52"/>
      <c r="K69" s="52"/>
      <c r="L69" s="53">
        <f>L68+L65+L62</f>
        <v>43</v>
      </c>
      <c r="M69" s="53">
        <f>M68+M65+M62</f>
        <v>9001358</v>
      </c>
      <c r="N69" s="53">
        <f>N68+N65+N62</f>
        <v>14062346.48</v>
      </c>
    </row>
    <row r="70" spans="1:14" ht="26.25" customHeight="1">
      <c r="A70" s="45"/>
      <c r="B70" s="273" t="s">
        <v>338</v>
      </c>
      <c r="C70" s="273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</row>
    <row r="71" spans="1:14" ht="30.75" customHeight="1">
      <c r="A71" s="45"/>
      <c r="B71" s="46" t="s">
        <v>6</v>
      </c>
      <c r="C71" s="47" t="s">
        <v>7</v>
      </c>
      <c r="D71" s="47" t="s">
        <v>8</v>
      </c>
      <c r="E71" s="47" t="s">
        <v>9</v>
      </c>
      <c r="F71" s="47" t="s">
        <v>10</v>
      </c>
      <c r="G71" s="47" t="s">
        <v>11</v>
      </c>
      <c r="H71" s="47" t="s">
        <v>12</v>
      </c>
      <c r="I71" s="47" t="s">
        <v>13</v>
      </c>
      <c r="J71" s="48" t="s">
        <v>14</v>
      </c>
      <c r="K71" s="49" t="s">
        <v>15</v>
      </c>
      <c r="L71" s="50" t="s">
        <v>3</v>
      </c>
      <c r="M71" s="50" t="s">
        <v>2</v>
      </c>
      <c r="N71" s="47" t="s">
        <v>1</v>
      </c>
    </row>
    <row r="72" spans="1:14" ht="14.45" customHeight="1">
      <c r="A72" s="45"/>
      <c r="B72" s="274" t="s">
        <v>16</v>
      </c>
      <c r="C72" s="275"/>
      <c r="D72" s="275"/>
      <c r="E72" s="275"/>
      <c r="F72" s="275"/>
      <c r="G72" s="275"/>
      <c r="H72" s="275"/>
      <c r="I72" s="275"/>
      <c r="J72" s="275"/>
      <c r="K72" s="275"/>
      <c r="L72" s="275"/>
      <c r="M72" s="275"/>
      <c r="N72" s="276"/>
    </row>
    <row r="73" spans="1:14" ht="14.45" customHeight="1">
      <c r="A73" s="45"/>
      <c r="B73" s="108" t="s">
        <v>223</v>
      </c>
      <c r="C73" s="108" t="s">
        <v>224</v>
      </c>
      <c r="D73" s="86">
        <v>0.11</v>
      </c>
      <c r="E73" s="122">
        <v>0.11</v>
      </c>
      <c r="F73" s="122">
        <v>0.11</v>
      </c>
      <c r="G73" s="122">
        <v>0.11</v>
      </c>
      <c r="H73" s="122">
        <v>0.11</v>
      </c>
      <c r="I73" s="122">
        <v>0.11</v>
      </c>
      <c r="J73" s="122">
        <v>0.11</v>
      </c>
      <c r="K73" s="82">
        <v>0</v>
      </c>
      <c r="L73" s="123">
        <v>2</v>
      </c>
      <c r="M73" s="126">
        <v>500000</v>
      </c>
      <c r="N73" s="124">
        <v>55000</v>
      </c>
    </row>
    <row r="74" spans="1:14" ht="14.45" customHeight="1">
      <c r="A74" s="45"/>
      <c r="B74" s="108" t="s">
        <v>306</v>
      </c>
      <c r="C74" s="108" t="s">
        <v>307</v>
      </c>
      <c r="D74" s="86">
        <v>0.05</v>
      </c>
      <c r="E74" s="122">
        <v>0.05</v>
      </c>
      <c r="F74" s="122">
        <v>0.05</v>
      </c>
      <c r="G74" s="122">
        <v>0.05</v>
      </c>
      <c r="H74" s="122">
        <v>0.05</v>
      </c>
      <c r="I74" s="122">
        <v>0.05</v>
      </c>
      <c r="J74" s="122">
        <v>0.05</v>
      </c>
      <c r="K74" s="82">
        <v>0</v>
      </c>
      <c r="L74" s="123">
        <v>1</v>
      </c>
      <c r="M74" s="126">
        <v>2624</v>
      </c>
      <c r="N74" s="124">
        <v>131.19999999999999</v>
      </c>
    </row>
    <row r="75" spans="1:14" ht="14.45" customHeight="1">
      <c r="A75" s="45"/>
      <c r="B75" s="277" t="s">
        <v>17</v>
      </c>
      <c r="C75" s="278"/>
      <c r="D75" s="270"/>
      <c r="E75" s="271"/>
      <c r="F75" s="271"/>
      <c r="G75" s="271"/>
      <c r="H75" s="271"/>
      <c r="I75" s="271"/>
      <c r="J75" s="271"/>
      <c r="K75" s="272"/>
      <c r="L75" s="51">
        <f>SUM(L73:L74)</f>
        <v>3</v>
      </c>
      <c r="M75" s="51">
        <f>SUM(M73:M74)</f>
        <v>502624</v>
      </c>
      <c r="N75" s="51">
        <f>SUM(N73:N74)</f>
        <v>55131.199999999997</v>
      </c>
    </row>
    <row r="76" spans="1:14" ht="14.45" customHeight="1">
      <c r="A76" s="45"/>
      <c r="B76" s="274" t="s">
        <v>18</v>
      </c>
      <c r="C76" s="275"/>
      <c r="D76" s="275"/>
      <c r="E76" s="275"/>
      <c r="F76" s="275"/>
      <c r="G76" s="275"/>
      <c r="H76" s="275"/>
      <c r="I76" s="275"/>
      <c r="J76" s="275"/>
      <c r="K76" s="275"/>
      <c r="L76" s="275"/>
      <c r="M76" s="275"/>
      <c r="N76" s="276"/>
    </row>
    <row r="77" spans="1:14" ht="14.45" customHeight="1">
      <c r="A77" s="45"/>
      <c r="B77" s="142" t="s">
        <v>321</v>
      </c>
      <c r="C77" s="142" t="s">
        <v>322</v>
      </c>
      <c r="D77" s="86">
        <v>1.04</v>
      </c>
      <c r="E77" s="122">
        <v>1.04</v>
      </c>
      <c r="F77" s="122">
        <v>0.99</v>
      </c>
      <c r="G77" s="122">
        <v>1</v>
      </c>
      <c r="H77" s="122">
        <v>1.04</v>
      </c>
      <c r="I77" s="122">
        <v>0.99</v>
      </c>
      <c r="J77" s="122">
        <v>1.04</v>
      </c>
      <c r="K77" s="82">
        <v>-4.8099999999999996</v>
      </c>
      <c r="L77" s="123">
        <v>4</v>
      </c>
      <c r="M77" s="126">
        <v>33276</v>
      </c>
      <c r="N77" s="124">
        <v>33386.589999999997</v>
      </c>
    </row>
    <row r="78" spans="1:14" ht="14.45" customHeight="1">
      <c r="A78" s="45"/>
      <c r="B78" s="108" t="s">
        <v>54</v>
      </c>
      <c r="C78" s="108" t="s">
        <v>53</v>
      </c>
      <c r="D78" s="86">
        <v>1.99</v>
      </c>
      <c r="E78" s="122">
        <v>1.99</v>
      </c>
      <c r="F78" s="122">
        <v>1.9</v>
      </c>
      <c r="G78" s="122">
        <v>1.97</v>
      </c>
      <c r="H78" s="122">
        <v>1.9</v>
      </c>
      <c r="I78" s="122">
        <v>1.97</v>
      </c>
      <c r="J78" s="122">
        <v>1.9</v>
      </c>
      <c r="K78" s="82">
        <v>3.68</v>
      </c>
      <c r="L78" s="123">
        <v>5</v>
      </c>
      <c r="M78" s="126">
        <v>46308</v>
      </c>
      <c r="N78" s="124">
        <v>91156.26</v>
      </c>
    </row>
    <row r="79" spans="1:14" ht="14.45" customHeight="1">
      <c r="A79" s="45"/>
      <c r="B79" s="279" t="s">
        <v>89</v>
      </c>
      <c r="C79" s="280"/>
      <c r="D79" s="270"/>
      <c r="E79" s="271"/>
      <c r="F79" s="271"/>
      <c r="G79" s="271"/>
      <c r="H79" s="271"/>
      <c r="I79" s="271"/>
      <c r="J79" s="271"/>
      <c r="K79" s="272"/>
      <c r="L79" s="51">
        <f>SUM(L77:L78)</f>
        <v>9</v>
      </c>
      <c r="M79" s="51">
        <f>SUM(M77:M78)</f>
        <v>79584</v>
      </c>
      <c r="N79" s="51">
        <f>SUM(N77:N78)</f>
        <v>124542.84999999999</v>
      </c>
    </row>
    <row r="80" spans="1:14" ht="14.45" customHeight="1">
      <c r="A80" s="45"/>
      <c r="B80" s="274" t="s">
        <v>19</v>
      </c>
      <c r="C80" s="275"/>
      <c r="D80" s="275"/>
      <c r="E80" s="275"/>
      <c r="F80" s="275"/>
      <c r="G80" s="275"/>
      <c r="H80" s="275"/>
      <c r="I80" s="275"/>
      <c r="J80" s="275"/>
      <c r="K80" s="275"/>
      <c r="L80" s="275"/>
      <c r="M80" s="275"/>
      <c r="N80" s="276"/>
    </row>
    <row r="81" spans="1:14" ht="14.45" customHeight="1">
      <c r="A81" s="45"/>
      <c r="B81" s="108" t="s">
        <v>108</v>
      </c>
      <c r="C81" s="108" t="s">
        <v>109</v>
      </c>
      <c r="D81" s="86">
        <v>1.85</v>
      </c>
      <c r="E81" s="122">
        <v>1.85</v>
      </c>
      <c r="F81" s="122">
        <v>1.85</v>
      </c>
      <c r="G81" s="122">
        <v>1.85</v>
      </c>
      <c r="H81" s="122">
        <v>1.88</v>
      </c>
      <c r="I81" s="122">
        <v>1.85</v>
      </c>
      <c r="J81" s="122">
        <v>1.88</v>
      </c>
      <c r="K81" s="82">
        <v>-1.6</v>
      </c>
      <c r="L81" s="123">
        <v>4</v>
      </c>
      <c r="M81" s="126">
        <v>1059000</v>
      </c>
      <c r="N81" s="124">
        <v>1959150</v>
      </c>
    </row>
    <row r="82" spans="1:14" ht="14.45" customHeight="1">
      <c r="A82" s="45"/>
      <c r="B82" s="379" t="s">
        <v>227</v>
      </c>
      <c r="C82" s="379" t="s">
        <v>228</v>
      </c>
      <c r="D82" s="86">
        <v>1.85</v>
      </c>
      <c r="E82" s="380">
        <v>1.85</v>
      </c>
      <c r="F82" s="380">
        <v>1.85</v>
      </c>
      <c r="G82" s="380">
        <v>1.85</v>
      </c>
      <c r="H82" s="380">
        <v>1.8</v>
      </c>
      <c r="I82" s="380">
        <v>1.85</v>
      </c>
      <c r="J82" s="380">
        <v>1.8</v>
      </c>
      <c r="K82" s="382">
        <v>2.78</v>
      </c>
      <c r="L82" s="175">
        <v>2</v>
      </c>
      <c r="M82" s="383">
        <v>276865</v>
      </c>
      <c r="N82" s="384">
        <v>512200.25</v>
      </c>
    </row>
    <row r="83" spans="1:14" ht="14.45" customHeight="1">
      <c r="A83" s="45"/>
      <c r="B83" s="108" t="s">
        <v>240</v>
      </c>
      <c r="C83" s="108" t="s">
        <v>241</v>
      </c>
      <c r="D83" s="122">
        <v>0.73</v>
      </c>
      <c r="E83" s="151">
        <v>0.74</v>
      </c>
      <c r="F83" s="151">
        <v>0.73</v>
      </c>
      <c r="G83" s="151">
        <v>0.73</v>
      </c>
      <c r="H83" s="151">
        <v>0.73</v>
      </c>
      <c r="I83" s="151">
        <v>0.74</v>
      </c>
      <c r="J83" s="151">
        <v>0.73</v>
      </c>
      <c r="K83" s="154">
        <v>1.37</v>
      </c>
      <c r="L83" s="146">
        <v>6</v>
      </c>
      <c r="M83" s="155">
        <v>637526</v>
      </c>
      <c r="N83" s="156">
        <v>468393.98</v>
      </c>
    </row>
    <row r="84" spans="1:14" ht="14.45" customHeight="1">
      <c r="A84" s="45"/>
      <c r="B84" s="108" t="s">
        <v>104</v>
      </c>
      <c r="C84" s="108" t="s">
        <v>105</v>
      </c>
      <c r="D84" s="143">
        <v>1.86</v>
      </c>
      <c r="E84" s="173">
        <v>1.86</v>
      </c>
      <c r="F84" s="173">
        <v>1.86</v>
      </c>
      <c r="G84" s="173">
        <v>1.86</v>
      </c>
      <c r="H84" s="173">
        <v>1.88</v>
      </c>
      <c r="I84" s="173">
        <v>1.86</v>
      </c>
      <c r="J84" s="173">
        <v>1.86</v>
      </c>
      <c r="K84" s="174">
        <v>0</v>
      </c>
      <c r="L84" s="175">
        <v>1</v>
      </c>
      <c r="M84" s="176">
        <v>5344</v>
      </c>
      <c r="N84" s="177">
        <v>9939.84</v>
      </c>
    </row>
    <row r="85" spans="1:14" ht="14.45" customHeight="1">
      <c r="A85" s="45"/>
      <c r="B85" s="108" t="s">
        <v>97</v>
      </c>
      <c r="C85" s="108" t="s">
        <v>98</v>
      </c>
      <c r="D85" s="86">
        <v>1.26</v>
      </c>
      <c r="E85" s="122">
        <v>1.27</v>
      </c>
      <c r="F85" s="122">
        <v>1.21</v>
      </c>
      <c r="G85" s="122">
        <v>1.24</v>
      </c>
      <c r="H85" s="122">
        <v>1.25</v>
      </c>
      <c r="I85" s="122">
        <v>1.23</v>
      </c>
      <c r="J85" s="122">
        <v>1.26</v>
      </c>
      <c r="K85" s="125">
        <v>-2.38</v>
      </c>
      <c r="L85" s="123">
        <v>47</v>
      </c>
      <c r="M85" s="126">
        <v>12843734</v>
      </c>
      <c r="N85" s="124">
        <v>15873978.890000001</v>
      </c>
    </row>
    <row r="86" spans="1:14" ht="14.45" customHeight="1">
      <c r="A86" s="45"/>
      <c r="B86" s="287" t="s">
        <v>20</v>
      </c>
      <c r="C86" s="288"/>
      <c r="D86" s="270"/>
      <c r="E86" s="271"/>
      <c r="F86" s="271"/>
      <c r="G86" s="271"/>
      <c r="H86" s="271"/>
      <c r="I86" s="271"/>
      <c r="J86" s="271"/>
      <c r="K86" s="272"/>
      <c r="L86" s="51">
        <f>SUM(L81:L85)</f>
        <v>60</v>
      </c>
      <c r="M86" s="51">
        <f>SUM(M81:M85)</f>
        <v>14822469</v>
      </c>
      <c r="N86" s="51">
        <f>SUM(N81:N85)</f>
        <v>18823662.960000001</v>
      </c>
    </row>
    <row r="87" spans="1:14" ht="14.45" customHeight="1">
      <c r="A87" s="45"/>
      <c r="B87" s="274" t="s">
        <v>21</v>
      </c>
      <c r="C87" s="275"/>
      <c r="D87" s="275"/>
      <c r="E87" s="275"/>
      <c r="F87" s="275"/>
      <c r="G87" s="275"/>
      <c r="H87" s="275"/>
      <c r="I87" s="275"/>
      <c r="J87" s="275"/>
      <c r="K87" s="275"/>
      <c r="L87" s="275"/>
      <c r="M87" s="275"/>
      <c r="N87" s="276"/>
    </row>
    <row r="88" spans="1:14" ht="14.45" customHeight="1">
      <c r="A88" s="45"/>
      <c r="B88" s="36" t="s">
        <v>312</v>
      </c>
      <c r="C88" s="36" t="s">
        <v>311</v>
      </c>
      <c r="D88" s="86">
        <v>4.8499999999999996</v>
      </c>
      <c r="E88" s="122">
        <v>4.9000000000000004</v>
      </c>
      <c r="F88" s="122">
        <v>4.8499999999999996</v>
      </c>
      <c r="G88" s="122">
        <v>4.8600000000000003</v>
      </c>
      <c r="H88" s="122">
        <v>4.87</v>
      </c>
      <c r="I88" s="122">
        <v>4.8499999999999996</v>
      </c>
      <c r="J88" s="122">
        <v>4.9000000000000004</v>
      </c>
      <c r="K88" s="125">
        <v>-1.02</v>
      </c>
      <c r="L88" s="123">
        <v>30</v>
      </c>
      <c r="M88" s="126">
        <v>2124905</v>
      </c>
      <c r="N88" s="124">
        <v>10323289.25</v>
      </c>
    </row>
    <row r="89" spans="1:14" ht="14.45" customHeight="1">
      <c r="A89" s="45"/>
      <c r="B89" s="287" t="s">
        <v>298</v>
      </c>
      <c r="C89" s="288"/>
      <c r="D89" s="270"/>
      <c r="E89" s="271"/>
      <c r="F89" s="271"/>
      <c r="G89" s="271"/>
      <c r="H89" s="271"/>
      <c r="I89" s="271"/>
      <c r="J89" s="271"/>
      <c r="K89" s="272"/>
      <c r="L89" s="51">
        <f>SUM(L88)</f>
        <v>30</v>
      </c>
      <c r="M89" s="51">
        <f>SUM(M88)</f>
        <v>2124905</v>
      </c>
      <c r="N89" s="51">
        <f>SUM(N88)</f>
        <v>10323289.25</v>
      </c>
    </row>
    <row r="90" spans="1:14" ht="14.45" customHeight="1">
      <c r="A90" s="45"/>
      <c r="B90" s="289" t="s">
        <v>37</v>
      </c>
      <c r="C90" s="290"/>
      <c r="D90" s="52"/>
      <c r="E90" s="52"/>
      <c r="F90" s="52"/>
      <c r="G90" s="52"/>
      <c r="H90" s="52"/>
      <c r="I90" s="52"/>
      <c r="J90" s="52"/>
      <c r="K90" s="52"/>
      <c r="L90" s="53">
        <f>L89+L86+L79+L75</f>
        <v>102</v>
      </c>
      <c r="M90" s="53">
        <f>M89+M86+M79+M75</f>
        <v>17529582</v>
      </c>
      <c r="N90" s="53">
        <f>N89+N86+N79+N75</f>
        <v>29326626.260000002</v>
      </c>
    </row>
    <row r="91" spans="1:14" ht="14.45" customHeight="1">
      <c r="A91" s="45"/>
      <c r="B91" s="289" t="s">
        <v>38</v>
      </c>
      <c r="C91" s="290"/>
      <c r="D91" s="293"/>
      <c r="E91" s="294"/>
      <c r="F91" s="294"/>
      <c r="G91" s="294"/>
      <c r="H91" s="294"/>
      <c r="I91" s="294"/>
      <c r="J91" s="294"/>
      <c r="K91" s="295"/>
      <c r="L91" s="53">
        <f>L90+L69+L55</f>
        <v>883</v>
      </c>
      <c r="M91" s="53">
        <f>M90+M69+M55</f>
        <v>669564219</v>
      </c>
      <c r="N91" s="53">
        <f>N90+N69+N55</f>
        <v>2511627285.6700001</v>
      </c>
    </row>
    <row r="93" spans="1:14" ht="15.75" customHeight="1">
      <c r="N93" s="56"/>
    </row>
  </sheetData>
  <mergeCells count="45">
    <mergeCell ref="B91:C91"/>
    <mergeCell ref="B90:C90"/>
    <mergeCell ref="D91:K91"/>
    <mergeCell ref="B69:C69"/>
    <mergeCell ref="B70:N70"/>
    <mergeCell ref="B79:C79"/>
    <mergeCell ref="D79:K79"/>
    <mergeCell ref="B76:N76"/>
    <mergeCell ref="B80:N80"/>
    <mergeCell ref="B86:C86"/>
    <mergeCell ref="D86:K86"/>
    <mergeCell ref="B72:N72"/>
    <mergeCell ref="B75:C75"/>
    <mergeCell ref="D75:K75"/>
    <mergeCell ref="B87:N87"/>
    <mergeCell ref="B89:C89"/>
    <mergeCell ref="B55:C55"/>
    <mergeCell ref="D42:K42"/>
    <mergeCell ref="B43:N43"/>
    <mergeCell ref="B49:C49"/>
    <mergeCell ref="D49:K49"/>
    <mergeCell ref="B50:N50"/>
    <mergeCell ref="B54:C54"/>
    <mergeCell ref="D54:K54"/>
    <mergeCell ref="B62:C62"/>
    <mergeCell ref="D68:K68"/>
    <mergeCell ref="B63:N63"/>
    <mergeCell ref="B65:C65"/>
    <mergeCell ref="D65:K65"/>
    <mergeCell ref="D89:K89"/>
    <mergeCell ref="B1:N1"/>
    <mergeCell ref="B3:N3"/>
    <mergeCell ref="B17:C17"/>
    <mergeCell ref="B26:N26"/>
    <mergeCell ref="B30:C30"/>
    <mergeCell ref="B18:N18"/>
    <mergeCell ref="B21:C21"/>
    <mergeCell ref="B22:N22"/>
    <mergeCell ref="B25:C25"/>
    <mergeCell ref="B31:N31"/>
    <mergeCell ref="B42:C42"/>
    <mergeCell ref="B56:N56"/>
    <mergeCell ref="B66:N66"/>
    <mergeCell ref="B68:C68"/>
    <mergeCell ref="B58:N58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0"/>
  <sheetViews>
    <sheetView rightToLeft="1" tabSelected="1" topLeftCell="A25" zoomScale="120" zoomScaleNormal="120" zoomScaleSheetLayoutView="95" workbookViewId="0">
      <selection activeCell="B3" sqref="B3:E20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3.25" customHeight="1">
      <c r="B1" s="301" t="s">
        <v>339</v>
      </c>
      <c r="C1" s="301"/>
      <c r="D1" s="301"/>
      <c r="E1" s="301"/>
    </row>
    <row r="2" spans="2:5" ht="17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23.1" customHeight="1">
      <c r="B3" s="297" t="s">
        <v>16</v>
      </c>
      <c r="C3" s="298"/>
      <c r="D3" s="298"/>
      <c r="E3" s="299"/>
    </row>
    <row r="4" spans="2:5" ht="23.1" customHeight="1">
      <c r="B4" s="36" t="s">
        <v>253</v>
      </c>
      <c r="C4" s="36" t="s">
        <v>254</v>
      </c>
      <c r="D4" s="122">
        <v>2.2000000000000002</v>
      </c>
      <c r="E4" s="129">
        <v>2.2000000000000002</v>
      </c>
    </row>
    <row r="5" spans="2:5" ht="23.1" customHeight="1">
      <c r="B5" s="80" t="s">
        <v>269</v>
      </c>
      <c r="C5" s="80" t="s">
        <v>270</v>
      </c>
      <c r="D5" s="86">
        <v>0.78</v>
      </c>
      <c r="E5" s="145">
        <v>0.78</v>
      </c>
    </row>
    <row r="6" spans="2:5" ht="23.1" customHeight="1">
      <c r="B6" s="80" t="s">
        <v>138</v>
      </c>
      <c r="C6" s="80" t="s">
        <v>139</v>
      </c>
      <c r="D6" s="86">
        <v>0.41</v>
      </c>
      <c r="E6" s="148">
        <v>0.41</v>
      </c>
    </row>
    <row r="7" spans="2:5" ht="23.1" customHeight="1">
      <c r="B7" s="80" t="s">
        <v>242</v>
      </c>
      <c r="C7" s="80" t="s">
        <v>243</v>
      </c>
      <c r="D7" s="86">
        <v>0.2</v>
      </c>
      <c r="E7" s="173">
        <v>0.2</v>
      </c>
    </row>
    <row r="8" spans="2:5" ht="23.1" customHeight="1">
      <c r="B8" s="310" t="s">
        <v>102</v>
      </c>
      <c r="C8" s="311"/>
      <c r="D8" s="311"/>
      <c r="E8" s="312"/>
    </row>
    <row r="9" spans="2:5" ht="23.1" customHeight="1">
      <c r="B9" s="36" t="s">
        <v>179</v>
      </c>
      <c r="C9" s="36" t="s">
        <v>180</v>
      </c>
      <c r="D9" s="86">
        <v>0.78</v>
      </c>
      <c r="E9" s="129">
        <v>0.78</v>
      </c>
    </row>
    <row r="10" spans="2:5" ht="23.1" customHeight="1">
      <c r="B10" s="304" t="s">
        <v>18</v>
      </c>
      <c r="C10" s="305"/>
      <c r="D10" s="305"/>
      <c r="E10" s="306"/>
    </row>
    <row r="11" spans="2:5" ht="23.1" customHeight="1">
      <c r="B11" s="36" t="s">
        <v>261</v>
      </c>
      <c r="C11" s="36" t="s">
        <v>262</v>
      </c>
      <c r="D11" s="122">
        <v>0.7</v>
      </c>
      <c r="E11" s="130">
        <v>0.7</v>
      </c>
    </row>
    <row r="12" spans="2:5" ht="23.1" customHeight="1">
      <c r="B12" s="36" t="s">
        <v>106</v>
      </c>
      <c r="C12" s="36" t="s">
        <v>107</v>
      </c>
      <c r="D12" s="140">
        <v>7.08</v>
      </c>
      <c r="E12" s="130">
        <v>7.1</v>
      </c>
    </row>
    <row r="13" spans="2:5" ht="23.1" customHeight="1">
      <c r="B13" s="36" t="s">
        <v>284</v>
      </c>
      <c r="C13" s="36" t="s">
        <v>285</v>
      </c>
      <c r="D13" s="140">
        <v>0.9</v>
      </c>
      <c r="E13" s="130">
        <v>0.9</v>
      </c>
    </row>
    <row r="14" spans="2:5" ht="23.1" customHeight="1">
      <c r="B14" s="274" t="s">
        <v>19</v>
      </c>
      <c r="C14" s="275"/>
      <c r="D14" s="275"/>
      <c r="E14" s="276"/>
    </row>
    <row r="15" spans="2:5" ht="23.1" customHeight="1">
      <c r="B15" s="36" t="s">
        <v>165</v>
      </c>
      <c r="C15" s="36" t="s">
        <v>166</v>
      </c>
      <c r="D15" s="140">
        <v>2.1</v>
      </c>
      <c r="E15" s="151">
        <v>2.1</v>
      </c>
    </row>
    <row r="16" spans="2:5" ht="23.1" customHeight="1">
      <c r="B16" s="274" t="s">
        <v>28</v>
      </c>
      <c r="C16" s="275" t="s">
        <v>28</v>
      </c>
      <c r="D16" s="275"/>
      <c r="E16" s="276"/>
    </row>
    <row r="17" spans="2:5" ht="23.1" customHeight="1">
      <c r="B17" s="36" t="s">
        <v>148</v>
      </c>
      <c r="C17" s="36" t="s">
        <v>149</v>
      </c>
      <c r="D17" s="140">
        <v>38</v>
      </c>
      <c r="E17" s="173">
        <v>38</v>
      </c>
    </row>
    <row r="18" spans="2:5" ht="23.1" customHeight="1">
      <c r="B18" s="307" t="s">
        <v>21</v>
      </c>
      <c r="C18" s="308"/>
      <c r="D18" s="308"/>
      <c r="E18" s="309"/>
    </row>
    <row r="19" spans="2:5" ht="23.1" customHeight="1">
      <c r="B19" s="36" t="s">
        <v>279</v>
      </c>
      <c r="C19" s="36" t="s">
        <v>280</v>
      </c>
      <c r="D19" s="122">
        <v>2.4</v>
      </c>
      <c r="E19" s="129">
        <v>2.4</v>
      </c>
    </row>
    <row r="20" spans="2:5" ht="23.1" customHeight="1">
      <c r="B20" s="36" t="s">
        <v>314</v>
      </c>
      <c r="C20" s="36" t="s">
        <v>310</v>
      </c>
      <c r="D20" s="117">
        <v>7.44</v>
      </c>
      <c r="E20" s="151">
        <v>6.45</v>
      </c>
    </row>
    <row r="21" spans="2:5" ht="19.5" customHeight="1">
      <c r="B21" s="303" t="s">
        <v>340</v>
      </c>
      <c r="C21" s="303"/>
      <c r="D21" s="303"/>
      <c r="E21" s="303"/>
    </row>
    <row r="22" spans="2:5" ht="22.5" customHeight="1">
      <c r="B22" s="40" t="s">
        <v>6</v>
      </c>
      <c r="C22" s="40" t="s">
        <v>7</v>
      </c>
      <c r="D22" s="40" t="s">
        <v>24</v>
      </c>
      <c r="E22" s="40" t="s">
        <v>25</v>
      </c>
    </row>
    <row r="23" spans="2:5" ht="24.95" customHeight="1">
      <c r="B23" s="302" t="s">
        <v>16</v>
      </c>
      <c r="C23" s="302"/>
      <c r="D23" s="302"/>
      <c r="E23" s="302"/>
    </row>
    <row r="24" spans="2:5" ht="24.95" customHeight="1">
      <c r="B24" s="116" t="s">
        <v>247</v>
      </c>
      <c r="C24" s="105" t="s">
        <v>248</v>
      </c>
      <c r="D24" s="122">
        <v>0.19</v>
      </c>
      <c r="E24" s="122">
        <v>0.19</v>
      </c>
    </row>
    <row r="25" spans="2:5" ht="24.95" customHeight="1">
      <c r="B25" s="36" t="s">
        <v>158</v>
      </c>
      <c r="C25" s="36" t="s">
        <v>159</v>
      </c>
      <c r="D25" s="37">
        <v>1</v>
      </c>
      <c r="E25" s="131">
        <v>1</v>
      </c>
    </row>
    <row r="26" spans="2:5" ht="24.95" customHeight="1">
      <c r="B26" s="36" t="s">
        <v>171</v>
      </c>
      <c r="C26" s="36" t="s">
        <v>172</v>
      </c>
      <c r="D26" s="37">
        <v>1</v>
      </c>
      <c r="E26" s="131">
        <v>1</v>
      </c>
    </row>
    <row r="27" spans="2:5" ht="24.95" customHeight="1">
      <c r="B27" s="36" t="s">
        <v>177</v>
      </c>
      <c r="C27" s="36" t="s">
        <v>178</v>
      </c>
      <c r="D27" s="37">
        <v>0.94</v>
      </c>
      <c r="E27" s="131">
        <v>0.94</v>
      </c>
    </row>
    <row r="28" spans="2:5" ht="24.95" customHeight="1">
      <c r="B28" s="96" t="s">
        <v>185</v>
      </c>
      <c r="C28" s="97" t="s">
        <v>186</v>
      </c>
      <c r="D28" s="37">
        <v>1</v>
      </c>
      <c r="E28" s="37">
        <v>1</v>
      </c>
    </row>
    <row r="29" spans="2:5" ht="24.95" customHeight="1">
      <c r="B29" s="105" t="s">
        <v>196</v>
      </c>
      <c r="C29" s="105" t="s">
        <v>197</v>
      </c>
      <c r="D29" s="106">
        <v>1</v>
      </c>
      <c r="E29" s="106">
        <v>1</v>
      </c>
    </row>
    <row r="30" spans="2:5" ht="24.95" customHeight="1">
      <c r="B30" s="116" t="s">
        <v>255</v>
      </c>
      <c r="C30" s="116" t="s">
        <v>256</v>
      </c>
      <c r="D30" s="86">
        <v>0.11</v>
      </c>
      <c r="E30" s="86">
        <v>0.11</v>
      </c>
    </row>
    <row r="31" spans="2:5" ht="24.95" customHeight="1">
      <c r="B31" s="36" t="s">
        <v>275</v>
      </c>
      <c r="C31" s="36" t="s">
        <v>276</v>
      </c>
      <c r="D31" s="86">
        <v>1</v>
      </c>
      <c r="E31" s="86">
        <v>1</v>
      </c>
    </row>
    <row r="32" spans="2:5" ht="24.95" customHeight="1">
      <c r="B32" s="109" t="s">
        <v>225</v>
      </c>
      <c r="C32" s="109" t="s">
        <v>226</v>
      </c>
      <c r="D32" s="110">
        <v>1</v>
      </c>
      <c r="E32" s="110">
        <v>1</v>
      </c>
    </row>
    <row r="33" spans="2:5" ht="24.95" customHeight="1">
      <c r="B33" s="105" t="s">
        <v>91</v>
      </c>
      <c r="C33" s="105" t="s">
        <v>92</v>
      </c>
      <c r="D33" s="127">
        <v>1</v>
      </c>
      <c r="E33" s="127">
        <v>1</v>
      </c>
    </row>
    <row r="34" spans="2:5" ht="24.95" customHeight="1">
      <c r="B34" s="116" t="s">
        <v>150</v>
      </c>
      <c r="C34" s="105" t="s">
        <v>151</v>
      </c>
      <c r="D34" s="86">
        <v>0.85</v>
      </c>
      <c r="E34" s="110">
        <v>0.85</v>
      </c>
    </row>
    <row r="35" spans="2:5" ht="24.95" customHeight="1">
      <c r="B35" s="105" t="s">
        <v>251</v>
      </c>
      <c r="C35" s="105" t="s">
        <v>252</v>
      </c>
      <c r="D35" s="86">
        <v>0.16</v>
      </c>
      <c r="E35" s="110">
        <v>0.16</v>
      </c>
    </row>
    <row r="36" spans="2:5" ht="24.95" customHeight="1">
      <c r="B36" s="105" t="s">
        <v>302</v>
      </c>
      <c r="C36" s="105" t="s">
        <v>303</v>
      </c>
      <c r="D36" s="86">
        <v>0.75</v>
      </c>
      <c r="E36" s="110">
        <v>0.75</v>
      </c>
    </row>
    <row r="37" spans="2:5" ht="24.95" customHeight="1">
      <c r="B37" s="36" t="s">
        <v>219</v>
      </c>
      <c r="C37" s="36" t="s">
        <v>220</v>
      </c>
      <c r="D37" s="143">
        <v>0.09</v>
      </c>
      <c r="E37" s="110">
        <v>0.09</v>
      </c>
    </row>
    <row r="38" spans="2:5" ht="27" customHeight="1">
      <c r="B38" s="296" t="s">
        <v>341</v>
      </c>
      <c r="C38" s="296"/>
      <c r="D38" s="296"/>
      <c r="E38" s="296"/>
    </row>
    <row r="39" spans="2:5" ht="24" customHeight="1">
      <c r="B39" s="40" t="s">
        <v>6</v>
      </c>
      <c r="C39" s="40" t="s">
        <v>7</v>
      </c>
      <c r="D39" s="40" t="s">
        <v>24</v>
      </c>
      <c r="E39" s="40" t="s">
        <v>25</v>
      </c>
    </row>
    <row r="40" spans="2:5" ht="20.100000000000001" customHeight="1">
      <c r="B40" s="297" t="s">
        <v>246</v>
      </c>
      <c r="C40" s="298"/>
      <c r="D40" s="298">
        <v>0.05</v>
      </c>
      <c r="E40" s="299">
        <v>0.05</v>
      </c>
    </row>
    <row r="41" spans="2:5" ht="20.100000000000001" customHeight="1">
      <c r="B41" s="36" t="s">
        <v>259</v>
      </c>
      <c r="C41" s="36" t="s">
        <v>260</v>
      </c>
      <c r="D41" s="86">
        <v>0.76</v>
      </c>
      <c r="E41" s="132">
        <v>0.76</v>
      </c>
    </row>
    <row r="42" spans="2:5" ht="20.100000000000001" customHeight="1">
      <c r="B42" s="103" t="s">
        <v>244</v>
      </c>
      <c r="C42" s="103" t="s">
        <v>245</v>
      </c>
      <c r="D42" s="107">
        <v>0.69</v>
      </c>
      <c r="E42" s="107">
        <v>0.69</v>
      </c>
    </row>
    <row r="43" spans="2:5" ht="20.100000000000001" customHeight="1">
      <c r="B43" s="297" t="s">
        <v>297</v>
      </c>
      <c r="C43" s="298"/>
      <c r="D43" s="298">
        <v>0.05</v>
      </c>
      <c r="E43" s="299">
        <v>0.05</v>
      </c>
    </row>
    <row r="44" spans="2:5" ht="20.100000000000001" customHeight="1">
      <c r="B44" s="38" t="s">
        <v>156</v>
      </c>
      <c r="C44" s="38" t="s">
        <v>157</v>
      </c>
      <c r="D44" s="107">
        <v>1.2</v>
      </c>
      <c r="E44" s="133">
        <v>1.2</v>
      </c>
    </row>
    <row r="45" spans="2:5" ht="20.100000000000001" customHeight="1">
      <c r="B45" s="304" t="s">
        <v>18</v>
      </c>
      <c r="C45" s="305"/>
      <c r="D45" s="305"/>
      <c r="E45" s="306"/>
    </row>
    <row r="46" spans="2:5" ht="20.100000000000001" customHeight="1">
      <c r="B46" s="103" t="s">
        <v>189</v>
      </c>
      <c r="C46" s="103" t="s">
        <v>190</v>
      </c>
      <c r="D46" s="102">
        <v>1</v>
      </c>
      <c r="E46" s="133">
        <v>1</v>
      </c>
    </row>
    <row r="47" spans="2:5" ht="20.100000000000001" customHeight="1">
      <c r="B47" s="300" t="s">
        <v>19</v>
      </c>
      <c r="C47" s="300"/>
      <c r="D47" s="300"/>
      <c r="E47" s="300"/>
    </row>
    <row r="48" spans="2:5" ht="20.100000000000001" customHeight="1">
      <c r="B48" s="41" t="s">
        <v>213</v>
      </c>
      <c r="C48" s="36" t="s">
        <v>214</v>
      </c>
      <c r="D48" s="107">
        <v>100</v>
      </c>
      <c r="E48" s="134">
        <v>100</v>
      </c>
    </row>
    <row r="49" spans="2:5" ht="20.100000000000001" customHeight="1">
      <c r="B49" s="379" t="s">
        <v>41</v>
      </c>
      <c r="C49" s="379" t="s">
        <v>42</v>
      </c>
      <c r="D49" s="380">
        <v>1.3</v>
      </c>
      <c r="E49" s="381">
        <v>1.3</v>
      </c>
    </row>
    <row r="50" spans="2:5" ht="20.100000000000001" customHeight="1">
      <c r="B50" s="36" t="s">
        <v>111</v>
      </c>
      <c r="C50" s="36" t="s">
        <v>112</v>
      </c>
      <c r="D50" s="107">
        <v>3.3</v>
      </c>
      <c r="E50" s="134">
        <v>3.3</v>
      </c>
    </row>
    <row r="51" spans="2:5" ht="20.100000000000001" customHeight="1">
      <c r="B51" s="274" t="s">
        <v>28</v>
      </c>
      <c r="C51" s="275" t="s">
        <v>28</v>
      </c>
      <c r="D51" s="275"/>
      <c r="E51" s="276"/>
    </row>
    <row r="52" spans="2:5" ht="20.100000000000001" customHeight="1">
      <c r="B52" s="36" t="s">
        <v>198</v>
      </c>
      <c r="C52" s="36" t="s">
        <v>199</v>
      </c>
      <c r="D52" s="151">
        <v>36</v>
      </c>
      <c r="E52" s="158">
        <v>36</v>
      </c>
    </row>
    <row r="53" spans="2:5" ht="20.100000000000001" customHeight="1">
      <c r="B53" s="302" t="s">
        <v>21</v>
      </c>
      <c r="C53" s="302"/>
      <c r="D53" s="302"/>
      <c r="E53" s="302"/>
    </row>
    <row r="54" spans="2:5" ht="20.100000000000001" customHeight="1">
      <c r="B54" s="38" t="s">
        <v>32</v>
      </c>
      <c r="C54" s="38" t="s">
        <v>33</v>
      </c>
      <c r="D54" s="39" t="s">
        <v>26</v>
      </c>
      <c r="E54" s="39" t="s">
        <v>26</v>
      </c>
    </row>
    <row r="55" spans="2:5" ht="35.25" customHeight="1">
      <c r="B55" s="296" t="s">
        <v>342</v>
      </c>
      <c r="C55" s="296"/>
      <c r="D55" s="296"/>
      <c r="E55" s="296"/>
    </row>
    <row r="56" spans="2:5" ht="24" customHeight="1">
      <c r="B56" s="40" t="s">
        <v>6</v>
      </c>
      <c r="C56" s="40" t="s">
        <v>7</v>
      </c>
      <c r="D56" s="40" t="s">
        <v>24</v>
      </c>
      <c r="E56" s="40" t="s">
        <v>25</v>
      </c>
    </row>
    <row r="57" spans="2:5" ht="16.5" customHeight="1">
      <c r="B57" s="302" t="s">
        <v>16</v>
      </c>
      <c r="C57" s="302"/>
      <c r="D57" s="302"/>
      <c r="E57" s="302"/>
    </row>
    <row r="58" spans="2:5" ht="20.100000000000001" customHeight="1">
      <c r="B58" s="142" t="s">
        <v>309</v>
      </c>
      <c r="C58" s="142" t="s">
        <v>308</v>
      </c>
      <c r="D58" s="143">
        <v>1</v>
      </c>
      <c r="E58" s="143">
        <v>1</v>
      </c>
    </row>
    <row r="59" spans="2:5" ht="14.25" customHeight="1">
      <c r="B59" s="274" t="s">
        <v>28</v>
      </c>
      <c r="C59" s="275" t="s">
        <v>28</v>
      </c>
      <c r="D59" s="275"/>
      <c r="E59" s="276"/>
    </row>
    <row r="60" spans="2:5" ht="17.25" customHeight="1">
      <c r="B60" s="108" t="s">
        <v>288</v>
      </c>
      <c r="C60" s="108" t="s">
        <v>289</v>
      </c>
      <c r="D60" s="143">
        <v>10.47</v>
      </c>
      <c r="E60" s="143">
        <v>10.5</v>
      </c>
    </row>
  </sheetData>
  <mergeCells count="19">
    <mergeCell ref="B59:E59"/>
    <mergeCell ref="B16:E16"/>
    <mergeCell ref="B1:E1"/>
    <mergeCell ref="B3:E3"/>
    <mergeCell ref="B23:E23"/>
    <mergeCell ref="B21:E21"/>
    <mergeCell ref="B14:E14"/>
    <mergeCell ref="B10:E10"/>
    <mergeCell ref="B18:E18"/>
    <mergeCell ref="B8:E8"/>
    <mergeCell ref="B38:E38"/>
    <mergeCell ref="B53:E53"/>
    <mergeCell ref="B45:E45"/>
    <mergeCell ref="B57:E57"/>
    <mergeCell ref="B43:E43"/>
    <mergeCell ref="B55:E55"/>
    <mergeCell ref="B40:E40"/>
    <mergeCell ref="B47:E47"/>
    <mergeCell ref="B51:E51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22"/>
  <sheetViews>
    <sheetView rightToLeft="1" workbookViewId="0">
      <selection activeCell="B28" sqref="B28"/>
    </sheetView>
  </sheetViews>
  <sheetFormatPr defaultRowHeight="18.75"/>
  <cols>
    <col min="1" max="1" width="3.7109375" style="152" customWidth="1"/>
    <col min="2" max="2" width="25.28515625" style="153" bestFit="1" customWidth="1"/>
    <col min="3" max="3" width="12.42578125" style="153" customWidth="1"/>
    <col min="4" max="4" width="11.5703125" style="153" customWidth="1"/>
    <col min="5" max="5" width="16.28515625" style="153" customWidth="1"/>
    <col min="6" max="6" width="20.7109375" style="153" customWidth="1"/>
    <col min="7" max="256" width="9.140625" style="152"/>
    <col min="257" max="257" width="3.7109375" style="152" customWidth="1"/>
    <col min="258" max="258" width="25.28515625" style="152" bestFit="1" customWidth="1"/>
    <col min="259" max="259" width="12.42578125" style="152" customWidth="1"/>
    <col min="260" max="260" width="11.5703125" style="152" customWidth="1"/>
    <col min="261" max="261" width="16.28515625" style="152" customWidth="1"/>
    <col min="262" max="262" width="20.7109375" style="152" customWidth="1"/>
    <col min="263" max="512" width="9.140625" style="152"/>
    <col min="513" max="513" width="3.7109375" style="152" customWidth="1"/>
    <col min="514" max="514" width="25.28515625" style="152" bestFit="1" customWidth="1"/>
    <col min="515" max="515" width="12.42578125" style="152" customWidth="1"/>
    <col min="516" max="516" width="11.5703125" style="152" customWidth="1"/>
    <col min="517" max="517" width="16.28515625" style="152" customWidth="1"/>
    <col min="518" max="518" width="20.7109375" style="152" customWidth="1"/>
    <col min="519" max="768" width="9.140625" style="152"/>
    <col min="769" max="769" width="3.7109375" style="152" customWidth="1"/>
    <col min="770" max="770" width="25.28515625" style="152" bestFit="1" customWidth="1"/>
    <col min="771" max="771" width="12.42578125" style="152" customWidth="1"/>
    <col min="772" max="772" width="11.5703125" style="152" customWidth="1"/>
    <col min="773" max="773" width="16.28515625" style="152" customWidth="1"/>
    <col min="774" max="774" width="20.7109375" style="152" customWidth="1"/>
    <col min="775" max="1024" width="9.140625" style="152"/>
    <col min="1025" max="1025" width="3.7109375" style="152" customWidth="1"/>
    <col min="1026" max="1026" width="25.28515625" style="152" bestFit="1" customWidth="1"/>
    <col min="1027" max="1027" width="12.42578125" style="152" customWidth="1"/>
    <col min="1028" max="1028" width="11.5703125" style="152" customWidth="1"/>
    <col min="1029" max="1029" width="16.28515625" style="152" customWidth="1"/>
    <col min="1030" max="1030" width="20.7109375" style="152" customWidth="1"/>
    <col min="1031" max="1280" width="9.140625" style="152"/>
    <col min="1281" max="1281" width="3.7109375" style="152" customWidth="1"/>
    <col min="1282" max="1282" width="25.28515625" style="152" bestFit="1" customWidth="1"/>
    <col min="1283" max="1283" width="12.42578125" style="152" customWidth="1"/>
    <col min="1284" max="1284" width="11.5703125" style="152" customWidth="1"/>
    <col min="1285" max="1285" width="16.28515625" style="152" customWidth="1"/>
    <col min="1286" max="1286" width="20.7109375" style="152" customWidth="1"/>
    <col min="1287" max="1536" width="9.140625" style="152"/>
    <col min="1537" max="1537" width="3.7109375" style="152" customWidth="1"/>
    <col min="1538" max="1538" width="25.28515625" style="152" bestFit="1" customWidth="1"/>
    <col min="1539" max="1539" width="12.42578125" style="152" customWidth="1"/>
    <col min="1540" max="1540" width="11.5703125" style="152" customWidth="1"/>
    <col min="1541" max="1541" width="16.28515625" style="152" customWidth="1"/>
    <col min="1542" max="1542" width="20.7109375" style="152" customWidth="1"/>
    <col min="1543" max="1792" width="9.140625" style="152"/>
    <col min="1793" max="1793" width="3.7109375" style="152" customWidth="1"/>
    <col min="1794" max="1794" width="25.28515625" style="152" bestFit="1" customWidth="1"/>
    <col min="1795" max="1795" width="12.42578125" style="152" customWidth="1"/>
    <col min="1796" max="1796" width="11.5703125" style="152" customWidth="1"/>
    <col min="1797" max="1797" width="16.28515625" style="152" customWidth="1"/>
    <col min="1798" max="1798" width="20.7109375" style="152" customWidth="1"/>
    <col min="1799" max="2048" width="9.140625" style="152"/>
    <col min="2049" max="2049" width="3.7109375" style="152" customWidth="1"/>
    <col min="2050" max="2050" width="25.28515625" style="152" bestFit="1" customWidth="1"/>
    <col min="2051" max="2051" width="12.42578125" style="152" customWidth="1"/>
    <col min="2052" max="2052" width="11.5703125" style="152" customWidth="1"/>
    <col min="2053" max="2053" width="16.28515625" style="152" customWidth="1"/>
    <col min="2054" max="2054" width="20.7109375" style="152" customWidth="1"/>
    <col min="2055" max="2304" width="9.140625" style="152"/>
    <col min="2305" max="2305" width="3.7109375" style="152" customWidth="1"/>
    <col min="2306" max="2306" width="25.28515625" style="152" bestFit="1" customWidth="1"/>
    <col min="2307" max="2307" width="12.42578125" style="152" customWidth="1"/>
    <col min="2308" max="2308" width="11.5703125" style="152" customWidth="1"/>
    <col min="2309" max="2309" width="16.28515625" style="152" customWidth="1"/>
    <col min="2310" max="2310" width="20.7109375" style="152" customWidth="1"/>
    <col min="2311" max="2560" width="9.140625" style="152"/>
    <col min="2561" max="2561" width="3.7109375" style="152" customWidth="1"/>
    <col min="2562" max="2562" width="25.28515625" style="152" bestFit="1" customWidth="1"/>
    <col min="2563" max="2563" width="12.42578125" style="152" customWidth="1"/>
    <col min="2564" max="2564" width="11.5703125" style="152" customWidth="1"/>
    <col min="2565" max="2565" width="16.28515625" style="152" customWidth="1"/>
    <col min="2566" max="2566" width="20.7109375" style="152" customWidth="1"/>
    <col min="2567" max="2816" width="9.140625" style="152"/>
    <col min="2817" max="2817" width="3.7109375" style="152" customWidth="1"/>
    <col min="2818" max="2818" width="25.28515625" style="152" bestFit="1" customWidth="1"/>
    <col min="2819" max="2819" width="12.42578125" style="152" customWidth="1"/>
    <col min="2820" max="2820" width="11.5703125" style="152" customWidth="1"/>
    <col min="2821" max="2821" width="16.28515625" style="152" customWidth="1"/>
    <col min="2822" max="2822" width="20.7109375" style="152" customWidth="1"/>
    <col min="2823" max="3072" width="9.140625" style="152"/>
    <col min="3073" max="3073" width="3.7109375" style="152" customWidth="1"/>
    <col min="3074" max="3074" width="25.28515625" style="152" bestFit="1" customWidth="1"/>
    <col min="3075" max="3075" width="12.42578125" style="152" customWidth="1"/>
    <col min="3076" max="3076" width="11.5703125" style="152" customWidth="1"/>
    <col min="3077" max="3077" width="16.28515625" style="152" customWidth="1"/>
    <col min="3078" max="3078" width="20.7109375" style="152" customWidth="1"/>
    <col min="3079" max="3328" width="9.140625" style="152"/>
    <col min="3329" max="3329" width="3.7109375" style="152" customWidth="1"/>
    <col min="3330" max="3330" width="25.28515625" style="152" bestFit="1" customWidth="1"/>
    <col min="3331" max="3331" width="12.42578125" style="152" customWidth="1"/>
    <col min="3332" max="3332" width="11.5703125" style="152" customWidth="1"/>
    <col min="3333" max="3333" width="16.28515625" style="152" customWidth="1"/>
    <col min="3334" max="3334" width="20.7109375" style="152" customWidth="1"/>
    <col min="3335" max="3584" width="9.140625" style="152"/>
    <col min="3585" max="3585" width="3.7109375" style="152" customWidth="1"/>
    <col min="3586" max="3586" width="25.28515625" style="152" bestFit="1" customWidth="1"/>
    <col min="3587" max="3587" width="12.42578125" style="152" customWidth="1"/>
    <col min="3588" max="3588" width="11.5703125" style="152" customWidth="1"/>
    <col min="3589" max="3589" width="16.28515625" style="152" customWidth="1"/>
    <col min="3590" max="3590" width="20.7109375" style="152" customWidth="1"/>
    <col min="3591" max="3840" width="9.140625" style="152"/>
    <col min="3841" max="3841" width="3.7109375" style="152" customWidth="1"/>
    <col min="3842" max="3842" width="25.28515625" style="152" bestFit="1" customWidth="1"/>
    <col min="3843" max="3843" width="12.42578125" style="152" customWidth="1"/>
    <col min="3844" max="3844" width="11.5703125" style="152" customWidth="1"/>
    <col min="3845" max="3845" width="16.28515625" style="152" customWidth="1"/>
    <col min="3846" max="3846" width="20.7109375" style="152" customWidth="1"/>
    <col min="3847" max="4096" width="9.140625" style="152"/>
    <col min="4097" max="4097" width="3.7109375" style="152" customWidth="1"/>
    <col min="4098" max="4098" width="25.28515625" style="152" bestFit="1" customWidth="1"/>
    <col min="4099" max="4099" width="12.42578125" style="152" customWidth="1"/>
    <col min="4100" max="4100" width="11.5703125" style="152" customWidth="1"/>
    <col min="4101" max="4101" width="16.28515625" style="152" customWidth="1"/>
    <col min="4102" max="4102" width="20.7109375" style="152" customWidth="1"/>
    <col min="4103" max="4352" width="9.140625" style="152"/>
    <col min="4353" max="4353" width="3.7109375" style="152" customWidth="1"/>
    <col min="4354" max="4354" width="25.28515625" style="152" bestFit="1" customWidth="1"/>
    <col min="4355" max="4355" width="12.42578125" style="152" customWidth="1"/>
    <col min="4356" max="4356" width="11.5703125" style="152" customWidth="1"/>
    <col min="4357" max="4357" width="16.28515625" style="152" customWidth="1"/>
    <col min="4358" max="4358" width="20.7109375" style="152" customWidth="1"/>
    <col min="4359" max="4608" width="9.140625" style="152"/>
    <col min="4609" max="4609" width="3.7109375" style="152" customWidth="1"/>
    <col min="4610" max="4610" width="25.28515625" style="152" bestFit="1" customWidth="1"/>
    <col min="4611" max="4611" width="12.42578125" style="152" customWidth="1"/>
    <col min="4612" max="4612" width="11.5703125" style="152" customWidth="1"/>
    <col min="4613" max="4613" width="16.28515625" style="152" customWidth="1"/>
    <col min="4614" max="4614" width="20.7109375" style="152" customWidth="1"/>
    <col min="4615" max="4864" width="9.140625" style="152"/>
    <col min="4865" max="4865" width="3.7109375" style="152" customWidth="1"/>
    <col min="4866" max="4866" width="25.28515625" style="152" bestFit="1" customWidth="1"/>
    <col min="4867" max="4867" width="12.42578125" style="152" customWidth="1"/>
    <col min="4868" max="4868" width="11.5703125" style="152" customWidth="1"/>
    <col min="4869" max="4869" width="16.28515625" style="152" customWidth="1"/>
    <col min="4870" max="4870" width="20.7109375" style="152" customWidth="1"/>
    <col min="4871" max="5120" width="9.140625" style="152"/>
    <col min="5121" max="5121" width="3.7109375" style="152" customWidth="1"/>
    <col min="5122" max="5122" width="25.28515625" style="152" bestFit="1" customWidth="1"/>
    <col min="5123" max="5123" width="12.42578125" style="152" customWidth="1"/>
    <col min="5124" max="5124" width="11.5703125" style="152" customWidth="1"/>
    <col min="5125" max="5125" width="16.28515625" style="152" customWidth="1"/>
    <col min="5126" max="5126" width="20.7109375" style="152" customWidth="1"/>
    <col min="5127" max="5376" width="9.140625" style="152"/>
    <col min="5377" max="5377" width="3.7109375" style="152" customWidth="1"/>
    <col min="5378" max="5378" width="25.28515625" style="152" bestFit="1" customWidth="1"/>
    <col min="5379" max="5379" width="12.42578125" style="152" customWidth="1"/>
    <col min="5380" max="5380" width="11.5703125" style="152" customWidth="1"/>
    <col min="5381" max="5381" width="16.28515625" style="152" customWidth="1"/>
    <col min="5382" max="5382" width="20.7109375" style="152" customWidth="1"/>
    <col min="5383" max="5632" width="9.140625" style="152"/>
    <col min="5633" max="5633" width="3.7109375" style="152" customWidth="1"/>
    <col min="5634" max="5634" width="25.28515625" style="152" bestFit="1" customWidth="1"/>
    <col min="5635" max="5635" width="12.42578125" style="152" customWidth="1"/>
    <col min="5636" max="5636" width="11.5703125" style="152" customWidth="1"/>
    <col min="5637" max="5637" width="16.28515625" style="152" customWidth="1"/>
    <col min="5638" max="5638" width="20.7109375" style="152" customWidth="1"/>
    <col min="5639" max="5888" width="9.140625" style="152"/>
    <col min="5889" max="5889" width="3.7109375" style="152" customWidth="1"/>
    <col min="5890" max="5890" width="25.28515625" style="152" bestFit="1" customWidth="1"/>
    <col min="5891" max="5891" width="12.42578125" style="152" customWidth="1"/>
    <col min="5892" max="5892" width="11.5703125" style="152" customWidth="1"/>
    <col min="5893" max="5893" width="16.28515625" style="152" customWidth="1"/>
    <col min="5894" max="5894" width="20.7109375" style="152" customWidth="1"/>
    <col min="5895" max="6144" width="9.140625" style="152"/>
    <col min="6145" max="6145" width="3.7109375" style="152" customWidth="1"/>
    <col min="6146" max="6146" width="25.28515625" style="152" bestFit="1" customWidth="1"/>
    <col min="6147" max="6147" width="12.42578125" style="152" customWidth="1"/>
    <col min="6148" max="6148" width="11.5703125" style="152" customWidth="1"/>
    <col min="6149" max="6149" width="16.28515625" style="152" customWidth="1"/>
    <col min="6150" max="6150" width="20.7109375" style="152" customWidth="1"/>
    <col min="6151" max="6400" width="9.140625" style="152"/>
    <col min="6401" max="6401" width="3.7109375" style="152" customWidth="1"/>
    <col min="6402" max="6402" width="25.28515625" style="152" bestFit="1" customWidth="1"/>
    <col min="6403" max="6403" width="12.42578125" style="152" customWidth="1"/>
    <col min="6404" max="6404" width="11.5703125" style="152" customWidth="1"/>
    <col min="6405" max="6405" width="16.28515625" style="152" customWidth="1"/>
    <col min="6406" max="6406" width="20.7109375" style="152" customWidth="1"/>
    <col min="6407" max="6656" width="9.140625" style="152"/>
    <col min="6657" max="6657" width="3.7109375" style="152" customWidth="1"/>
    <col min="6658" max="6658" width="25.28515625" style="152" bestFit="1" customWidth="1"/>
    <col min="6659" max="6659" width="12.42578125" style="152" customWidth="1"/>
    <col min="6660" max="6660" width="11.5703125" style="152" customWidth="1"/>
    <col min="6661" max="6661" width="16.28515625" style="152" customWidth="1"/>
    <col min="6662" max="6662" width="20.7109375" style="152" customWidth="1"/>
    <col min="6663" max="6912" width="9.140625" style="152"/>
    <col min="6913" max="6913" width="3.7109375" style="152" customWidth="1"/>
    <col min="6914" max="6914" width="25.28515625" style="152" bestFit="1" customWidth="1"/>
    <col min="6915" max="6915" width="12.42578125" style="152" customWidth="1"/>
    <col min="6916" max="6916" width="11.5703125" style="152" customWidth="1"/>
    <col min="6917" max="6917" width="16.28515625" style="152" customWidth="1"/>
    <col min="6918" max="6918" width="20.7109375" style="152" customWidth="1"/>
    <col min="6919" max="7168" width="9.140625" style="152"/>
    <col min="7169" max="7169" width="3.7109375" style="152" customWidth="1"/>
    <col min="7170" max="7170" width="25.28515625" style="152" bestFit="1" customWidth="1"/>
    <col min="7171" max="7171" width="12.42578125" style="152" customWidth="1"/>
    <col min="7172" max="7172" width="11.5703125" style="152" customWidth="1"/>
    <col min="7173" max="7173" width="16.28515625" style="152" customWidth="1"/>
    <col min="7174" max="7174" width="20.7109375" style="152" customWidth="1"/>
    <col min="7175" max="7424" width="9.140625" style="152"/>
    <col min="7425" max="7425" width="3.7109375" style="152" customWidth="1"/>
    <col min="7426" max="7426" width="25.28515625" style="152" bestFit="1" customWidth="1"/>
    <col min="7427" max="7427" width="12.42578125" style="152" customWidth="1"/>
    <col min="7428" max="7428" width="11.5703125" style="152" customWidth="1"/>
    <col min="7429" max="7429" width="16.28515625" style="152" customWidth="1"/>
    <col min="7430" max="7430" width="20.7109375" style="152" customWidth="1"/>
    <col min="7431" max="7680" width="9.140625" style="152"/>
    <col min="7681" max="7681" width="3.7109375" style="152" customWidth="1"/>
    <col min="7682" max="7682" width="25.28515625" style="152" bestFit="1" customWidth="1"/>
    <col min="7683" max="7683" width="12.42578125" style="152" customWidth="1"/>
    <col min="7684" max="7684" width="11.5703125" style="152" customWidth="1"/>
    <col min="7685" max="7685" width="16.28515625" style="152" customWidth="1"/>
    <col min="7686" max="7686" width="20.7109375" style="152" customWidth="1"/>
    <col min="7687" max="7936" width="9.140625" style="152"/>
    <col min="7937" max="7937" width="3.7109375" style="152" customWidth="1"/>
    <col min="7938" max="7938" width="25.28515625" style="152" bestFit="1" customWidth="1"/>
    <col min="7939" max="7939" width="12.42578125" style="152" customWidth="1"/>
    <col min="7940" max="7940" width="11.5703125" style="152" customWidth="1"/>
    <col min="7941" max="7941" width="16.28515625" style="152" customWidth="1"/>
    <col min="7942" max="7942" width="20.7109375" style="152" customWidth="1"/>
    <col min="7943" max="8192" width="9.140625" style="152"/>
    <col min="8193" max="8193" width="3.7109375" style="152" customWidth="1"/>
    <col min="8194" max="8194" width="25.28515625" style="152" bestFit="1" customWidth="1"/>
    <col min="8195" max="8195" width="12.42578125" style="152" customWidth="1"/>
    <col min="8196" max="8196" width="11.5703125" style="152" customWidth="1"/>
    <col min="8197" max="8197" width="16.28515625" style="152" customWidth="1"/>
    <col min="8198" max="8198" width="20.7109375" style="152" customWidth="1"/>
    <col min="8199" max="8448" width="9.140625" style="152"/>
    <col min="8449" max="8449" width="3.7109375" style="152" customWidth="1"/>
    <col min="8450" max="8450" width="25.28515625" style="152" bestFit="1" customWidth="1"/>
    <col min="8451" max="8451" width="12.42578125" style="152" customWidth="1"/>
    <col min="8452" max="8452" width="11.5703125" style="152" customWidth="1"/>
    <col min="8453" max="8453" width="16.28515625" style="152" customWidth="1"/>
    <col min="8454" max="8454" width="20.7109375" style="152" customWidth="1"/>
    <col min="8455" max="8704" width="9.140625" style="152"/>
    <col min="8705" max="8705" width="3.7109375" style="152" customWidth="1"/>
    <col min="8706" max="8706" width="25.28515625" style="152" bestFit="1" customWidth="1"/>
    <col min="8707" max="8707" width="12.42578125" style="152" customWidth="1"/>
    <col min="8708" max="8708" width="11.5703125" style="152" customWidth="1"/>
    <col min="8709" max="8709" width="16.28515625" style="152" customWidth="1"/>
    <col min="8710" max="8710" width="20.7109375" style="152" customWidth="1"/>
    <col min="8711" max="8960" width="9.140625" style="152"/>
    <col min="8961" max="8961" width="3.7109375" style="152" customWidth="1"/>
    <col min="8962" max="8962" width="25.28515625" style="152" bestFit="1" customWidth="1"/>
    <col min="8963" max="8963" width="12.42578125" style="152" customWidth="1"/>
    <col min="8964" max="8964" width="11.5703125" style="152" customWidth="1"/>
    <col min="8965" max="8965" width="16.28515625" style="152" customWidth="1"/>
    <col min="8966" max="8966" width="20.7109375" style="152" customWidth="1"/>
    <col min="8967" max="9216" width="9.140625" style="152"/>
    <col min="9217" max="9217" width="3.7109375" style="152" customWidth="1"/>
    <col min="9218" max="9218" width="25.28515625" style="152" bestFit="1" customWidth="1"/>
    <col min="9219" max="9219" width="12.42578125" style="152" customWidth="1"/>
    <col min="9220" max="9220" width="11.5703125" style="152" customWidth="1"/>
    <col min="9221" max="9221" width="16.28515625" style="152" customWidth="1"/>
    <col min="9222" max="9222" width="20.7109375" style="152" customWidth="1"/>
    <col min="9223" max="9472" width="9.140625" style="152"/>
    <col min="9473" max="9473" width="3.7109375" style="152" customWidth="1"/>
    <col min="9474" max="9474" width="25.28515625" style="152" bestFit="1" customWidth="1"/>
    <col min="9475" max="9475" width="12.42578125" style="152" customWidth="1"/>
    <col min="9476" max="9476" width="11.5703125" style="152" customWidth="1"/>
    <col min="9477" max="9477" width="16.28515625" style="152" customWidth="1"/>
    <col min="9478" max="9478" width="20.7109375" style="152" customWidth="1"/>
    <col min="9479" max="9728" width="9.140625" style="152"/>
    <col min="9729" max="9729" width="3.7109375" style="152" customWidth="1"/>
    <col min="9730" max="9730" width="25.28515625" style="152" bestFit="1" customWidth="1"/>
    <col min="9731" max="9731" width="12.42578125" style="152" customWidth="1"/>
    <col min="9732" max="9732" width="11.5703125" style="152" customWidth="1"/>
    <col min="9733" max="9733" width="16.28515625" style="152" customWidth="1"/>
    <col min="9734" max="9734" width="20.7109375" style="152" customWidth="1"/>
    <col min="9735" max="9984" width="9.140625" style="152"/>
    <col min="9985" max="9985" width="3.7109375" style="152" customWidth="1"/>
    <col min="9986" max="9986" width="25.28515625" style="152" bestFit="1" customWidth="1"/>
    <col min="9987" max="9987" width="12.42578125" style="152" customWidth="1"/>
    <col min="9988" max="9988" width="11.5703125" style="152" customWidth="1"/>
    <col min="9989" max="9989" width="16.28515625" style="152" customWidth="1"/>
    <col min="9990" max="9990" width="20.7109375" style="152" customWidth="1"/>
    <col min="9991" max="10240" width="9.140625" style="152"/>
    <col min="10241" max="10241" width="3.7109375" style="152" customWidth="1"/>
    <col min="10242" max="10242" width="25.28515625" style="152" bestFit="1" customWidth="1"/>
    <col min="10243" max="10243" width="12.42578125" style="152" customWidth="1"/>
    <col min="10244" max="10244" width="11.5703125" style="152" customWidth="1"/>
    <col min="10245" max="10245" width="16.28515625" style="152" customWidth="1"/>
    <col min="10246" max="10246" width="20.7109375" style="152" customWidth="1"/>
    <col min="10247" max="10496" width="9.140625" style="152"/>
    <col min="10497" max="10497" width="3.7109375" style="152" customWidth="1"/>
    <col min="10498" max="10498" width="25.28515625" style="152" bestFit="1" customWidth="1"/>
    <col min="10499" max="10499" width="12.42578125" style="152" customWidth="1"/>
    <col min="10500" max="10500" width="11.5703125" style="152" customWidth="1"/>
    <col min="10501" max="10501" width="16.28515625" style="152" customWidth="1"/>
    <col min="10502" max="10502" width="20.7109375" style="152" customWidth="1"/>
    <col min="10503" max="10752" width="9.140625" style="152"/>
    <col min="10753" max="10753" width="3.7109375" style="152" customWidth="1"/>
    <col min="10754" max="10754" width="25.28515625" style="152" bestFit="1" customWidth="1"/>
    <col min="10755" max="10755" width="12.42578125" style="152" customWidth="1"/>
    <col min="10756" max="10756" width="11.5703125" style="152" customWidth="1"/>
    <col min="10757" max="10757" width="16.28515625" style="152" customWidth="1"/>
    <col min="10758" max="10758" width="20.7109375" style="152" customWidth="1"/>
    <col min="10759" max="11008" width="9.140625" style="152"/>
    <col min="11009" max="11009" width="3.7109375" style="152" customWidth="1"/>
    <col min="11010" max="11010" width="25.28515625" style="152" bestFit="1" customWidth="1"/>
    <col min="11011" max="11011" width="12.42578125" style="152" customWidth="1"/>
    <col min="11012" max="11012" width="11.5703125" style="152" customWidth="1"/>
    <col min="11013" max="11013" width="16.28515625" style="152" customWidth="1"/>
    <col min="11014" max="11014" width="20.7109375" style="152" customWidth="1"/>
    <col min="11015" max="11264" width="9.140625" style="152"/>
    <col min="11265" max="11265" width="3.7109375" style="152" customWidth="1"/>
    <col min="11266" max="11266" width="25.28515625" style="152" bestFit="1" customWidth="1"/>
    <col min="11267" max="11267" width="12.42578125" style="152" customWidth="1"/>
    <col min="11268" max="11268" width="11.5703125" style="152" customWidth="1"/>
    <col min="11269" max="11269" width="16.28515625" style="152" customWidth="1"/>
    <col min="11270" max="11270" width="20.7109375" style="152" customWidth="1"/>
    <col min="11271" max="11520" width="9.140625" style="152"/>
    <col min="11521" max="11521" width="3.7109375" style="152" customWidth="1"/>
    <col min="11522" max="11522" width="25.28515625" style="152" bestFit="1" customWidth="1"/>
    <col min="11523" max="11523" width="12.42578125" style="152" customWidth="1"/>
    <col min="11524" max="11524" width="11.5703125" style="152" customWidth="1"/>
    <col min="11525" max="11525" width="16.28515625" style="152" customWidth="1"/>
    <col min="11526" max="11526" width="20.7109375" style="152" customWidth="1"/>
    <col min="11527" max="11776" width="9.140625" style="152"/>
    <col min="11777" max="11777" width="3.7109375" style="152" customWidth="1"/>
    <col min="11778" max="11778" width="25.28515625" style="152" bestFit="1" customWidth="1"/>
    <col min="11779" max="11779" width="12.42578125" style="152" customWidth="1"/>
    <col min="11780" max="11780" width="11.5703125" style="152" customWidth="1"/>
    <col min="11781" max="11781" width="16.28515625" style="152" customWidth="1"/>
    <col min="11782" max="11782" width="20.7109375" style="152" customWidth="1"/>
    <col min="11783" max="12032" width="9.140625" style="152"/>
    <col min="12033" max="12033" width="3.7109375" style="152" customWidth="1"/>
    <col min="12034" max="12034" width="25.28515625" style="152" bestFit="1" customWidth="1"/>
    <col min="12035" max="12035" width="12.42578125" style="152" customWidth="1"/>
    <col min="12036" max="12036" width="11.5703125" style="152" customWidth="1"/>
    <col min="12037" max="12037" width="16.28515625" style="152" customWidth="1"/>
    <col min="12038" max="12038" width="20.7109375" style="152" customWidth="1"/>
    <col min="12039" max="12288" width="9.140625" style="152"/>
    <col min="12289" max="12289" width="3.7109375" style="152" customWidth="1"/>
    <col min="12290" max="12290" width="25.28515625" style="152" bestFit="1" customWidth="1"/>
    <col min="12291" max="12291" width="12.42578125" style="152" customWidth="1"/>
    <col min="12292" max="12292" width="11.5703125" style="152" customWidth="1"/>
    <col min="12293" max="12293" width="16.28515625" style="152" customWidth="1"/>
    <col min="12294" max="12294" width="20.7109375" style="152" customWidth="1"/>
    <col min="12295" max="12544" width="9.140625" style="152"/>
    <col min="12545" max="12545" width="3.7109375" style="152" customWidth="1"/>
    <col min="12546" max="12546" width="25.28515625" style="152" bestFit="1" customWidth="1"/>
    <col min="12547" max="12547" width="12.42578125" style="152" customWidth="1"/>
    <col min="12548" max="12548" width="11.5703125" style="152" customWidth="1"/>
    <col min="12549" max="12549" width="16.28515625" style="152" customWidth="1"/>
    <col min="12550" max="12550" width="20.7109375" style="152" customWidth="1"/>
    <col min="12551" max="12800" width="9.140625" style="152"/>
    <col min="12801" max="12801" width="3.7109375" style="152" customWidth="1"/>
    <col min="12802" max="12802" width="25.28515625" style="152" bestFit="1" customWidth="1"/>
    <col min="12803" max="12803" width="12.42578125" style="152" customWidth="1"/>
    <col min="12804" max="12804" width="11.5703125" style="152" customWidth="1"/>
    <col min="12805" max="12805" width="16.28515625" style="152" customWidth="1"/>
    <col min="12806" max="12806" width="20.7109375" style="152" customWidth="1"/>
    <col min="12807" max="13056" width="9.140625" style="152"/>
    <col min="13057" max="13057" width="3.7109375" style="152" customWidth="1"/>
    <col min="13058" max="13058" width="25.28515625" style="152" bestFit="1" customWidth="1"/>
    <col min="13059" max="13059" width="12.42578125" style="152" customWidth="1"/>
    <col min="13060" max="13060" width="11.5703125" style="152" customWidth="1"/>
    <col min="13061" max="13061" width="16.28515625" style="152" customWidth="1"/>
    <col min="13062" max="13062" width="20.7109375" style="152" customWidth="1"/>
    <col min="13063" max="13312" width="9.140625" style="152"/>
    <col min="13313" max="13313" width="3.7109375" style="152" customWidth="1"/>
    <col min="13314" max="13314" width="25.28515625" style="152" bestFit="1" customWidth="1"/>
    <col min="13315" max="13315" width="12.42578125" style="152" customWidth="1"/>
    <col min="13316" max="13316" width="11.5703125" style="152" customWidth="1"/>
    <col min="13317" max="13317" width="16.28515625" style="152" customWidth="1"/>
    <col min="13318" max="13318" width="20.7109375" style="152" customWidth="1"/>
    <col min="13319" max="13568" width="9.140625" style="152"/>
    <col min="13569" max="13569" width="3.7109375" style="152" customWidth="1"/>
    <col min="13570" max="13570" width="25.28515625" style="152" bestFit="1" customWidth="1"/>
    <col min="13571" max="13571" width="12.42578125" style="152" customWidth="1"/>
    <col min="13572" max="13572" width="11.5703125" style="152" customWidth="1"/>
    <col min="13573" max="13573" width="16.28515625" style="152" customWidth="1"/>
    <col min="13574" max="13574" width="20.7109375" style="152" customWidth="1"/>
    <col min="13575" max="13824" width="9.140625" style="152"/>
    <col min="13825" max="13825" width="3.7109375" style="152" customWidth="1"/>
    <col min="13826" max="13826" width="25.28515625" style="152" bestFit="1" customWidth="1"/>
    <col min="13827" max="13827" width="12.42578125" style="152" customWidth="1"/>
    <col min="13828" max="13828" width="11.5703125" style="152" customWidth="1"/>
    <col min="13829" max="13829" width="16.28515625" style="152" customWidth="1"/>
    <col min="13830" max="13830" width="20.7109375" style="152" customWidth="1"/>
    <col min="13831" max="14080" width="9.140625" style="152"/>
    <col min="14081" max="14081" width="3.7109375" style="152" customWidth="1"/>
    <col min="14082" max="14082" width="25.28515625" style="152" bestFit="1" customWidth="1"/>
    <col min="14083" max="14083" width="12.42578125" style="152" customWidth="1"/>
    <col min="14084" max="14084" width="11.5703125" style="152" customWidth="1"/>
    <col min="14085" max="14085" width="16.28515625" style="152" customWidth="1"/>
    <col min="14086" max="14086" width="20.7109375" style="152" customWidth="1"/>
    <col min="14087" max="14336" width="9.140625" style="152"/>
    <col min="14337" max="14337" width="3.7109375" style="152" customWidth="1"/>
    <col min="14338" max="14338" width="25.28515625" style="152" bestFit="1" customWidth="1"/>
    <col min="14339" max="14339" width="12.42578125" style="152" customWidth="1"/>
    <col min="14340" max="14340" width="11.5703125" style="152" customWidth="1"/>
    <col min="14341" max="14341" width="16.28515625" style="152" customWidth="1"/>
    <col min="14342" max="14342" width="20.7109375" style="152" customWidth="1"/>
    <col min="14343" max="14592" width="9.140625" style="152"/>
    <col min="14593" max="14593" width="3.7109375" style="152" customWidth="1"/>
    <col min="14594" max="14594" width="25.28515625" style="152" bestFit="1" customWidth="1"/>
    <col min="14595" max="14595" width="12.42578125" style="152" customWidth="1"/>
    <col min="14596" max="14596" width="11.5703125" style="152" customWidth="1"/>
    <col min="14597" max="14597" width="16.28515625" style="152" customWidth="1"/>
    <col min="14598" max="14598" width="20.7109375" style="152" customWidth="1"/>
    <col min="14599" max="14848" width="9.140625" style="152"/>
    <col min="14849" max="14849" width="3.7109375" style="152" customWidth="1"/>
    <col min="14850" max="14850" width="25.28515625" style="152" bestFit="1" customWidth="1"/>
    <col min="14851" max="14851" width="12.42578125" style="152" customWidth="1"/>
    <col min="14852" max="14852" width="11.5703125" style="152" customWidth="1"/>
    <col min="14853" max="14853" width="16.28515625" style="152" customWidth="1"/>
    <col min="14854" max="14854" width="20.7109375" style="152" customWidth="1"/>
    <col min="14855" max="15104" width="9.140625" style="152"/>
    <col min="15105" max="15105" width="3.7109375" style="152" customWidth="1"/>
    <col min="15106" max="15106" width="25.28515625" style="152" bestFit="1" customWidth="1"/>
    <col min="15107" max="15107" width="12.42578125" style="152" customWidth="1"/>
    <col min="15108" max="15108" width="11.5703125" style="152" customWidth="1"/>
    <col min="15109" max="15109" width="16.28515625" style="152" customWidth="1"/>
    <col min="15110" max="15110" width="20.7109375" style="152" customWidth="1"/>
    <col min="15111" max="15360" width="9.140625" style="152"/>
    <col min="15361" max="15361" width="3.7109375" style="152" customWidth="1"/>
    <col min="15362" max="15362" width="25.28515625" style="152" bestFit="1" customWidth="1"/>
    <col min="15363" max="15363" width="12.42578125" style="152" customWidth="1"/>
    <col min="15364" max="15364" width="11.5703125" style="152" customWidth="1"/>
    <col min="15365" max="15365" width="16.28515625" style="152" customWidth="1"/>
    <col min="15366" max="15366" width="20.7109375" style="152" customWidth="1"/>
    <col min="15367" max="15616" width="9.140625" style="152"/>
    <col min="15617" max="15617" width="3.7109375" style="152" customWidth="1"/>
    <col min="15618" max="15618" width="25.28515625" style="152" bestFit="1" customWidth="1"/>
    <col min="15619" max="15619" width="12.42578125" style="152" customWidth="1"/>
    <col min="15620" max="15620" width="11.5703125" style="152" customWidth="1"/>
    <col min="15621" max="15621" width="16.28515625" style="152" customWidth="1"/>
    <col min="15622" max="15622" width="20.7109375" style="152" customWidth="1"/>
    <col min="15623" max="15872" width="9.140625" style="152"/>
    <col min="15873" max="15873" width="3.7109375" style="152" customWidth="1"/>
    <col min="15874" max="15874" width="25.28515625" style="152" bestFit="1" customWidth="1"/>
    <col min="15875" max="15875" width="12.42578125" style="152" customWidth="1"/>
    <col min="15876" max="15876" width="11.5703125" style="152" customWidth="1"/>
    <col min="15877" max="15877" width="16.28515625" style="152" customWidth="1"/>
    <col min="15878" max="15878" width="20.7109375" style="152" customWidth="1"/>
    <col min="15879" max="16128" width="9.140625" style="152"/>
    <col min="16129" max="16129" width="3.7109375" style="152" customWidth="1"/>
    <col min="16130" max="16130" width="25.28515625" style="152" bestFit="1" customWidth="1"/>
    <col min="16131" max="16131" width="12.42578125" style="152" customWidth="1"/>
    <col min="16132" max="16132" width="11.5703125" style="152" customWidth="1"/>
    <col min="16133" max="16133" width="16.28515625" style="152" customWidth="1"/>
    <col min="16134" max="16134" width="20.7109375" style="152" customWidth="1"/>
    <col min="16135" max="16384" width="9.140625" style="152"/>
  </cols>
  <sheetData>
    <row r="1" spans="2:6" ht="27" customHeight="1">
      <c r="B1" s="321" t="s">
        <v>347</v>
      </c>
      <c r="C1" s="321"/>
    </row>
    <row r="2" spans="2:6" ht="18" customHeight="1">
      <c r="B2" s="322" t="s">
        <v>348</v>
      </c>
      <c r="C2" s="322"/>
      <c r="D2" s="322"/>
      <c r="E2" s="322"/>
    </row>
    <row r="3" spans="2:6" ht="21.95" customHeight="1">
      <c r="B3" s="321"/>
      <c r="C3" s="321"/>
      <c r="D3" s="321"/>
    </row>
    <row r="4" spans="2:6" ht="21.95" customHeight="1">
      <c r="B4" s="318" t="s">
        <v>349</v>
      </c>
      <c r="C4" s="318"/>
      <c r="D4" s="318"/>
      <c r="E4" s="318"/>
      <c r="F4" s="318"/>
    </row>
    <row r="5" spans="2:6">
      <c r="B5" s="180" t="s">
        <v>23</v>
      </c>
      <c r="C5" s="181" t="s">
        <v>7</v>
      </c>
      <c r="D5" s="181" t="s">
        <v>3</v>
      </c>
      <c r="E5" s="181" t="s">
        <v>27</v>
      </c>
      <c r="F5" s="181" t="s">
        <v>1</v>
      </c>
    </row>
    <row r="6" spans="2:6" ht="21.95" customHeight="1">
      <c r="B6" s="323" t="s">
        <v>16</v>
      </c>
      <c r="C6" s="324"/>
      <c r="D6" s="324"/>
      <c r="E6" s="324"/>
      <c r="F6" s="325"/>
    </row>
    <row r="7" spans="2:6" ht="21.95" customHeight="1">
      <c r="B7" s="182" t="s">
        <v>350</v>
      </c>
      <c r="C7" s="183" t="s">
        <v>131</v>
      </c>
      <c r="D7" s="184">
        <v>1</v>
      </c>
      <c r="E7" s="184">
        <v>25229</v>
      </c>
      <c r="F7" s="184">
        <v>49701.13</v>
      </c>
    </row>
    <row r="8" spans="2:6" ht="21.95" customHeight="1">
      <c r="B8" s="319" t="s">
        <v>17</v>
      </c>
      <c r="C8" s="320"/>
      <c r="D8" s="184">
        <f>SUM(D7)</f>
        <v>1</v>
      </c>
      <c r="E8" s="184">
        <f>SUM(E7)</f>
        <v>25229</v>
      </c>
      <c r="F8" s="184">
        <f>SUM(F7)</f>
        <v>49701.13</v>
      </c>
    </row>
    <row r="9" spans="2:6" ht="23.25" customHeight="1">
      <c r="B9" s="315" t="s">
        <v>351</v>
      </c>
      <c r="C9" s="316"/>
      <c r="D9" s="316"/>
      <c r="E9" s="316"/>
      <c r="F9" s="317"/>
    </row>
    <row r="10" spans="2:6" ht="21" customHeight="1">
      <c r="B10" s="185" t="s">
        <v>161</v>
      </c>
      <c r="C10" s="186" t="s">
        <v>162</v>
      </c>
      <c r="D10" s="184">
        <v>4</v>
      </c>
      <c r="E10" s="184">
        <v>153257</v>
      </c>
      <c r="F10" s="184">
        <v>2000003.85</v>
      </c>
    </row>
    <row r="11" spans="2:6" ht="21" customHeight="1">
      <c r="B11" s="313" t="s">
        <v>352</v>
      </c>
      <c r="C11" s="314"/>
      <c r="D11" s="184">
        <f>SUM(D10)</f>
        <v>4</v>
      </c>
      <c r="E11" s="184">
        <f>SUM(E10)</f>
        <v>153257</v>
      </c>
      <c r="F11" s="184">
        <f>SUM(F10)</f>
        <v>2000003.85</v>
      </c>
    </row>
    <row r="12" spans="2:6" ht="21" customHeight="1">
      <c r="B12" s="313" t="s">
        <v>353</v>
      </c>
      <c r="C12" s="314"/>
      <c r="D12" s="184">
        <f>D8+D11</f>
        <v>5</v>
      </c>
      <c r="E12" s="184">
        <f>E8+E11</f>
        <v>178486</v>
      </c>
      <c r="F12" s="184">
        <f>F8+F11</f>
        <v>2049704.98</v>
      </c>
    </row>
    <row r="13" spans="2:6">
      <c r="B13" s="187"/>
      <c r="C13" s="187"/>
      <c r="D13" s="187"/>
      <c r="E13" s="187"/>
      <c r="F13" s="187"/>
    </row>
    <row r="14" spans="2:6">
      <c r="B14" s="318" t="s">
        <v>354</v>
      </c>
      <c r="C14" s="318"/>
      <c r="D14" s="318"/>
      <c r="E14" s="318"/>
      <c r="F14" s="318"/>
    </row>
    <row r="15" spans="2:6">
      <c r="B15" s="188" t="s">
        <v>23</v>
      </c>
      <c r="C15" s="189" t="s">
        <v>7</v>
      </c>
      <c r="D15" s="189" t="s">
        <v>3</v>
      </c>
      <c r="E15" s="189" t="s">
        <v>27</v>
      </c>
      <c r="F15" s="189" t="s">
        <v>1</v>
      </c>
    </row>
    <row r="16" spans="2:6" ht="21.75" customHeight="1">
      <c r="B16" s="315" t="s">
        <v>16</v>
      </c>
      <c r="C16" s="316"/>
      <c r="D16" s="316"/>
      <c r="E16" s="316"/>
      <c r="F16" s="317"/>
    </row>
    <row r="17" spans="2:6" ht="21.75" customHeight="1">
      <c r="B17" s="190" t="s">
        <v>355</v>
      </c>
      <c r="C17" s="191" t="s">
        <v>168</v>
      </c>
      <c r="D17" s="184">
        <v>12</v>
      </c>
      <c r="E17" s="184">
        <v>15000000</v>
      </c>
      <c r="F17" s="184">
        <v>9910000</v>
      </c>
    </row>
    <row r="18" spans="2:6" ht="21.75" customHeight="1">
      <c r="B18" s="190" t="s">
        <v>291</v>
      </c>
      <c r="C18" s="191" t="s">
        <v>290</v>
      </c>
      <c r="D18" s="184">
        <v>11</v>
      </c>
      <c r="E18" s="184">
        <v>2500000</v>
      </c>
      <c r="F18" s="184">
        <v>8500114.3499999996</v>
      </c>
    </row>
    <row r="19" spans="2:6" ht="21.75" customHeight="1">
      <c r="B19" s="190" t="s">
        <v>136</v>
      </c>
      <c r="C19" s="191" t="s">
        <v>137</v>
      </c>
      <c r="D19" s="184">
        <v>13</v>
      </c>
      <c r="E19" s="184">
        <v>3350000</v>
      </c>
      <c r="F19" s="184">
        <v>15715422.98</v>
      </c>
    </row>
    <row r="20" spans="2:6" ht="21.75" customHeight="1">
      <c r="B20" s="190" t="s">
        <v>350</v>
      </c>
      <c r="C20" s="191" t="s">
        <v>131</v>
      </c>
      <c r="D20" s="184">
        <v>16</v>
      </c>
      <c r="E20" s="184">
        <v>21000000</v>
      </c>
      <c r="F20" s="184">
        <v>41480000</v>
      </c>
    </row>
    <row r="21" spans="2:6" ht="21.75" customHeight="1">
      <c r="B21" s="319" t="s">
        <v>17</v>
      </c>
      <c r="C21" s="320"/>
      <c r="D21" s="184">
        <f>SUM(D17:D20)</f>
        <v>52</v>
      </c>
      <c r="E21" s="184">
        <f>SUM(E17:E20)</f>
        <v>41850000</v>
      </c>
      <c r="F21" s="184">
        <f>SUM(F17:F20)</f>
        <v>75605537.329999998</v>
      </c>
    </row>
    <row r="22" spans="2:6">
      <c r="B22" s="313" t="s">
        <v>353</v>
      </c>
      <c r="C22" s="314"/>
      <c r="D22" s="184">
        <f>D21</f>
        <v>52</v>
      </c>
      <c r="E22" s="184">
        <f>E21</f>
        <v>41850000</v>
      </c>
      <c r="F22" s="184">
        <f>F21</f>
        <v>75605537.329999998</v>
      </c>
    </row>
  </sheetData>
  <mergeCells count="13">
    <mergeCell ref="B8:C8"/>
    <mergeCell ref="B1:C1"/>
    <mergeCell ref="B2:E2"/>
    <mergeCell ref="B3:D3"/>
    <mergeCell ref="B4:F4"/>
    <mergeCell ref="B6:F6"/>
    <mergeCell ref="B22:C22"/>
    <mergeCell ref="B9:F9"/>
    <mergeCell ref="B11:C11"/>
    <mergeCell ref="B12:C12"/>
    <mergeCell ref="B14:F14"/>
    <mergeCell ref="B16:F16"/>
    <mergeCell ref="B21:C21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6"/>
  <sheetViews>
    <sheetView rightToLeft="1" workbookViewId="0">
      <selection activeCell="D31" sqref="D31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24" t="s">
        <v>343</v>
      </c>
      <c r="C2" s="224"/>
      <c r="D2" s="224"/>
      <c r="E2" s="224"/>
      <c r="F2" s="92"/>
      <c r="G2" s="92"/>
      <c r="H2" s="92"/>
      <c r="I2" s="93"/>
    </row>
    <row r="3" spans="2:9" ht="21">
      <c r="B3" s="350" t="s">
        <v>344</v>
      </c>
      <c r="C3" s="350"/>
      <c r="D3" s="350"/>
      <c r="E3" s="350"/>
      <c r="F3" s="350"/>
      <c r="G3" s="350"/>
      <c r="H3" s="350"/>
      <c r="I3" s="350"/>
    </row>
    <row r="4" spans="2:9" ht="30">
      <c r="B4" s="164" t="s">
        <v>6</v>
      </c>
      <c r="C4" s="165" t="s">
        <v>7</v>
      </c>
      <c r="D4" s="165" t="s">
        <v>9</v>
      </c>
      <c r="E4" s="165" t="s">
        <v>10</v>
      </c>
      <c r="F4" s="165" t="s">
        <v>11</v>
      </c>
      <c r="G4" s="166" t="s">
        <v>3</v>
      </c>
      <c r="H4" s="165" t="s">
        <v>2</v>
      </c>
      <c r="I4" s="165" t="s">
        <v>1</v>
      </c>
    </row>
    <row r="5" spans="2:9">
      <c r="B5" s="351" t="s">
        <v>16</v>
      </c>
      <c r="C5" s="352"/>
      <c r="D5" s="352"/>
      <c r="E5" s="352"/>
      <c r="F5" s="352"/>
      <c r="G5" s="352"/>
      <c r="H5" s="352"/>
      <c r="I5" s="353"/>
    </row>
    <row r="6" spans="2:9" ht="15.75">
      <c r="B6" s="167" t="s">
        <v>173</v>
      </c>
      <c r="C6" s="168" t="s">
        <v>90</v>
      </c>
      <c r="D6" s="168">
        <v>0.09</v>
      </c>
      <c r="E6" s="168">
        <v>0.09</v>
      </c>
      <c r="F6" s="168">
        <v>0.09</v>
      </c>
      <c r="G6" s="169">
        <v>3</v>
      </c>
      <c r="H6" s="170">
        <v>45000</v>
      </c>
      <c r="I6" s="170">
        <v>4050</v>
      </c>
    </row>
    <row r="7" spans="2:9" ht="15.75">
      <c r="B7" s="354" t="s">
        <v>330</v>
      </c>
      <c r="C7" s="355"/>
      <c r="D7" s="356"/>
      <c r="E7" s="356"/>
      <c r="F7" s="356"/>
      <c r="G7" s="170">
        <v>3</v>
      </c>
      <c r="H7" s="170">
        <v>45000</v>
      </c>
      <c r="I7" s="170">
        <v>4050</v>
      </c>
    </row>
    <row r="8" spans="2:9">
      <c r="B8" s="351" t="s">
        <v>19</v>
      </c>
      <c r="C8" s="352"/>
      <c r="D8" s="352"/>
      <c r="E8" s="352"/>
      <c r="F8" s="352"/>
      <c r="G8" s="352"/>
      <c r="H8" s="352"/>
      <c r="I8" s="353"/>
    </row>
    <row r="9" spans="2:9" ht="15.75">
      <c r="B9" s="167" t="s">
        <v>332</v>
      </c>
      <c r="C9" s="178" t="s">
        <v>333</v>
      </c>
      <c r="D9" s="168">
        <v>1.26</v>
      </c>
      <c r="E9" s="168">
        <v>1.26</v>
      </c>
      <c r="F9" s="168">
        <v>1.26</v>
      </c>
      <c r="G9" s="169">
        <v>1</v>
      </c>
      <c r="H9" s="170">
        <v>2103</v>
      </c>
      <c r="I9" s="170">
        <v>2649.78</v>
      </c>
    </row>
    <row r="10" spans="2:9" ht="15.75">
      <c r="B10" s="354" t="s">
        <v>20</v>
      </c>
      <c r="C10" s="355"/>
      <c r="D10" s="356"/>
      <c r="E10" s="356"/>
      <c r="F10" s="356"/>
      <c r="G10" s="170">
        <v>1</v>
      </c>
      <c r="H10" s="170">
        <v>2103</v>
      </c>
      <c r="I10" s="170">
        <v>2649.78</v>
      </c>
    </row>
    <row r="11" spans="2:9" ht="15.75">
      <c r="B11" s="357" t="s">
        <v>331</v>
      </c>
      <c r="C11" s="358"/>
      <c r="D11" s="359"/>
      <c r="E11" s="359"/>
      <c r="F11" s="359"/>
      <c r="G11" s="171">
        <f>G10+G7</f>
        <v>4</v>
      </c>
      <c r="H11" s="171">
        <f t="shared" ref="H11:I11" si="0">H10+H7</f>
        <v>47103</v>
      </c>
      <c r="I11" s="171">
        <f t="shared" si="0"/>
        <v>6699.7800000000007</v>
      </c>
    </row>
    <row r="12" spans="2:9" ht="36.75" customHeight="1">
      <c r="B12" s="344" t="s">
        <v>86</v>
      </c>
      <c r="C12" s="344"/>
      <c r="D12" s="344"/>
      <c r="E12" s="344"/>
      <c r="F12" s="344"/>
      <c r="G12" s="344"/>
      <c r="H12" s="344"/>
      <c r="I12" s="344"/>
    </row>
    <row r="13" spans="2:9" ht="24.75" customHeight="1">
      <c r="B13" s="345" t="s">
        <v>6</v>
      </c>
      <c r="C13" s="346"/>
      <c r="D13" s="347" t="s">
        <v>7</v>
      </c>
      <c r="E13" s="348"/>
      <c r="F13" s="347" t="s">
        <v>24</v>
      </c>
      <c r="G13" s="349"/>
      <c r="H13" s="349"/>
      <c r="I13" s="348"/>
    </row>
    <row r="14" spans="2:9" ht="18" customHeight="1">
      <c r="B14" s="326" t="s">
        <v>16</v>
      </c>
      <c r="C14" s="327"/>
      <c r="D14" s="327"/>
      <c r="E14" s="327"/>
      <c r="F14" s="327"/>
      <c r="G14" s="327"/>
      <c r="H14" s="327"/>
      <c r="I14" s="328"/>
    </row>
    <row r="15" spans="2:9" ht="18" customHeight="1">
      <c r="B15" s="341" t="s">
        <v>238</v>
      </c>
      <c r="C15" s="342"/>
      <c r="D15" s="343" t="s">
        <v>239</v>
      </c>
      <c r="E15" s="343"/>
      <c r="F15" s="366" t="s">
        <v>101</v>
      </c>
      <c r="G15" s="367"/>
      <c r="H15" s="367"/>
      <c r="I15" s="368"/>
    </row>
    <row r="16" spans="2:9" ht="18" customHeight="1">
      <c r="B16" s="341" t="s">
        <v>305</v>
      </c>
      <c r="C16" s="342"/>
      <c r="D16" s="343" t="s">
        <v>304</v>
      </c>
      <c r="E16" s="343"/>
      <c r="F16" s="335">
        <v>3</v>
      </c>
      <c r="G16" s="336"/>
      <c r="H16" s="336"/>
      <c r="I16" s="337"/>
    </row>
    <row r="17" spans="2:9" ht="18" customHeight="1">
      <c r="B17" s="369" t="s">
        <v>102</v>
      </c>
      <c r="C17" s="370"/>
      <c r="D17" s="370"/>
      <c r="E17" s="370"/>
      <c r="F17" s="370"/>
      <c r="G17" s="370"/>
      <c r="H17" s="370"/>
      <c r="I17" s="371"/>
    </row>
    <row r="18" spans="2:9" ht="18" customHeight="1">
      <c r="B18" s="329" t="s">
        <v>154</v>
      </c>
      <c r="C18" s="330"/>
      <c r="D18" s="334" t="s">
        <v>155</v>
      </c>
      <c r="E18" s="334"/>
      <c r="F18" s="338" t="s">
        <v>101</v>
      </c>
      <c r="G18" s="339"/>
      <c r="H18" s="339"/>
      <c r="I18" s="340"/>
    </row>
    <row r="19" spans="2:9" ht="18" customHeight="1">
      <c r="B19" s="329" t="s">
        <v>205</v>
      </c>
      <c r="C19" s="330"/>
      <c r="D19" s="334" t="s">
        <v>206</v>
      </c>
      <c r="E19" s="334"/>
      <c r="F19" s="335">
        <v>1</v>
      </c>
      <c r="G19" s="336"/>
      <c r="H19" s="336"/>
      <c r="I19" s="337"/>
    </row>
    <row r="20" spans="2:9" ht="18" customHeight="1">
      <c r="B20" s="329" t="s">
        <v>323</v>
      </c>
      <c r="C20" s="330"/>
      <c r="D20" s="334" t="s">
        <v>324</v>
      </c>
      <c r="E20" s="334"/>
      <c r="F20" s="338" t="s">
        <v>101</v>
      </c>
      <c r="G20" s="339"/>
      <c r="H20" s="339"/>
      <c r="I20" s="340"/>
    </row>
    <row r="21" spans="2:9" ht="18" customHeight="1">
      <c r="B21" s="331" t="s">
        <v>69</v>
      </c>
      <c r="C21" s="332"/>
      <c r="D21" s="332"/>
      <c r="E21" s="332"/>
      <c r="F21" s="332"/>
      <c r="G21" s="332"/>
      <c r="H21" s="332"/>
      <c r="I21" s="333"/>
    </row>
    <row r="22" spans="2:9" ht="18" customHeight="1">
      <c r="B22" s="329" t="s">
        <v>145</v>
      </c>
      <c r="C22" s="330"/>
      <c r="D22" s="334" t="s">
        <v>146</v>
      </c>
      <c r="E22" s="334"/>
      <c r="F22" s="335">
        <v>10</v>
      </c>
      <c r="G22" s="336"/>
      <c r="H22" s="336"/>
      <c r="I22" s="337"/>
    </row>
    <row r="23" spans="2:9" ht="18" customHeight="1">
      <c r="B23" s="329" t="s">
        <v>152</v>
      </c>
      <c r="C23" s="330"/>
      <c r="D23" s="334" t="s">
        <v>153</v>
      </c>
      <c r="E23" s="334"/>
      <c r="F23" s="335">
        <v>9.5</v>
      </c>
      <c r="G23" s="336"/>
      <c r="H23" s="336"/>
      <c r="I23" s="337"/>
    </row>
    <row r="24" spans="2:9" ht="18" customHeight="1">
      <c r="B24" s="360" t="s">
        <v>163</v>
      </c>
      <c r="C24" s="361"/>
      <c r="D24" s="362" t="s">
        <v>164</v>
      </c>
      <c r="E24" s="362"/>
      <c r="F24" s="335">
        <v>1</v>
      </c>
      <c r="G24" s="336"/>
      <c r="H24" s="336"/>
      <c r="I24" s="337"/>
    </row>
    <row r="25" spans="2:9" ht="18" customHeight="1">
      <c r="B25" s="329" t="s">
        <v>141</v>
      </c>
      <c r="C25" s="330"/>
      <c r="D25" s="334" t="s">
        <v>142</v>
      </c>
      <c r="E25" s="334"/>
      <c r="F25" s="338" t="s">
        <v>101</v>
      </c>
      <c r="G25" s="339"/>
      <c r="H25" s="339"/>
      <c r="I25" s="340"/>
    </row>
    <row r="26" spans="2:9" ht="18" customHeight="1">
      <c r="B26" s="329" t="s">
        <v>191</v>
      </c>
      <c r="C26" s="330"/>
      <c r="D26" s="334" t="s">
        <v>192</v>
      </c>
      <c r="E26" s="334"/>
      <c r="F26" s="363" t="s">
        <v>101</v>
      </c>
      <c r="G26" s="364"/>
      <c r="H26" s="364"/>
      <c r="I26" s="365"/>
    </row>
  </sheetData>
  <mergeCells count="47">
    <mergeCell ref="D23:E23"/>
    <mergeCell ref="B23:C23"/>
    <mergeCell ref="F23:I23"/>
    <mergeCell ref="F15:I15"/>
    <mergeCell ref="B17:I17"/>
    <mergeCell ref="B22:C22"/>
    <mergeCell ref="D22:E22"/>
    <mergeCell ref="F22:I22"/>
    <mergeCell ref="B20:C20"/>
    <mergeCell ref="B24:C24"/>
    <mergeCell ref="D24:E24"/>
    <mergeCell ref="F24:I24"/>
    <mergeCell ref="B26:C26"/>
    <mergeCell ref="D26:E26"/>
    <mergeCell ref="F26:I26"/>
    <mergeCell ref="B25:C25"/>
    <mergeCell ref="D25:E25"/>
    <mergeCell ref="F25:I25"/>
    <mergeCell ref="B2:E2"/>
    <mergeCell ref="B12:I12"/>
    <mergeCell ref="B13:C13"/>
    <mergeCell ref="D13:E13"/>
    <mergeCell ref="F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B14:I14"/>
    <mergeCell ref="B18:C18"/>
    <mergeCell ref="B21:I21"/>
    <mergeCell ref="B19:C19"/>
    <mergeCell ref="D19:E19"/>
    <mergeCell ref="F19:I19"/>
    <mergeCell ref="D18:E18"/>
    <mergeCell ref="F18:I18"/>
    <mergeCell ref="B15:C15"/>
    <mergeCell ref="D15:E15"/>
    <mergeCell ref="B16:C16"/>
    <mergeCell ref="D16:E16"/>
    <mergeCell ref="F16:I16"/>
    <mergeCell ref="D20:E20"/>
    <mergeCell ref="F20:I20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24" t="s">
        <v>343</v>
      </c>
      <c r="C2" s="224"/>
      <c r="D2" s="224"/>
      <c r="E2" s="224"/>
      <c r="F2" s="100"/>
      <c r="G2" s="24"/>
    </row>
    <row r="3" spans="1:7" ht="20.25" customHeight="1">
      <c r="B3" s="376" t="s">
        <v>55</v>
      </c>
      <c r="C3" s="376"/>
      <c r="D3" s="376"/>
      <c r="E3" s="376"/>
      <c r="F3" s="376"/>
      <c r="G3" s="376"/>
    </row>
    <row r="4" spans="1:7" ht="25.5" customHeight="1">
      <c r="B4" s="25" t="s">
        <v>56</v>
      </c>
      <c r="C4" s="26" t="s">
        <v>57</v>
      </c>
      <c r="D4" s="27" t="s">
        <v>58</v>
      </c>
      <c r="E4" s="377" t="s">
        <v>59</v>
      </c>
      <c r="F4" s="378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72">
        <v>964981</v>
      </c>
      <c r="F5" s="373"/>
      <c r="G5" s="32" t="s">
        <v>315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72">
        <v>1001095</v>
      </c>
      <c r="F6" s="373"/>
      <c r="G6" s="121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72" t="s">
        <v>66</v>
      </c>
      <c r="F7" s="373"/>
      <c r="G7" s="32" t="s">
        <v>125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72" t="s">
        <v>66</v>
      </c>
      <c r="F8" s="373"/>
      <c r="G8" s="32" t="s">
        <v>126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72" t="s">
        <v>66</v>
      </c>
      <c r="F9" s="373"/>
      <c r="G9" s="32" t="s">
        <v>127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72" t="s">
        <v>66</v>
      </c>
      <c r="F10" s="373"/>
      <c r="G10" s="32" t="s">
        <v>128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72" t="s">
        <v>66</v>
      </c>
      <c r="F11" s="373"/>
      <c r="G11" s="32" t="s">
        <v>129</v>
      </c>
    </row>
    <row r="12" spans="1:7" ht="24.95" customHeight="1">
      <c r="B12" s="29" t="s">
        <v>94</v>
      </c>
      <c r="C12" s="30" t="s">
        <v>63</v>
      </c>
      <c r="D12" s="31" t="s">
        <v>181</v>
      </c>
      <c r="E12" s="372">
        <v>509883</v>
      </c>
      <c r="F12" s="373">
        <v>509883</v>
      </c>
      <c r="G12" s="128"/>
    </row>
    <row r="13" spans="1:7" ht="24.95" customHeight="1">
      <c r="B13" s="29" t="s">
        <v>147</v>
      </c>
      <c r="C13" s="30" t="s">
        <v>63</v>
      </c>
      <c r="D13" s="31" t="s">
        <v>110</v>
      </c>
      <c r="E13" s="372">
        <v>1026082</v>
      </c>
      <c r="F13" s="373"/>
      <c r="G13" s="32" t="s">
        <v>281</v>
      </c>
    </row>
    <row r="14" spans="1:7" ht="24.95" customHeight="1">
      <c r="B14" s="29" t="s">
        <v>94</v>
      </c>
      <c r="C14" s="30" t="s">
        <v>79</v>
      </c>
      <c r="D14" s="31" t="s">
        <v>132</v>
      </c>
      <c r="E14" s="374" t="s">
        <v>66</v>
      </c>
      <c r="F14" s="375"/>
      <c r="G14" s="32" t="s">
        <v>134</v>
      </c>
    </row>
    <row r="15" spans="1:7" ht="24.95" customHeight="1">
      <c r="B15" s="29" t="s">
        <v>93</v>
      </c>
      <c r="C15" s="30" t="s">
        <v>79</v>
      </c>
      <c r="D15" s="31" t="s">
        <v>133</v>
      </c>
      <c r="E15" s="372" t="s">
        <v>66</v>
      </c>
      <c r="F15" s="373"/>
      <c r="G15" s="32" t="s">
        <v>135</v>
      </c>
    </row>
    <row r="16" spans="1:7" ht="24.95" customHeight="1">
      <c r="B16" s="29" t="s">
        <v>207</v>
      </c>
      <c r="C16" s="30" t="s">
        <v>62</v>
      </c>
      <c r="D16" s="31" t="s">
        <v>209</v>
      </c>
      <c r="E16" s="372" t="s">
        <v>66</v>
      </c>
      <c r="F16" s="373"/>
      <c r="G16" s="32">
        <v>46662</v>
      </c>
    </row>
    <row r="17" spans="2:7" ht="24.95" customHeight="1">
      <c r="B17" s="29" t="s">
        <v>208</v>
      </c>
      <c r="C17" s="30" t="s">
        <v>62</v>
      </c>
      <c r="D17" s="31" t="s">
        <v>210</v>
      </c>
      <c r="E17" s="372" t="s">
        <v>66</v>
      </c>
      <c r="F17" s="373"/>
      <c r="G17" s="32">
        <v>47363</v>
      </c>
    </row>
    <row r="18" spans="2:7" ht="24.95" customHeight="1">
      <c r="B18" s="29" t="s">
        <v>207</v>
      </c>
      <c r="C18" s="30" t="s">
        <v>63</v>
      </c>
      <c r="D18" s="31" t="s">
        <v>211</v>
      </c>
      <c r="E18" s="372" t="s">
        <v>66</v>
      </c>
      <c r="F18" s="373"/>
      <c r="G18" s="32" t="s">
        <v>236</v>
      </c>
    </row>
    <row r="19" spans="2:7" ht="24.95" customHeight="1">
      <c r="B19" s="29" t="s">
        <v>208</v>
      </c>
      <c r="C19" s="30" t="s">
        <v>63</v>
      </c>
      <c r="D19" s="31" t="s">
        <v>212</v>
      </c>
      <c r="E19" s="372" t="s">
        <v>66</v>
      </c>
      <c r="F19" s="373"/>
      <c r="G19" s="32" t="s">
        <v>237</v>
      </c>
    </row>
    <row r="20" spans="2:7" ht="24.95" customHeight="1">
      <c r="B20" s="29" t="s">
        <v>207</v>
      </c>
      <c r="C20" s="30" t="s">
        <v>79</v>
      </c>
      <c r="D20" s="31" t="s">
        <v>232</v>
      </c>
      <c r="E20" s="372" t="s">
        <v>66</v>
      </c>
      <c r="F20" s="373"/>
      <c r="G20" s="32" t="s">
        <v>234</v>
      </c>
    </row>
    <row r="21" spans="2:7" ht="24.95" customHeight="1">
      <c r="B21" s="29" t="s">
        <v>208</v>
      </c>
      <c r="C21" s="30" t="s">
        <v>79</v>
      </c>
      <c r="D21" s="31" t="s">
        <v>233</v>
      </c>
      <c r="E21" s="372" t="s">
        <v>66</v>
      </c>
      <c r="F21" s="373"/>
      <c r="G21" s="32" t="s">
        <v>235</v>
      </c>
    </row>
  </sheetData>
  <mergeCells count="20"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  <mergeCell ref="E20:F20"/>
    <mergeCell ref="E6:F6"/>
    <mergeCell ref="E21:F21"/>
    <mergeCell ref="E16:F16"/>
    <mergeCell ref="E17:F17"/>
    <mergeCell ref="E18:F18"/>
    <mergeCell ref="E19:F19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2025-12-03T10:52:02Z</cp:lastPrinted>
  <dcterms:created xsi:type="dcterms:W3CDTF">2018-01-02T05:37:56Z</dcterms:created>
  <dcterms:modified xsi:type="dcterms:W3CDTF">2025-12-03T11:00:06Z</dcterms:modified>
</cp:coreProperties>
</file>