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AA67384-A66F-4361-BABE-403C3D962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نشرة OTC" sheetId="6" r:id="rId5"/>
    <sheet name=" السندات الغير متداولة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6" l="1"/>
  <c r="I11" i="6"/>
  <c r="G11" i="6"/>
  <c r="L21" i="8"/>
  <c r="M21" i="8"/>
  <c r="N21" i="8"/>
  <c r="L47" i="8"/>
  <c r="M47" i="8"/>
  <c r="N47" i="8"/>
  <c r="L58" i="8"/>
  <c r="M58" i="8"/>
  <c r="N58" i="8"/>
  <c r="L50" i="8"/>
  <c r="M50" i="8"/>
  <c r="N50" i="8"/>
  <c r="L54" i="8"/>
  <c r="M54" i="8"/>
  <c r="N54" i="8"/>
  <c r="L68" i="8"/>
  <c r="M68" i="8"/>
  <c r="N68" i="8"/>
  <c r="L14" i="8"/>
  <c r="M14" i="8"/>
  <c r="N14" i="8"/>
  <c r="L39" i="8"/>
  <c r="M39" i="8"/>
  <c r="N39" i="8"/>
  <c r="L73" i="8"/>
  <c r="M73" i="8"/>
  <c r="N73" i="8"/>
  <c r="M59" i="8" l="1"/>
  <c r="N59" i="8"/>
  <c r="L59" i="8"/>
  <c r="L81" i="8"/>
  <c r="M81" i="8"/>
  <c r="N81" i="8"/>
  <c r="L64" i="8"/>
  <c r="M64" i="8"/>
  <c r="N64" i="8"/>
  <c r="L26" i="8"/>
  <c r="M26" i="8"/>
  <c r="N26" i="8"/>
  <c r="L36" i="8"/>
  <c r="M36" i="8"/>
  <c r="N36" i="8"/>
  <c r="L77" i="8"/>
  <c r="M77" i="8"/>
  <c r="N77" i="8"/>
  <c r="L18" i="8"/>
  <c r="M18" i="8"/>
  <c r="N18" i="8"/>
  <c r="M40" i="8" l="1"/>
  <c r="N40" i="8"/>
  <c r="L40" i="8"/>
  <c r="N82" i="8"/>
  <c r="M82" i="8"/>
  <c r="L82" i="8"/>
  <c r="E11" i="1"/>
  <c r="N83" i="8" l="1"/>
  <c r="I4" i="1" s="1"/>
  <c r="L83" i="8"/>
  <c r="O4" i="1" s="1"/>
  <c r="M83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<sst xmlns="http://schemas.openxmlformats.org/spreadsheetml/2006/main" count="521" uniqueCount="358">
  <si>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</si>
  <si>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</si>
  <si>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</si>
  <si>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</si>
  <si>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</si>
  <si>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</si>
  <si>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</si>
  <si>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</si>
  <si>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</si>
  <si>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</si>
  <si>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</si>
  <si>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</si>
  <si>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</si>
  <si>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</si>
  <si>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</si>
  <si>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</si>
  <si>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</si>
  <si>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</si>
  <si>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</si>
  <si>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</si>
  <si>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</si>
  <si>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</si>
  <si>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</si>
  <si>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</si>
  <si>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</si>
  <si>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</si>
  <si>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</si>
  <si>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</si>
  <si>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</si>
  <si>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</si>
  <si>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</si>
  <si>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</si>
  <si>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</si>
  <si>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</si>
  <si>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</si>
  <si>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</si>
  <si>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</si>
  <si>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</si>
  <si>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</si>
  <si>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</si>
  <si>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</si>
  <si>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</si>
  <si>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</si>
  <si>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</si>
  <si>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</si>
  <si>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</si>
  <si>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</si>
  <si>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</si>
  <si>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</si>
  <si>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</si>
  <si>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</si>
  <si>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</si>
  <si>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</si>
  <si>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</si>
  <si>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</si>
  <si>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</si>
  <si>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</si>
  <si>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</si>
  <si>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</si>
  <si>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</si>
  <si>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</si>
  <si>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</si>
  <si>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</si>
  <si>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</si>
  <si>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</si>
  <si>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</si>
  <si>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</si>
  <si>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</si>
  <si>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</si>
  <si>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</si>
  <si>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</si>
  <si>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</si>
  <si>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</si>
  <si>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</si>
  <si>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</si>
  <si>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</si>
  <si>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</si>
  <si>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</si>
  <si>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</si>
  <si>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</si>
  <si>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</si>
  <si>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</si>
  <si>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</si>
  <si>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</si>
  <si>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</si>
  <si>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</si>
  <si>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</si>
  <si>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</si>
  <si>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</si>
  <si>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</si>
  <si>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</si>
  <si>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</si>
  <si>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الاهلية للانتاج الزراعي</t>
  </si>
  <si>
    <t>AAHP</t>
  </si>
  <si>
    <t>مصرف الثقة الاسلامي</t>
  </si>
  <si>
    <t>BTRU</t>
  </si>
  <si>
    <t>مصرف المستشار</t>
  </si>
  <si>
    <t>BMUI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</si>
  <si>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</si>
  <si>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</si>
  <si>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</si>
  <si>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</si>
  <si>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</si>
  <si>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</si>
  <si>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</si>
  <si>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</si>
  <si>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</si>
  <si>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</si>
  <si>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</si>
  <si>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</si>
  <si>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ايلاف للتامين</t>
  </si>
  <si>
    <t>NELF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</si>
  <si>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</si>
  <si>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</si>
  <si>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</si>
  <si>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</si>
  <si>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</si>
  <si>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</si>
  <si>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</si>
  <si>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</si>
  <si>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</si>
  <si>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</si>
  <si>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</si>
  <si>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</si>
  <si>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</si>
  <si>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</si>
  <si>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</si>
  <si>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</si>
  <si>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</si>
  <si>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</si>
  <si>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</si>
  <si>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</si>
  <si>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</si>
  <si>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</si>
  <si>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</si>
  <si>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</si>
  <si>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</si>
  <si>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</si>
  <si>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</si>
  <si>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</si>
  <si>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</si>
  <si>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</si>
  <si>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</si>
  <si>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</si>
  <si>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</si>
  <si>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</si>
  <si>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</si>
  <si>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</si>
  <si>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</si>
  <si>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</si>
  <si>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</si>
  <si>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</si>
  <si>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</si>
  <si>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</si>
  <si>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</si>
  <si>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</si>
  <si>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</si>
  <si>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</si>
  <si>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</si>
  <si>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</si>
  <si>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</si>
  <si>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</si>
  <si>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</si>
  <si>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</si>
  <si>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</si>
  <si>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</si>
  <si>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</si>
  <si>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</si>
  <si>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</si>
  <si>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</si>
  <si>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</si>
  <si>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</si>
  <si>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</si>
  <si>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نسبة التغير الحدود الدنيا للحركة السعرية للاسهم من (5% الى 10%)  والحدود العليا من(10% الى 25%)في كافة المنصات ماعدا منصة OTC.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</si>
  <si>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</si>
  <si>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</si>
  <si>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</si>
  <si>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</si>
  <si>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</si>
  <si>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</si>
  <si>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</si>
  <si>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</si>
  <si>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</si>
  <si>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</si>
  <si>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</si>
  <si>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</si>
  <si>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</si>
  <si>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</si>
  <si>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</si>
  <si>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</si>
  <si>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</si>
  <si>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</si>
  <si>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</si>
  <si>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</si>
  <si>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</si>
  <si>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</si>
  <si>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</si>
  <si>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</si>
  <si>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التمورالعراقية</t>
  </si>
  <si>
    <t>IIDP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</si>
  <si>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</si>
  <si>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</si>
  <si>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</si>
  <si>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</si>
  <si>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</si>
  <si>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</si>
  <si>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</si>
  <si>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</si>
  <si>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</si>
  <si>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</si>
  <si>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</si>
  <si>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</si>
  <si>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</si>
  <si>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</si>
  <si>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</si>
  <si>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</si>
  <si>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</si>
  <si>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</si>
  <si>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مصرف كوردستان الدولي الاسلامي</t>
  </si>
  <si>
    <t>BKUI</t>
  </si>
  <si>
    <t>المنصور للصناعات الدوائية</t>
  </si>
  <si>
    <t>IMAP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</si>
  <si>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</si>
  <si>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</si>
  <si>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</si>
  <si>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</si>
  <si>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</si>
  <si>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</si>
  <si>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</si>
  <si>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</si>
  <si>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</si>
  <si>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</si>
  <si>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</si>
  <si>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</si>
  <si>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</si>
  <si>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</si>
  <si>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</si>
  <si>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</si>
  <si>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</si>
  <si>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</si>
  <si>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</si>
  <si>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</si>
  <si>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</si>
  <si>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</si>
  <si>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</si>
  <si>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</si>
  <si>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</si>
  <si>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</si>
  <si>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</si>
  <si>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</si>
  <si>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</si>
  <si>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</si>
  <si>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</si>
  <si>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</si>
  <si>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</si>
  <si>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</si>
  <si>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</si>
  <si>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</si>
  <si>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</si>
  <si>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</si>
  <si>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</si>
  <si>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</si>
  <si>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</si>
  <si>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</si>
  <si>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</si>
  <si>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</si>
  <si>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</si>
  <si>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</si>
  <si>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</si>
  <si>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</si>
  <si>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</si>
  <si>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</si>
  <si>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</si>
  <si>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</si>
  <si>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</si>
  <si>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</si>
  <si>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</si>
  <si>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 xml:space="preserve">العراقية لانتاج وتسويق اللحوم </t>
  </si>
  <si>
    <t>AIPM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</si>
  <si>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</si>
  <si>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</si>
  <si>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</si>
  <si>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</si>
  <si>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</si>
  <si>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</si>
  <si>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</si>
  <si>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</si>
  <si>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</si>
  <si>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</si>
  <si>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</si>
  <si>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</si>
  <si>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</si>
  <si>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</si>
  <si>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</si>
  <si>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</si>
  <si>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</si>
  <si>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</si>
  <si>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</si>
  <si>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</si>
  <si>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</si>
  <si>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</si>
  <si>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</si>
  <si>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</si>
  <si>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الطيف الاسلامي (BTIB)</t>
  </si>
  <si>
    <t>إيقاف التداول على أسهم الشركة إعتباراً من جلسة الخميس الموافق 2026/9/3 إستناداً إلى قرار هيأة الاوراق المالية المرقم 297/2 في 2026/9/3.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</si>
  <si>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</si>
  <si>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</si>
  <si>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</si>
  <si>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</si>
  <si>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</si>
  <si>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</si>
  <si>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</si>
  <si>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</si>
  <si>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الاتحاد الدولية للتأمين (NUNI)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</si>
  <si>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</si>
  <si>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</si>
  <si>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</si>
  <si>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</si>
  <si>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</si>
  <si>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</si>
  <si>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</si>
  <si>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العالمية للتأمين (NQAB)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</si>
  <si>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</si>
  <si>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</si>
  <si>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</si>
  <si>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</si>
  <si>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</si>
  <si>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</si>
  <si>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</si>
  <si>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</si>
  <si>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</si>
  <si>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</si>
  <si>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الاتحاد الدولية للتأمين إعتباراً من جلسة الاحد الموافق 2026/9/13 وسيتم اطلاق التداول إعتباراً من جلسة الاحد 2026/10/4 بعد ايداع 5% من رأس المال او بعد مرور (21) يوم من تاريخ بدء الايداع في  منصة الشركات غير المدرجة ISX-OTC.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</si>
  <si>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</si>
  <si>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</si>
  <si>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</si>
  <si>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</si>
  <si>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</si>
  <si>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</si>
  <si>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استنادا الى قرار الامانة العامة لمجلس الوزراء تعطيل الدوام الرسمي ليومي الاربعاء والخميس الموافقين 9/30 - 2026/10/1 احتفاءً بايام السيادة لجمهورية العراق ، وستنظم جلسات التداول اعتبارا من يوم الاحد الموافق 2026/10/4</t>
  </si>
  <si>
    <t>سندات انجاز الاصدارية الثالثة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</si>
  <si>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</si>
  <si>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</si>
  <si>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ايقاف التداول على سندات انجاز الاصدارية الثالثة فئة (500000)  دينار إعتباراً من جلسة الثلاثاء 2026/9/29 لكون تاريخ الاطفاء السند 2026/10/14.</t>
  </si>
  <si>
    <t>الجلسة (172)</t>
  </si>
  <si>
    <t>جلسة الثلاثاء  2026/9/29</t>
  </si>
  <si>
    <t xml:space="preserve">الجلسة (172) نشرة تداول منصة الشركات غير المفصحة لجلسة الثلاثاء 2026/9/29 Non Disclosing Trading Platform </t>
  </si>
  <si>
    <t xml:space="preserve">الجلسة (172) نشرة تداول المنصة الثانية لجلسة الثلاثاء 2026/9/29 Second Trading Platform </t>
  </si>
  <si>
    <t>الجلسة (172) نشرة تداول الأسهم للمنصة النظامية لجلسة الثلاثاء 2026/9/29 Regular Market Trading</t>
  </si>
  <si>
    <t xml:space="preserve">الجلسة (172) نشرة التداول لمنصة الشركات غير المدرجة OTC    </t>
  </si>
  <si>
    <t>الشركات غير المتداولة لمنصة التداول النظامي لجلسة الثلاثاء 2026/9/29</t>
  </si>
  <si>
    <t>الشركات غير المتداولة للمنصة الثانية لجلسة الثلاثاء 2026/9/29</t>
  </si>
  <si>
    <t>الشركات غير المتداولة للمنصة الثالثة لجلسة الثلاثاء 2026/9/29</t>
  </si>
  <si>
    <t>الاوامر الخاصة</t>
  </si>
  <si>
    <t>BINT</t>
  </si>
  <si>
    <t>مصرف الدولي الاسلامي</t>
  </si>
  <si>
    <t>نفذت شركة براعم الخير للوساطة  أمر متقابل مقصود على أسهم شركة مصرف القابض الاسلامي  بعدد أسهم (24,900,000,000) سهم، وقيمة بلغت (1,743,000,000) دينار، في زمن الجلسة الاضافي (بعد الساعة 1 ظهراً) وفقاً لاجراءات تنفيذ الصفقات الكبيرة.</t>
  </si>
  <si>
    <t xml:space="preserve">استنادا الى قرار هياة الاوراق المالية المرقم (1818/5) في 2026/9/21تنفيذ امر محكمة على اسهم مصرف الدولي الاسلامي.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</si>
</sst>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37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5"/>
      <color rgb="FFFF0000"/>
      <name val="Calibri"/>
      <family val="2"/>
    </font>
    <font>
      <b/>
      <sz val="15"/>
      <color rgb="FF00B05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06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164" fontId="27" fillId="2" borderId="35" xfId="0" applyNumberFormat="1" applyFont="1" applyFill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3" fontId="27" fillId="2" borderId="35" xfId="0" applyNumberFormat="1" applyFont="1" applyFill="1" applyBorder="1" applyAlignment="1">
      <alignment vertical="center"/>
    </xf>
    <xf numFmtId="3" fontId="27" fillId="2" borderId="35" xfId="0" applyNumberFormat="1" applyFont="1" applyFill="1" applyBorder="1" applyAlignment="1">
      <alignment horizontal="right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164" fontId="19" fillId="2" borderId="24" xfId="0" applyNumberFormat="1" applyFont="1" applyFill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164" fontId="30" fillId="2" borderId="39" xfId="0" applyNumberFormat="1" applyFont="1" applyFill="1" applyBorder="1" applyAlignment="1">
      <alignment horizontal="center" vertical="center"/>
    </xf>
    <xf numFmtId="4" fontId="31" fillId="2" borderId="39" xfId="0" applyNumberFormat="1" applyFont="1" applyFill="1" applyBorder="1" applyAlignment="1">
      <alignment horizontal="center" vertical="center"/>
    </xf>
    <xf numFmtId="3" fontId="30" fillId="2" borderId="39" xfId="0" applyNumberFormat="1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27" fillId="2" borderId="50" xfId="0" applyFont="1" applyFill="1" applyBorder="1" applyAlignment="1">
      <alignment vertical="center"/>
    </xf>
    <xf numFmtId="164" fontId="19" fillId="0" borderId="50" xfId="0" applyNumberFormat="1" applyFont="1" applyBorder="1" applyAlignment="1">
      <alignment horizontal="center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4" fontId="36" fillId="0" borderId="10" xfId="0" applyNumberFormat="1" applyFont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164" fontId="34" fillId="2" borderId="47" xfId="0" applyNumberFormat="1" applyFont="1" applyFill="1" applyBorder="1" applyAlignment="1">
      <alignment horizontal="right" vertical="center" wrapText="1"/>
    </xf>
    <xf numFmtId="164" fontId="34" fillId="2" borderId="48" xfId="0" applyNumberFormat="1" applyFont="1" applyFill="1" applyBorder="1" applyAlignment="1">
      <alignment horizontal="right" vertical="center" wrapText="1"/>
    </xf>
    <xf numFmtId="164" fontId="34" fillId="2" borderId="49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5" fillId="0" borderId="7" xfId="0" applyNumberFormat="1" applyFont="1" applyBorder="1" applyAlignment="1">
      <alignment horizontal="center" vertical="center"/>
    </xf>
    <xf numFmtId="2" fontId="35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2" fontId="6" fillId="0" borderId="24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31750</xdr:rowOff>
    </xdr:from>
    <xdr:to>
      <xdr:col>6</xdr:col>
      <xdr:colOff>1058333</xdr:colOff>
      <xdr:row>15</xdr:row>
      <xdr:rowOff>2074333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B65A40-9D58-4BF7-9D7C-2C17E6A3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754167" y="4053417"/>
          <a:ext cx="6752166" cy="2645833"/>
        </a:xfrm>
        <a:prstGeom prst="rect">
          <a:avLst/>
        </a:prstGeom>
      </xdr:spPr>
    </xdr:pic>
    <xdr:clientData/>
  </xdr:twoCellAnchor>
  <xdr:twoCellAnchor editAs="oneCell">
    <xdr:from>
      <xdr:col>6</xdr:col>
      <xdr:colOff>1153583</xdr:colOff>
      <xdr:row>14</xdr:row>
      <xdr:rowOff>10582</xdr:rowOff>
    </xdr:from>
    <xdr:to>
      <xdr:col>14</xdr:col>
      <xdr:colOff>1315185</xdr:colOff>
      <xdr:row>15</xdr:row>
      <xdr:rowOff>2084915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52EB1EA-83E5-4401-A8F3-015670204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51398" y="4032249"/>
          <a:ext cx="7707519" cy="2677583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31750</xdr:rowOff>
    </xdr:from>
    <xdr:to>
      <xdr:col>14</xdr:col>
      <xdr:colOff>1333501</xdr:colOff>
      <xdr:row>14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8D5CD3A-63EB-4FE4-AB45-4FB7593A7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33082" y="1153583"/>
          <a:ext cx="3831167" cy="28680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47625</xdr:rowOff>
    </xdr:from>
    <xdr:to>
      <xdr:col>3</xdr:col>
      <xdr:colOff>1781175</xdr:colOff>
      <xdr:row>30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1DA5A6-783B-4C85-AF58-492278514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14950" y="5153025"/>
          <a:ext cx="4752975" cy="207645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20</xdr:row>
      <xdr:rowOff>57150</xdr:rowOff>
    </xdr:from>
    <xdr:to>
      <xdr:col>8</xdr:col>
      <xdr:colOff>1666875</xdr:colOff>
      <xdr:row>30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9A265E-3651-44AB-B24A-208FF31DB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71450" y="5162550"/>
          <a:ext cx="4876800" cy="2076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rightToLeft="1" tabSelected="1" zoomScale="90" zoomScaleNormal="90" workbookViewId="0">
      <selection activeCell="H33" sqref="H33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194" t="s">
        <v>0</v>
      </c>
      <c r="B1" s="195"/>
      <c r="C1" s="195"/>
      <c r="D1" s="195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196" t="s">
        <v>345</v>
      </c>
      <c r="B2" s="196"/>
      <c r="C2" s="196"/>
      <c r="D2" s="196"/>
      <c r="E2" s="197" t="s">
        <v>143</v>
      </c>
      <c r="F2" s="198"/>
      <c r="G2" s="198"/>
      <c r="H2" s="198"/>
      <c r="I2" s="198"/>
      <c r="J2" s="198"/>
      <c r="K2" s="198"/>
      <c r="L2" s="199"/>
      <c r="M2" s="3"/>
      <c r="N2" s="3"/>
      <c r="O2" s="3"/>
    </row>
    <row r="3" spans="1:15" s="2" customFormat="1" ht="23.1" customHeight="1" x14ac:dyDescent="0.35">
      <c r="A3" s="200" t="s">
        <v>344</v>
      </c>
      <c r="B3" s="201"/>
      <c r="C3" s="201"/>
      <c r="D3" s="201"/>
      <c r="E3" s="197"/>
      <c r="F3" s="198"/>
      <c r="G3" s="198"/>
      <c r="H3" s="198"/>
      <c r="I3" s="198"/>
      <c r="J3" s="198"/>
      <c r="K3" s="198"/>
      <c r="L3" s="199"/>
      <c r="M3" s="1"/>
      <c r="N3" s="1"/>
      <c r="O3" s="3"/>
    </row>
    <row r="4" spans="1:15" ht="21" customHeight="1" x14ac:dyDescent="0.35">
      <c r="A4" s="202" t="s">
        <v>1</v>
      </c>
      <c r="B4" s="203"/>
      <c r="C4" s="204"/>
      <c r="D4" s="205">
        <f>'نشرة التداول'!M83+'نشرة OTC'!H11</f>
        <v>49816088074</v>
      </c>
      <c r="E4" s="206"/>
      <c r="F4" s="4"/>
      <c r="G4" s="209" t="s">
        <v>2</v>
      </c>
      <c r="H4" s="210"/>
      <c r="I4" s="211">
        <f>'نشرة التداول'!N83+'نشرة OTC'!I11</f>
        <v>4557295013.2700005</v>
      </c>
      <c r="J4" s="211"/>
      <c r="K4" s="211"/>
      <c r="L4" s="5"/>
      <c r="M4" s="215" t="s">
        <v>3</v>
      </c>
      <c r="N4" s="209"/>
      <c r="O4" s="6">
        <f>'نشرة التداول'!L83+'نشرة OTC'!G11</f>
        <v>710</v>
      </c>
    </row>
    <row r="5" spans="1:15" ht="23.2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0"/>
      <c r="M5" s="181"/>
      <c r="N5" s="181"/>
      <c r="O5" s="11" t="s">
        <v>145</v>
      </c>
    </row>
    <row r="6" spans="1:15" ht="23.1" customHeight="1" x14ac:dyDescent="0.35">
      <c r="A6" s="12" t="s">
        <v>4</v>
      </c>
      <c r="B6" s="209">
        <v>960.68</v>
      </c>
      <c r="C6" s="210"/>
      <c r="D6" s="209" t="s">
        <v>5</v>
      </c>
      <c r="E6" s="210"/>
      <c r="F6" s="1"/>
      <c r="G6" s="12" t="s">
        <v>6</v>
      </c>
      <c r="H6" s="13">
        <v>1207.0899999999999</v>
      </c>
      <c r="I6" s="212" t="s">
        <v>5</v>
      </c>
      <c r="J6" s="213"/>
      <c r="K6" s="214"/>
      <c r="L6" s="180"/>
      <c r="M6" s="181"/>
      <c r="N6" s="181"/>
      <c r="O6" s="14"/>
    </row>
    <row r="7" spans="1:15" ht="23.1" customHeight="1" x14ac:dyDescent="0.35">
      <c r="A7" s="12" t="s">
        <v>7</v>
      </c>
      <c r="B7" s="209">
        <v>961.75</v>
      </c>
      <c r="C7" s="210"/>
      <c r="D7" s="209" t="s">
        <v>5</v>
      </c>
      <c r="E7" s="210"/>
      <c r="F7" s="15"/>
      <c r="G7" s="12" t="s">
        <v>8</v>
      </c>
      <c r="H7" s="13">
        <v>1204.03</v>
      </c>
      <c r="I7" s="212" t="s">
        <v>5</v>
      </c>
      <c r="J7" s="213"/>
      <c r="K7" s="214"/>
      <c r="L7" s="180"/>
      <c r="M7" s="181"/>
      <c r="N7" s="181"/>
      <c r="O7" s="14"/>
    </row>
    <row r="8" spans="1:15" ht="23.1" customHeight="1" x14ac:dyDescent="0.35">
      <c r="A8" s="12" t="s">
        <v>9</v>
      </c>
      <c r="B8" s="207">
        <f>((B6/B7)-1)*100</f>
        <v>-0.11125552378477011</v>
      </c>
      <c r="C8" s="208"/>
      <c r="D8" s="209" t="s">
        <v>10</v>
      </c>
      <c r="E8" s="210"/>
      <c r="F8" s="15"/>
      <c r="G8" s="12" t="s">
        <v>9</v>
      </c>
      <c r="H8" s="175">
        <f>((H6/H7)-1)*100</f>
        <v>0.25414649136648038</v>
      </c>
      <c r="I8" s="212" t="s">
        <v>10</v>
      </c>
      <c r="J8" s="213"/>
      <c r="K8" s="214"/>
      <c r="L8" s="180"/>
      <c r="M8" s="181"/>
      <c r="N8" s="181"/>
      <c r="O8" s="14"/>
    </row>
    <row r="9" spans="1:15" ht="23.1" customHeight="1" x14ac:dyDescent="0.35">
      <c r="A9" s="12" t="s">
        <v>11</v>
      </c>
      <c r="B9" s="207">
        <f>B6-B7</f>
        <v>-1.07000000000005</v>
      </c>
      <c r="C9" s="208">
        <f>B6-B7</f>
        <v>-1.07000000000005</v>
      </c>
      <c r="D9" s="209" t="s">
        <v>5</v>
      </c>
      <c r="E9" s="210"/>
      <c r="F9" s="15"/>
      <c r="G9" s="12" t="s">
        <v>11</v>
      </c>
      <c r="H9" s="175">
        <f>H6-H7</f>
        <v>3.0599999999999454</v>
      </c>
      <c r="I9" s="212" t="s">
        <v>5</v>
      </c>
      <c r="J9" s="213"/>
      <c r="K9" s="214"/>
      <c r="L9" s="180"/>
      <c r="M9" s="181"/>
      <c r="N9" s="181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0"/>
      <c r="M10" s="181"/>
      <c r="N10" s="181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24</v>
      </c>
      <c r="E11" s="20">
        <f>B11+D11</f>
        <v>127</v>
      </c>
      <c r="F11" s="21"/>
      <c r="G11" s="12" t="s">
        <v>14</v>
      </c>
      <c r="H11" s="20">
        <v>42</v>
      </c>
      <c r="I11" s="13" t="s">
        <v>15</v>
      </c>
      <c r="J11" s="20">
        <v>22</v>
      </c>
      <c r="K11" s="20">
        <f>J11+H11</f>
        <v>64</v>
      </c>
      <c r="L11" s="180"/>
      <c r="M11" s="181"/>
      <c r="N11" s="181"/>
      <c r="O11" s="14"/>
    </row>
    <row r="12" spans="1:15" ht="23.1" customHeight="1" x14ac:dyDescent="0.35">
      <c r="A12" s="12" t="s">
        <v>16</v>
      </c>
      <c r="B12" s="20">
        <v>43</v>
      </c>
      <c r="C12" s="13" t="s">
        <v>13</v>
      </c>
      <c r="D12" s="20">
        <v>2</v>
      </c>
      <c r="E12" s="20">
        <f>D12+B12</f>
        <v>45</v>
      </c>
      <c r="F12" s="22"/>
      <c r="G12" s="219" t="s">
        <v>17</v>
      </c>
      <c r="H12" s="219"/>
      <c r="I12" s="219"/>
      <c r="J12" s="217">
        <v>8</v>
      </c>
      <c r="K12" s="218"/>
      <c r="L12" s="180"/>
      <c r="M12" s="181"/>
      <c r="N12" s="181"/>
      <c r="O12" s="23"/>
    </row>
    <row r="13" spans="1:15" ht="23.1" customHeight="1" x14ac:dyDescent="0.35">
      <c r="A13" s="178" t="s">
        <v>18</v>
      </c>
      <c r="B13" s="179"/>
      <c r="C13" s="179"/>
      <c r="D13" s="179"/>
      <c r="E13" s="20">
        <v>9</v>
      </c>
      <c r="F13" s="22"/>
      <c r="G13" s="221" t="s">
        <v>19</v>
      </c>
      <c r="H13" s="221"/>
      <c r="I13" s="221"/>
      <c r="J13" s="216">
        <v>12</v>
      </c>
      <c r="K13" s="216"/>
      <c r="L13" s="180"/>
      <c r="M13" s="181"/>
      <c r="N13" s="181"/>
      <c r="O13" s="23"/>
    </row>
    <row r="14" spans="1:15" ht="23.1" customHeight="1" x14ac:dyDescent="0.35">
      <c r="A14" s="178" t="s">
        <v>20</v>
      </c>
      <c r="B14" s="179"/>
      <c r="C14" s="179"/>
      <c r="D14" s="179"/>
      <c r="E14" s="24">
        <v>9</v>
      </c>
      <c r="F14" s="25"/>
      <c r="G14" s="23"/>
      <c r="H14" s="23"/>
      <c r="I14" s="23"/>
      <c r="J14" s="23"/>
      <c r="K14" s="23"/>
      <c r="L14" s="180"/>
      <c r="M14" s="181"/>
      <c r="N14" s="181"/>
      <c r="O14" s="23"/>
    </row>
    <row r="15" spans="1:15" ht="47.25" customHeight="1" x14ac:dyDescent="0.35">
      <c r="A15" s="180"/>
      <c r="B15" s="181"/>
      <c r="C15" s="181"/>
      <c r="D15" s="181"/>
      <c r="E15" s="180"/>
      <c r="F15" s="181"/>
      <c r="G15" s="23"/>
      <c r="H15" s="23"/>
      <c r="I15" s="23"/>
      <c r="J15" s="180"/>
      <c r="K15" s="181"/>
      <c r="L15" s="180"/>
      <c r="M15" s="181"/>
      <c r="N15" s="181"/>
      <c r="O15" s="23"/>
    </row>
    <row r="16" spans="1:15" ht="165" customHeight="1" x14ac:dyDescent="0.35">
      <c r="A16" s="180"/>
      <c r="B16" s="181"/>
      <c r="C16" s="181"/>
      <c r="D16" s="181"/>
      <c r="E16" s="180"/>
      <c r="F16" s="181"/>
      <c r="G16" s="23"/>
      <c r="H16" s="23"/>
      <c r="I16" s="23"/>
      <c r="J16" s="180"/>
      <c r="K16" s="181"/>
      <c r="L16" s="180"/>
      <c r="M16" s="181"/>
      <c r="N16" s="181"/>
      <c r="O16" s="23"/>
    </row>
    <row r="17" spans="1:15" ht="22.5" customHeight="1" x14ac:dyDescent="0.25">
      <c r="A17" s="118" t="s">
        <v>338</v>
      </c>
      <c r="B17" s="182" t="s">
        <v>339</v>
      </c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4"/>
    </row>
    <row r="18" spans="1:15" ht="30" customHeight="1" x14ac:dyDescent="0.25">
      <c r="A18" s="168" t="s">
        <v>353</v>
      </c>
      <c r="B18" s="191" t="s">
        <v>357</v>
      </c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3"/>
    </row>
    <row r="19" spans="1:15" ht="29.25" customHeight="1" x14ac:dyDescent="0.25">
      <c r="A19" s="168" t="s">
        <v>353</v>
      </c>
      <c r="B19" s="191" t="s">
        <v>356</v>
      </c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3"/>
    </row>
    <row r="20" spans="1:15" ht="29.25" customHeight="1" x14ac:dyDescent="0.25">
      <c r="A20" s="166" t="s">
        <v>340</v>
      </c>
      <c r="B20" s="188" t="s">
        <v>343</v>
      </c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90"/>
    </row>
    <row r="21" spans="1:15" ht="22.5" customHeight="1" x14ac:dyDescent="0.25">
      <c r="A21" s="119" t="s">
        <v>303</v>
      </c>
      <c r="B21" s="182" t="s">
        <v>304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4"/>
    </row>
    <row r="22" spans="1:15" ht="36" customHeight="1" x14ac:dyDescent="0.25">
      <c r="A22" s="165" t="s">
        <v>331</v>
      </c>
      <c r="B22" s="182" t="s">
        <v>333</v>
      </c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4"/>
    </row>
    <row r="23" spans="1:15" ht="36" customHeight="1" x14ac:dyDescent="0.25">
      <c r="A23" s="119" t="s">
        <v>341</v>
      </c>
      <c r="B23" s="182" t="s">
        <v>342</v>
      </c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4"/>
    </row>
    <row r="24" spans="1:15" ht="32.25" customHeight="1" x14ac:dyDescent="0.25">
      <c r="A24" s="119" t="s">
        <v>313</v>
      </c>
      <c r="B24" s="182" t="s">
        <v>332</v>
      </c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4"/>
    </row>
    <row r="25" spans="1:15" ht="36" customHeight="1" x14ac:dyDescent="0.25">
      <c r="A25" s="119" t="s">
        <v>319</v>
      </c>
      <c r="B25" s="182" t="s">
        <v>320</v>
      </c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4"/>
    </row>
    <row r="26" spans="1:15" ht="36" customHeight="1" x14ac:dyDescent="0.25">
      <c r="A26" s="119" t="s">
        <v>321</v>
      </c>
      <c r="B26" s="182" t="s">
        <v>322</v>
      </c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4"/>
    </row>
    <row r="27" spans="1:15" ht="19.5" customHeight="1" x14ac:dyDescent="0.25">
      <c r="A27" s="120" t="s">
        <v>21</v>
      </c>
      <c r="B27" s="185" t="s">
        <v>173</v>
      </c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7"/>
    </row>
    <row r="28" spans="1:15" ht="14.25" customHeight="1" x14ac:dyDescent="0.25">
      <c r="A28" s="177" t="s">
        <v>22</v>
      </c>
      <c r="B28" s="177"/>
      <c r="C28" s="177"/>
      <c r="D28" s="177"/>
      <c r="E28" s="177"/>
      <c r="F28" s="177" t="s">
        <v>23</v>
      </c>
      <c r="G28" s="177"/>
      <c r="H28" s="177"/>
      <c r="I28" s="177"/>
      <c r="J28" s="177"/>
      <c r="K28" s="177"/>
      <c r="L28" s="177"/>
      <c r="M28" s="177" t="s">
        <v>24</v>
      </c>
      <c r="N28" s="177"/>
      <c r="O28" s="177"/>
    </row>
    <row r="30" spans="1:15" x14ac:dyDescent="0.25"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</row>
  </sheetData>
  <mergeCells count="61">
    <mergeCell ref="B18:O18"/>
    <mergeCell ref="B30:M30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8:E28"/>
    <mergeCell ref="F28:L28"/>
    <mergeCell ref="A14:D14"/>
    <mergeCell ref="L14:N14"/>
    <mergeCell ref="B21:O21"/>
    <mergeCell ref="L16:N16"/>
    <mergeCell ref="B24:O24"/>
    <mergeCell ref="M28:O28"/>
    <mergeCell ref="B27:O27"/>
    <mergeCell ref="B25:O25"/>
    <mergeCell ref="B26:O26"/>
    <mergeCell ref="B22:O22"/>
    <mergeCell ref="B17:O17"/>
    <mergeCell ref="B20:O20"/>
    <mergeCell ref="B23:O23"/>
    <mergeCell ref="B19:O19"/>
  </mergeCells>
  <pageMargins left="0" right="0" top="0" bottom="0" header="0" footer="0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13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2" t="s">
        <v>25</v>
      </c>
      <c r="B2" s="223"/>
      <c r="C2" s="223"/>
      <c r="D2" s="223"/>
      <c r="E2" s="223"/>
      <c r="F2" s="223"/>
      <c r="G2" s="223"/>
      <c r="H2" s="223"/>
      <c r="I2" s="224"/>
    </row>
    <row r="3" spans="1:9" x14ac:dyDescent="0.25">
      <c r="A3" s="230"/>
      <c r="B3" s="231"/>
      <c r="C3" s="231"/>
      <c r="D3" s="231"/>
      <c r="E3" s="231"/>
      <c r="F3" s="231"/>
      <c r="G3" s="231"/>
      <c r="H3" s="231"/>
      <c r="I3" s="232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5" t="s">
        <v>26</v>
      </c>
      <c r="B5" s="226"/>
      <c r="C5" s="226"/>
      <c r="D5" s="227"/>
      <c r="E5" s="65"/>
      <c r="F5" s="225" t="s">
        <v>27</v>
      </c>
      <c r="G5" s="226"/>
      <c r="H5" s="226"/>
      <c r="I5" s="227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329</v>
      </c>
      <c r="B7" s="91">
        <v>6.5</v>
      </c>
      <c r="C7" s="94">
        <v>6.91</v>
      </c>
      <c r="D7" s="93">
        <v>114720</v>
      </c>
      <c r="E7" s="34"/>
      <c r="F7" s="96" t="s">
        <v>214</v>
      </c>
      <c r="G7" s="97">
        <v>0.63</v>
      </c>
      <c r="H7" s="107">
        <v>-8.6999999999999993</v>
      </c>
      <c r="I7" s="98">
        <v>530000</v>
      </c>
    </row>
    <row r="8" spans="1:9" ht="20.100000000000001" customHeight="1" x14ac:dyDescent="0.25">
      <c r="A8" s="68" t="s">
        <v>335</v>
      </c>
      <c r="B8" s="91">
        <v>20</v>
      </c>
      <c r="C8" s="94">
        <v>5.26</v>
      </c>
      <c r="D8" s="93">
        <v>3354</v>
      </c>
      <c r="E8" s="34"/>
      <c r="F8" s="68" t="s">
        <v>33</v>
      </c>
      <c r="G8" s="91">
        <v>0.97</v>
      </c>
      <c r="H8" s="95">
        <v>-6.73</v>
      </c>
      <c r="I8" s="98">
        <v>1900</v>
      </c>
    </row>
    <row r="9" spans="1:9" ht="20.100000000000001" customHeight="1" x14ac:dyDescent="0.25">
      <c r="A9" s="68" t="s">
        <v>76</v>
      </c>
      <c r="B9" s="91">
        <v>1.27</v>
      </c>
      <c r="C9" s="94">
        <v>4.96</v>
      </c>
      <c r="D9" s="93">
        <v>9874</v>
      </c>
      <c r="E9" s="34"/>
      <c r="F9" s="96" t="s">
        <v>64</v>
      </c>
      <c r="G9" s="97">
        <v>2.6</v>
      </c>
      <c r="H9" s="107">
        <v>-3.7</v>
      </c>
      <c r="I9" s="98">
        <v>92472</v>
      </c>
    </row>
    <row r="10" spans="1:9" ht="20.100000000000001" customHeight="1" x14ac:dyDescent="0.25">
      <c r="A10" s="123" t="s">
        <v>264</v>
      </c>
      <c r="B10" s="138">
        <v>1.1499999999999999</v>
      </c>
      <c r="C10" s="139">
        <v>4.55</v>
      </c>
      <c r="D10" s="140">
        <v>2239109</v>
      </c>
      <c r="E10" s="34"/>
      <c r="F10" s="96" t="s">
        <v>277</v>
      </c>
      <c r="G10" s="97">
        <v>4.5</v>
      </c>
      <c r="H10" s="107">
        <v>-3.23</v>
      </c>
      <c r="I10" s="98">
        <v>1023024</v>
      </c>
    </row>
    <row r="11" spans="1:9" ht="20.100000000000001" customHeight="1" x14ac:dyDescent="0.25">
      <c r="A11" s="68" t="s">
        <v>287</v>
      </c>
      <c r="B11" s="91">
        <v>0.33</v>
      </c>
      <c r="C11" s="94">
        <v>3.13</v>
      </c>
      <c r="D11" s="93">
        <v>45454</v>
      </c>
      <c r="E11" s="34"/>
      <c r="F11" s="116" t="s">
        <v>254</v>
      </c>
      <c r="G11" s="97">
        <v>0.31</v>
      </c>
      <c r="H11" s="107">
        <v>-3.12</v>
      </c>
      <c r="I11" s="98">
        <v>6099100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8" t="s">
        <v>34</v>
      </c>
      <c r="B14" s="228"/>
      <c r="C14" s="228"/>
      <c r="D14" s="228"/>
      <c r="E14" s="66"/>
      <c r="F14" s="229" t="s">
        <v>35</v>
      </c>
      <c r="G14" s="229"/>
      <c r="H14" s="229"/>
      <c r="I14" s="229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171</v>
      </c>
      <c r="B16" s="91">
        <v>7.0000000000000007E-2</v>
      </c>
      <c r="C16" s="92">
        <v>0</v>
      </c>
      <c r="D16" s="93">
        <v>24900000000</v>
      </c>
      <c r="E16" s="48"/>
      <c r="F16" s="68" t="s">
        <v>355</v>
      </c>
      <c r="G16" s="91">
        <v>0.1</v>
      </c>
      <c r="H16" s="92">
        <v>0</v>
      </c>
      <c r="I16" s="93">
        <v>2464500000</v>
      </c>
    </row>
    <row r="17" spans="1:9" ht="20.100000000000001" customHeight="1" x14ac:dyDescent="0.25">
      <c r="A17" s="68" t="s">
        <v>355</v>
      </c>
      <c r="B17" s="91">
        <v>0.1</v>
      </c>
      <c r="C17" s="92">
        <v>0</v>
      </c>
      <c r="D17" s="93">
        <v>24645000000</v>
      </c>
      <c r="E17" s="48"/>
      <c r="F17" s="68" t="s">
        <v>171</v>
      </c>
      <c r="G17" s="91">
        <v>7.0000000000000007E-2</v>
      </c>
      <c r="H17" s="92">
        <v>0</v>
      </c>
      <c r="I17" s="93">
        <v>1743000000</v>
      </c>
    </row>
    <row r="18" spans="1:9" ht="20.100000000000001" customHeight="1" x14ac:dyDescent="0.25">
      <c r="A18" s="68" t="s">
        <v>150</v>
      </c>
      <c r="B18" s="91">
        <v>2.02</v>
      </c>
      <c r="C18" s="92">
        <v>0.5</v>
      </c>
      <c r="D18" s="93">
        <v>37156572</v>
      </c>
      <c r="E18" s="48"/>
      <c r="F18" s="68" t="s">
        <v>150</v>
      </c>
      <c r="G18" s="91">
        <v>2.02</v>
      </c>
      <c r="H18" s="92">
        <v>0.5</v>
      </c>
      <c r="I18" s="93">
        <v>74353932.459999993</v>
      </c>
    </row>
    <row r="19" spans="1:9" ht="20.100000000000001" customHeight="1" x14ac:dyDescent="0.25">
      <c r="A19" s="96" t="s">
        <v>225</v>
      </c>
      <c r="B19" s="91">
        <v>0.31</v>
      </c>
      <c r="C19" s="92">
        <v>0</v>
      </c>
      <c r="D19" s="93">
        <v>23719009</v>
      </c>
      <c r="E19" s="48"/>
      <c r="F19" s="96" t="s">
        <v>174</v>
      </c>
      <c r="G19" s="91">
        <v>14.97</v>
      </c>
      <c r="H19" s="92">
        <v>0.47</v>
      </c>
      <c r="I19" s="93">
        <v>68385675.670000002</v>
      </c>
    </row>
    <row r="20" spans="1:9" ht="20.100000000000001" customHeight="1" x14ac:dyDescent="0.25">
      <c r="A20" s="68" t="s">
        <v>258</v>
      </c>
      <c r="B20" s="91">
        <v>0.49</v>
      </c>
      <c r="C20" s="92">
        <v>0</v>
      </c>
      <c r="D20" s="93">
        <v>20010000</v>
      </c>
      <c r="E20" s="48"/>
      <c r="F20" s="68" t="s">
        <v>170</v>
      </c>
      <c r="G20" s="91">
        <v>2.86</v>
      </c>
      <c r="H20" s="92">
        <v>0</v>
      </c>
      <c r="I20" s="93">
        <v>34390847.909999996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5"/>
  <sheetViews>
    <sheetView rightToLeft="1" zoomScaleNormal="100" workbookViewId="0">
      <selection activeCell="C49" sqref="C49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46" t="s">
        <v>348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5" ht="21.75" customHeight="1" x14ac:dyDescent="0.25">
      <c r="A2" s="67"/>
      <c r="B2" s="109" t="s">
        <v>38</v>
      </c>
      <c r="C2" s="110" t="s">
        <v>39</v>
      </c>
      <c r="D2" s="110" t="s">
        <v>40</v>
      </c>
      <c r="E2" s="110" t="s">
        <v>41</v>
      </c>
      <c r="F2" s="110" t="s">
        <v>42</v>
      </c>
      <c r="G2" s="110" t="s">
        <v>43</v>
      </c>
      <c r="H2" s="110" t="s">
        <v>44</v>
      </c>
      <c r="I2" s="110" t="s">
        <v>45</v>
      </c>
      <c r="J2" s="111" t="s">
        <v>46</v>
      </c>
      <c r="K2" s="112" t="s">
        <v>32</v>
      </c>
      <c r="L2" s="113" t="s">
        <v>47</v>
      </c>
      <c r="M2" s="113" t="s">
        <v>48</v>
      </c>
      <c r="N2" s="110" t="s">
        <v>49</v>
      </c>
    </row>
    <row r="3" spans="1:15" ht="14.45" customHeight="1" x14ac:dyDescent="0.25">
      <c r="A3" s="67"/>
      <c r="B3" s="247" t="s">
        <v>50</v>
      </c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9"/>
    </row>
    <row r="4" spans="1:15" ht="14.45" customHeight="1" x14ac:dyDescent="0.25">
      <c r="A4" s="67"/>
      <c r="B4" s="68" t="s">
        <v>225</v>
      </c>
      <c r="C4" s="68" t="s">
        <v>226</v>
      </c>
      <c r="D4" s="69">
        <v>0.31</v>
      </c>
      <c r="E4" s="81">
        <v>0.31</v>
      </c>
      <c r="F4" s="81">
        <v>0.31</v>
      </c>
      <c r="G4" s="81">
        <v>0.31</v>
      </c>
      <c r="H4" s="81">
        <v>0.31</v>
      </c>
      <c r="I4" s="81">
        <v>0.31</v>
      </c>
      <c r="J4" s="81">
        <v>0.31</v>
      </c>
      <c r="K4" s="82">
        <v>0</v>
      </c>
      <c r="L4" s="90">
        <v>10</v>
      </c>
      <c r="M4" s="83">
        <v>23719009</v>
      </c>
      <c r="N4" s="84">
        <v>7352892.79</v>
      </c>
      <c r="O4"/>
    </row>
    <row r="5" spans="1:15" ht="14.45" customHeight="1" x14ac:dyDescent="0.25">
      <c r="A5" s="67"/>
      <c r="B5" s="68" t="s">
        <v>170</v>
      </c>
      <c r="C5" s="68" t="s">
        <v>169</v>
      </c>
      <c r="D5" s="69">
        <v>2.87</v>
      </c>
      <c r="E5" s="81">
        <v>2.88</v>
      </c>
      <c r="F5" s="81">
        <v>2.86</v>
      </c>
      <c r="G5" s="81">
        <v>2.87</v>
      </c>
      <c r="H5" s="81">
        <v>2.86</v>
      </c>
      <c r="I5" s="81">
        <v>2.86</v>
      </c>
      <c r="J5" s="81">
        <v>2.86</v>
      </c>
      <c r="K5" s="82">
        <v>0</v>
      </c>
      <c r="L5" s="90">
        <v>45</v>
      </c>
      <c r="M5" s="83">
        <v>11993743</v>
      </c>
      <c r="N5" s="84">
        <v>34390847.909999996</v>
      </c>
      <c r="O5"/>
    </row>
    <row r="6" spans="1:15" ht="14.45" customHeight="1" x14ac:dyDescent="0.25">
      <c r="A6" s="67"/>
      <c r="B6" s="68" t="s">
        <v>239</v>
      </c>
      <c r="C6" s="68" t="s">
        <v>242</v>
      </c>
      <c r="D6" s="69">
        <v>0.53</v>
      </c>
      <c r="E6" s="81">
        <v>0.53</v>
      </c>
      <c r="F6" s="81">
        <v>0.53</v>
      </c>
      <c r="G6" s="81">
        <v>0.53</v>
      </c>
      <c r="H6" s="81">
        <v>0.54</v>
      </c>
      <c r="I6" s="81">
        <v>0.53</v>
      </c>
      <c r="J6" s="81">
        <v>0.54</v>
      </c>
      <c r="K6" s="82">
        <v>-1.85</v>
      </c>
      <c r="L6" s="90">
        <v>7</v>
      </c>
      <c r="M6" s="83">
        <v>4367832</v>
      </c>
      <c r="N6" s="84">
        <v>2314950.96</v>
      </c>
      <c r="O6"/>
    </row>
    <row r="7" spans="1:15" ht="14.45" customHeight="1" x14ac:dyDescent="0.25">
      <c r="A7" s="67"/>
      <c r="B7" s="96" t="s">
        <v>254</v>
      </c>
      <c r="C7" s="68" t="s">
        <v>255</v>
      </c>
      <c r="D7" s="81">
        <v>0.31</v>
      </c>
      <c r="E7" s="145">
        <v>0.31</v>
      </c>
      <c r="F7" s="145">
        <v>0.31</v>
      </c>
      <c r="G7" s="145">
        <v>0.31</v>
      </c>
      <c r="H7" s="145">
        <v>0.32</v>
      </c>
      <c r="I7" s="145">
        <v>0.31</v>
      </c>
      <c r="J7" s="145">
        <v>0.32</v>
      </c>
      <c r="K7" s="146">
        <v>-3.12</v>
      </c>
      <c r="L7" s="150">
        <v>6</v>
      </c>
      <c r="M7" s="147">
        <v>6099100</v>
      </c>
      <c r="N7" s="148">
        <v>1890721</v>
      </c>
      <c r="O7"/>
    </row>
    <row r="8" spans="1:15" ht="14.45" customHeight="1" x14ac:dyDescent="0.25">
      <c r="A8" s="67"/>
      <c r="B8" s="68" t="s">
        <v>51</v>
      </c>
      <c r="C8" s="68" t="s">
        <v>52</v>
      </c>
      <c r="D8" s="81">
        <v>0.39</v>
      </c>
      <c r="E8" s="134">
        <v>0.39</v>
      </c>
      <c r="F8" s="134">
        <v>0.39</v>
      </c>
      <c r="G8" s="134">
        <v>0.39</v>
      </c>
      <c r="H8" s="134">
        <v>0.39</v>
      </c>
      <c r="I8" s="134">
        <v>0.39</v>
      </c>
      <c r="J8" s="134">
        <v>0.39</v>
      </c>
      <c r="K8" s="135">
        <v>0</v>
      </c>
      <c r="L8" s="150">
        <v>12</v>
      </c>
      <c r="M8" s="136">
        <v>10747503</v>
      </c>
      <c r="N8" s="137">
        <v>4191526.17</v>
      </c>
      <c r="O8"/>
    </row>
    <row r="9" spans="1:15" ht="14.45" customHeight="1" x14ac:dyDescent="0.25">
      <c r="A9" s="67"/>
      <c r="B9" s="123" t="s">
        <v>271</v>
      </c>
      <c r="C9" s="123" t="s">
        <v>272</v>
      </c>
      <c r="D9" s="69">
        <v>0.94</v>
      </c>
      <c r="E9" s="81">
        <v>0.94</v>
      </c>
      <c r="F9" s="81">
        <v>0.94</v>
      </c>
      <c r="G9" s="81">
        <v>0.94</v>
      </c>
      <c r="H9" s="81">
        <v>0.93</v>
      </c>
      <c r="I9" s="81">
        <v>0.94</v>
      </c>
      <c r="J9" s="81">
        <v>0.94</v>
      </c>
      <c r="K9" s="82">
        <v>0</v>
      </c>
      <c r="L9" s="90">
        <v>15</v>
      </c>
      <c r="M9" s="83">
        <v>4293448</v>
      </c>
      <c r="N9" s="84">
        <v>4035841.12</v>
      </c>
      <c r="O9"/>
    </row>
    <row r="10" spans="1:15" ht="14.45" customHeight="1" x14ac:dyDescent="0.25">
      <c r="A10" s="67"/>
      <c r="B10" s="68" t="s">
        <v>86</v>
      </c>
      <c r="C10" s="68" t="s">
        <v>87</v>
      </c>
      <c r="D10" s="81">
        <v>0.06</v>
      </c>
      <c r="E10" s="145">
        <v>0.06</v>
      </c>
      <c r="F10" s="145">
        <v>0.06</v>
      </c>
      <c r="G10" s="145">
        <v>0.06</v>
      </c>
      <c r="H10" s="145">
        <v>0.06</v>
      </c>
      <c r="I10" s="145">
        <v>0.06</v>
      </c>
      <c r="J10" s="145">
        <v>0.06</v>
      </c>
      <c r="K10" s="146">
        <v>0</v>
      </c>
      <c r="L10" s="150">
        <v>1</v>
      </c>
      <c r="M10" s="147">
        <v>50000</v>
      </c>
      <c r="N10" s="148">
        <v>3000</v>
      </c>
      <c r="O10"/>
    </row>
    <row r="11" spans="1:15" ht="14.45" customHeight="1" x14ac:dyDescent="0.25">
      <c r="A11" s="67"/>
      <c r="B11" s="68" t="s">
        <v>150</v>
      </c>
      <c r="C11" s="68" t="s">
        <v>151</v>
      </c>
      <c r="D11" s="81">
        <v>2.0099999999999998</v>
      </c>
      <c r="E11" s="145">
        <v>2.02</v>
      </c>
      <c r="F11" s="145">
        <v>1.99</v>
      </c>
      <c r="G11" s="145">
        <v>2</v>
      </c>
      <c r="H11" s="145">
        <v>2.02</v>
      </c>
      <c r="I11" s="145">
        <v>2.02</v>
      </c>
      <c r="J11" s="145">
        <v>2.0099999999999998</v>
      </c>
      <c r="K11" s="146">
        <v>0.5</v>
      </c>
      <c r="L11" s="150">
        <v>58</v>
      </c>
      <c r="M11" s="147">
        <v>37156572</v>
      </c>
      <c r="N11" s="148">
        <v>74353932.459999993</v>
      </c>
      <c r="O11"/>
    </row>
    <row r="12" spans="1:15" ht="14.45" customHeight="1" x14ac:dyDescent="0.25">
      <c r="A12" s="67"/>
      <c r="B12" s="68" t="s">
        <v>167</v>
      </c>
      <c r="C12" s="68" t="s">
        <v>168</v>
      </c>
      <c r="D12" s="81">
        <v>3.73</v>
      </c>
      <c r="E12" s="145">
        <v>3.73</v>
      </c>
      <c r="F12" s="145">
        <v>3.7</v>
      </c>
      <c r="G12" s="145">
        <v>3.71</v>
      </c>
      <c r="H12" s="145">
        <v>3.75</v>
      </c>
      <c r="I12" s="145">
        <v>3.72</v>
      </c>
      <c r="J12" s="145">
        <v>3.73</v>
      </c>
      <c r="K12" s="146">
        <v>-0.27</v>
      </c>
      <c r="L12" s="150">
        <v>69</v>
      </c>
      <c r="M12" s="147">
        <v>5339199</v>
      </c>
      <c r="N12" s="148">
        <v>19816438.120000001</v>
      </c>
    </row>
    <row r="13" spans="1:15" ht="14.45" customHeight="1" x14ac:dyDescent="0.25">
      <c r="A13" s="67"/>
      <c r="B13" s="68" t="s">
        <v>283</v>
      </c>
      <c r="C13" s="68" t="s">
        <v>291</v>
      </c>
      <c r="D13" s="81">
        <v>0.05</v>
      </c>
      <c r="E13" s="145">
        <v>0.05</v>
      </c>
      <c r="F13" s="145">
        <v>0.05</v>
      </c>
      <c r="G13" s="145">
        <v>0.05</v>
      </c>
      <c r="H13" s="145">
        <v>0.05</v>
      </c>
      <c r="I13" s="145">
        <v>0.05</v>
      </c>
      <c r="J13" s="145">
        <v>0.05</v>
      </c>
      <c r="K13" s="146">
        <v>0</v>
      </c>
      <c r="L13" s="150">
        <v>1</v>
      </c>
      <c r="M13" s="147">
        <v>1232</v>
      </c>
      <c r="N13" s="148">
        <v>61.6</v>
      </c>
    </row>
    <row r="14" spans="1:15" ht="14.45" customHeight="1" x14ac:dyDescent="0.25">
      <c r="A14" s="67"/>
      <c r="B14" s="250" t="s">
        <v>53</v>
      </c>
      <c r="C14" s="251"/>
      <c r="D14" s="86"/>
      <c r="E14" s="86"/>
      <c r="F14" s="86"/>
      <c r="G14" s="86"/>
      <c r="H14" s="86"/>
      <c r="I14" s="86"/>
      <c r="J14" s="86"/>
      <c r="K14" s="86"/>
      <c r="L14" s="70">
        <f>SUM(L4:L13)</f>
        <v>224</v>
      </c>
      <c r="M14" s="70">
        <f>SUM(M4:M13)</f>
        <v>103767638</v>
      </c>
      <c r="N14" s="70">
        <f>SUM(N4:N13)</f>
        <v>148350212.13</v>
      </c>
      <c r="O14"/>
    </row>
    <row r="15" spans="1:15" ht="14.45" customHeight="1" x14ac:dyDescent="0.25">
      <c r="A15" s="67"/>
      <c r="B15" s="247" t="s">
        <v>54</v>
      </c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9"/>
      <c r="O15"/>
    </row>
    <row r="16" spans="1:15" ht="14.45" customHeight="1" x14ac:dyDescent="0.25">
      <c r="A16" s="67"/>
      <c r="B16" s="68" t="s">
        <v>174</v>
      </c>
      <c r="C16" s="68" t="s">
        <v>175</v>
      </c>
      <c r="D16" s="81">
        <v>14.9</v>
      </c>
      <c r="E16" s="145">
        <v>14.99</v>
      </c>
      <c r="F16" s="145">
        <v>14.9</v>
      </c>
      <c r="G16" s="145">
        <v>14.93</v>
      </c>
      <c r="H16" s="145">
        <v>14.92</v>
      </c>
      <c r="I16" s="145">
        <v>14.97</v>
      </c>
      <c r="J16" s="145">
        <v>14.9</v>
      </c>
      <c r="K16" s="146">
        <v>0.47</v>
      </c>
      <c r="L16" s="150">
        <v>141</v>
      </c>
      <c r="M16" s="147">
        <v>4579516</v>
      </c>
      <c r="N16" s="148">
        <v>68385675.670000002</v>
      </c>
    </row>
    <row r="17" spans="1:15" ht="14.45" customHeight="1" x14ac:dyDescent="0.25">
      <c r="A17" s="67"/>
      <c r="B17" s="68" t="s">
        <v>302</v>
      </c>
      <c r="C17" s="68" t="s">
        <v>301</v>
      </c>
      <c r="D17" s="81">
        <v>3.75</v>
      </c>
      <c r="E17" s="145">
        <v>3.75</v>
      </c>
      <c r="F17" s="145">
        <v>3.65</v>
      </c>
      <c r="G17" s="145">
        <v>3.72</v>
      </c>
      <c r="H17" s="145">
        <v>3.75</v>
      </c>
      <c r="I17" s="145">
        <v>3.65</v>
      </c>
      <c r="J17" s="145">
        <v>3.75</v>
      </c>
      <c r="K17" s="146">
        <v>-2.67</v>
      </c>
      <c r="L17" s="150">
        <v>13</v>
      </c>
      <c r="M17" s="147">
        <v>751349</v>
      </c>
      <c r="N17" s="148">
        <v>2797427.03</v>
      </c>
    </row>
    <row r="18" spans="1:15" ht="14.45" customHeight="1" x14ac:dyDescent="0.25">
      <c r="A18" s="67"/>
      <c r="B18" s="241" t="s">
        <v>55</v>
      </c>
      <c r="C18" s="242"/>
      <c r="D18" s="86"/>
      <c r="E18" s="86"/>
      <c r="F18" s="86"/>
      <c r="G18" s="86"/>
      <c r="H18" s="86"/>
      <c r="I18" s="86"/>
      <c r="J18" s="86"/>
      <c r="K18" s="86"/>
      <c r="L18" s="70">
        <f>SUM(L16:L17)</f>
        <v>154</v>
      </c>
      <c r="M18" s="70">
        <f>SUM(M16:M17)</f>
        <v>5330865</v>
      </c>
      <c r="N18" s="70">
        <f>SUM(N16:N17)</f>
        <v>71183102.700000003</v>
      </c>
    </row>
    <row r="19" spans="1:15" ht="14.45" customHeight="1" x14ac:dyDescent="0.25">
      <c r="A19" s="67"/>
      <c r="B19" s="247" t="s">
        <v>56</v>
      </c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9"/>
      <c r="O19"/>
    </row>
    <row r="20" spans="1:15" ht="14.45" customHeight="1" x14ac:dyDescent="0.25">
      <c r="A20" s="67"/>
      <c r="B20" s="68" t="s">
        <v>327</v>
      </c>
      <c r="C20" s="68" t="s">
        <v>328</v>
      </c>
      <c r="D20" s="81">
        <v>0.66</v>
      </c>
      <c r="E20" s="145">
        <v>0.66</v>
      </c>
      <c r="F20" s="145">
        <v>0.66</v>
      </c>
      <c r="G20" s="145">
        <v>0.66</v>
      </c>
      <c r="H20" s="145">
        <v>0.62</v>
      </c>
      <c r="I20" s="145">
        <v>0.66</v>
      </c>
      <c r="J20" s="145">
        <v>0.66</v>
      </c>
      <c r="K20" s="146">
        <v>0</v>
      </c>
      <c r="L20" s="150">
        <v>1</v>
      </c>
      <c r="M20" s="147">
        <v>1338</v>
      </c>
      <c r="N20" s="148">
        <v>883.08</v>
      </c>
    </row>
    <row r="21" spans="1:15" ht="14.45" customHeight="1" x14ac:dyDescent="0.25">
      <c r="A21" s="67"/>
      <c r="B21" s="241" t="s">
        <v>267</v>
      </c>
      <c r="C21" s="242"/>
      <c r="D21" s="86"/>
      <c r="E21" s="86"/>
      <c r="F21" s="86"/>
      <c r="G21" s="86"/>
      <c r="H21" s="86"/>
      <c r="I21" s="86"/>
      <c r="J21" s="86"/>
      <c r="K21" s="86"/>
      <c r="L21" s="70">
        <f>SUM(L20)</f>
        <v>1</v>
      </c>
      <c r="M21" s="70">
        <f>SUM(M20)</f>
        <v>1338</v>
      </c>
      <c r="N21" s="70">
        <f>SUM(N20)</f>
        <v>883.08</v>
      </c>
    </row>
    <row r="22" spans="1:15" ht="14.45" customHeight="1" x14ac:dyDescent="0.25">
      <c r="A22" s="67"/>
      <c r="B22" s="247" t="s">
        <v>57</v>
      </c>
      <c r="C22" s="248"/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9"/>
    </row>
    <row r="23" spans="1:15" ht="14.45" customHeight="1" x14ac:dyDescent="0.25">
      <c r="A23" s="67"/>
      <c r="B23" s="133" t="s">
        <v>58</v>
      </c>
      <c r="C23" s="133" t="s">
        <v>59</v>
      </c>
      <c r="D23" s="69">
        <v>19.149999999999999</v>
      </c>
      <c r="E23" s="81">
        <v>19.149999999999999</v>
      </c>
      <c r="F23" s="81">
        <v>19.149999999999999</v>
      </c>
      <c r="G23" s="81">
        <v>19.149999999999999</v>
      </c>
      <c r="H23" s="81">
        <v>19.2</v>
      </c>
      <c r="I23" s="134">
        <v>19.149999999999999</v>
      </c>
      <c r="J23" s="134">
        <v>19.149999999999999</v>
      </c>
      <c r="K23" s="82">
        <v>0</v>
      </c>
      <c r="L23" s="124">
        <v>1</v>
      </c>
      <c r="M23" s="136">
        <v>783</v>
      </c>
      <c r="N23" s="137">
        <v>14994.45</v>
      </c>
    </row>
    <row r="24" spans="1:15" ht="14.45" customHeight="1" x14ac:dyDescent="0.25">
      <c r="A24" s="67"/>
      <c r="B24" s="133" t="s">
        <v>273</v>
      </c>
      <c r="C24" s="133" t="s">
        <v>274</v>
      </c>
      <c r="D24" s="69">
        <v>2.29</v>
      </c>
      <c r="E24" s="81">
        <v>2.29</v>
      </c>
      <c r="F24" s="81">
        <v>2.25</v>
      </c>
      <c r="G24" s="81">
        <v>2.27</v>
      </c>
      <c r="H24" s="81">
        <v>2.29</v>
      </c>
      <c r="I24" s="134">
        <v>2.2599999999999998</v>
      </c>
      <c r="J24" s="134">
        <v>2.29</v>
      </c>
      <c r="K24" s="135">
        <v>-1.31</v>
      </c>
      <c r="L24" s="124">
        <v>24</v>
      </c>
      <c r="M24" s="136">
        <v>2410000</v>
      </c>
      <c r="N24" s="137">
        <v>5461251.0899999999</v>
      </c>
    </row>
    <row r="25" spans="1:15" ht="14.45" customHeight="1" x14ac:dyDescent="0.25">
      <c r="A25" s="67"/>
      <c r="B25" s="96" t="s">
        <v>214</v>
      </c>
      <c r="C25" s="96" t="s">
        <v>215</v>
      </c>
      <c r="D25" s="134">
        <v>0.63</v>
      </c>
      <c r="E25" s="171">
        <v>0.63</v>
      </c>
      <c r="F25" s="171">
        <v>0.63</v>
      </c>
      <c r="G25" s="171">
        <v>0.63</v>
      </c>
      <c r="H25" s="171">
        <v>0.69</v>
      </c>
      <c r="I25" s="171">
        <v>0.63</v>
      </c>
      <c r="J25" s="171">
        <v>0.69</v>
      </c>
      <c r="K25" s="172">
        <v>-8.6999999999999993</v>
      </c>
      <c r="L25" s="167">
        <v>11</v>
      </c>
      <c r="M25" s="173">
        <v>530000</v>
      </c>
      <c r="N25" s="174">
        <v>333900</v>
      </c>
    </row>
    <row r="26" spans="1:15" ht="14.45" customHeight="1" x14ac:dyDescent="0.25">
      <c r="A26" s="67"/>
      <c r="B26" s="255" t="s">
        <v>62</v>
      </c>
      <c r="C26" s="256"/>
      <c r="D26" s="86"/>
      <c r="E26" s="86"/>
      <c r="F26" s="86"/>
      <c r="G26" s="86"/>
      <c r="H26" s="86"/>
      <c r="I26" s="86"/>
      <c r="J26" s="86"/>
      <c r="K26" s="86"/>
      <c r="L26" s="70">
        <f>SUM(L23:L25)</f>
        <v>36</v>
      </c>
      <c r="M26" s="70">
        <f>SUM(M23:M25)</f>
        <v>2940783</v>
      </c>
      <c r="N26" s="70">
        <f>SUM(N23:N25)</f>
        <v>5810145.54</v>
      </c>
    </row>
    <row r="27" spans="1:15" ht="14.45" customHeight="1" x14ac:dyDescent="0.25">
      <c r="B27" s="247" t="s">
        <v>63</v>
      </c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248"/>
      <c r="N27" s="249"/>
    </row>
    <row r="28" spans="1:15" ht="14.45" customHeight="1" x14ac:dyDescent="0.25">
      <c r="B28" s="68" t="s">
        <v>212</v>
      </c>
      <c r="C28" s="68" t="s">
        <v>213</v>
      </c>
      <c r="D28" s="81">
        <v>6.2</v>
      </c>
      <c r="E28" s="81">
        <v>6.2</v>
      </c>
      <c r="F28" s="81">
        <v>6.18</v>
      </c>
      <c r="G28" s="81">
        <v>6.19</v>
      </c>
      <c r="H28" s="81">
        <v>6.17</v>
      </c>
      <c r="I28" s="103">
        <v>6.2</v>
      </c>
      <c r="J28" s="103">
        <v>6.2</v>
      </c>
      <c r="K28" s="104">
        <v>0</v>
      </c>
      <c r="L28" s="108">
        <v>40</v>
      </c>
      <c r="M28" s="105">
        <v>2892906</v>
      </c>
      <c r="N28" s="106">
        <v>17909264.960000001</v>
      </c>
      <c r="O28"/>
    </row>
    <row r="29" spans="1:15" ht="14.45" customHeight="1" x14ac:dyDescent="0.25">
      <c r="B29" s="49" t="s">
        <v>100</v>
      </c>
      <c r="C29" s="49" t="s">
        <v>101</v>
      </c>
      <c r="D29" s="127">
        <v>1.4</v>
      </c>
      <c r="E29" s="134">
        <v>1.4</v>
      </c>
      <c r="F29" s="134">
        <v>1.4</v>
      </c>
      <c r="G29" s="134">
        <v>1.4</v>
      </c>
      <c r="H29" s="134">
        <v>1.43</v>
      </c>
      <c r="I29" s="134">
        <v>1.4</v>
      </c>
      <c r="J29" s="134">
        <v>1.43</v>
      </c>
      <c r="K29" s="135">
        <v>-2.1</v>
      </c>
      <c r="L29" s="150">
        <v>1</v>
      </c>
      <c r="M29" s="136">
        <v>1289</v>
      </c>
      <c r="N29" s="137">
        <v>1804.6</v>
      </c>
      <c r="O29"/>
    </row>
    <row r="30" spans="1:15" ht="14.45" customHeight="1" x14ac:dyDescent="0.25">
      <c r="B30" s="133" t="s">
        <v>335</v>
      </c>
      <c r="C30" s="133" t="s">
        <v>334</v>
      </c>
      <c r="D30" s="134">
        <v>20</v>
      </c>
      <c r="E30" s="134">
        <v>20</v>
      </c>
      <c r="F30" s="134">
        <v>20</v>
      </c>
      <c r="G30" s="134">
        <v>20</v>
      </c>
      <c r="H30" s="134">
        <v>19</v>
      </c>
      <c r="I30" s="134">
        <v>20</v>
      </c>
      <c r="J30" s="134">
        <v>19</v>
      </c>
      <c r="K30" s="135">
        <v>5.26</v>
      </c>
      <c r="L30" s="150">
        <v>4</v>
      </c>
      <c r="M30" s="136">
        <v>3354</v>
      </c>
      <c r="N30" s="137">
        <v>67080</v>
      </c>
      <c r="O30"/>
    </row>
    <row r="31" spans="1:15" ht="14.45" customHeight="1" x14ac:dyDescent="0.25">
      <c r="B31" s="68" t="s">
        <v>264</v>
      </c>
      <c r="C31" s="68" t="s">
        <v>266</v>
      </c>
      <c r="D31" s="81">
        <v>1.1000000000000001</v>
      </c>
      <c r="E31" s="145">
        <v>1.1499999999999999</v>
      </c>
      <c r="F31" s="145">
        <v>1.0900000000000001</v>
      </c>
      <c r="G31" s="145">
        <v>1.1200000000000001</v>
      </c>
      <c r="H31" s="145">
        <v>1.0900000000000001</v>
      </c>
      <c r="I31" s="145">
        <v>1.1499999999999999</v>
      </c>
      <c r="J31" s="145">
        <v>1.1000000000000001</v>
      </c>
      <c r="K31" s="146">
        <v>4.55</v>
      </c>
      <c r="L31" s="150">
        <v>9</v>
      </c>
      <c r="M31" s="147">
        <v>2239109</v>
      </c>
      <c r="N31" s="148">
        <v>2510376.08</v>
      </c>
      <c r="O31"/>
    </row>
    <row r="32" spans="1:15" ht="14.45" customHeight="1" x14ac:dyDescent="0.25">
      <c r="B32" s="96" t="s">
        <v>64</v>
      </c>
      <c r="C32" s="96" t="s">
        <v>65</v>
      </c>
      <c r="D32" s="127">
        <v>2.5499999999999998</v>
      </c>
      <c r="E32" s="134">
        <v>2.6</v>
      </c>
      <c r="F32" s="134">
        <v>2.5499999999999998</v>
      </c>
      <c r="G32" s="134">
        <v>2.59</v>
      </c>
      <c r="H32" s="134">
        <v>2.62</v>
      </c>
      <c r="I32" s="134">
        <v>2.6</v>
      </c>
      <c r="J32" s="134">
        <v>2.7</v>
      </c>
      <c r="K32" s="135">
        <v>-3.7</v>
      </c>
      <c r="L32" s="150">
        <v>2</v>
      </c>
      <c r="M32" s="136">
        <v>92472</v>
      </c>
      <c r="N32" s="137">
        <v>239927.2</v>
      </c>
      <c r="O32"/>
    </row>
    <row r="33" spans="1:15" ht="14.45" customHeight="1" x14ac:dyDescent="0.25">
      <c r="B33" s="68" t="s">
        <v>220</v>
      </c>
      <c r="C33" s="68" t="s">
        <v>221</v>
      </c>
      <c r="D33" s="81">
        <v>2.21</v>
      </c>
      <c r="E33" s="127">
        <v>2.2599999999999998</v>
      </c>
      <c r="F33" s="127">
        <v>2.1800000000000002</v>
      </c>
      <c r="G33" s="127">
        <v>2.2599999999999998</v>
      </c>
      <c r="H33" s="127">
        <v>2.21</v>
      </c>
      <c r="I33" s="127">
        <v>2.2599999999999998</v>
      </c>
      <c r="J33" s="127">
        <v>2.21</v>
      </c>
      <c r="K33" s="128">
        <v>2.2599999999999998</v>
      </c>
      <c r="L33" s="124">
        <v>35</v>
      </c>
      <c r="M33" s="125">
        <v>11714808</v>
      </c>
      <c r="N33" s="126">
        <v>26428932.399999999</v>
      </c>
      <c r="O33"/>
    </row>
    <row r="34" spans="1:15" ht="14.45" customHeight="1" x14ac:dyDescent="0.25">
      <c r="B34" s="164" t="s">
        <v>329</v>
      </c>
      <c r="C34" s="164" t="s">
        <v>330</v>
      </c>
      <c r="D34" s="163">
        <v>6.5</v>
      </c>
      <c r="E34" s="145">
        <v>6.5</v>
      </c>
      <c r="F34" s="145">
        <v>6.5</v>
      </c>
      <c r="G34" s="145">
        <v>6.5</v>
      </c>
      <c r="H34" s="145">
        <v>6.04</v>
      </c>
      <c r="I34" s="145">
        <v>6.5</v>
      </c>
      <c r="J34" s="145">
        <v>6.08</v>
      </c>
      <c r="K34" s="146">
        <v>6.91</v>
      </c>
      <c r="L34" s="150">
        <v>3</v>
      </c>
      <c r="M34" s="147">
        <v>114720</v>
      </c>
      <c r="N34" s="148">
        <v>745680</v>
      </c>
      <c r="O34"/>
    </row>
    <row r="35" spans="1:15" ht="14.45" customHeight="1" x14ac:dyDescent="0.25">
      <c r="B35" s="68" t="s">
        <v>275</v>
      </c>
      <c r="C35" s="68" t="s">
        <v>276</v>
      </c>
      <c r="D35" s="81">
        <v>2.25</v>
      </c>
      <c r="E35" s="127">
        <v>2.25</v>
      </c>
      <c r="F35" s="127">
        <v>2.25</v>
      </c>
      <c r="G35" s="127">
        <v>2.25</v>
      </c>
      <c r="H35" s="127">
        <v>2.25</v>
      </c>
      <c r="I35" s="127">
        <v>2.25</v>
      </c>
      <c r="J35" s="127">
        <v>2.25</v>
      </c>
      <c r="K35" s="128">
        <v>0</v>
      </c>
      <c r="L35" s="124">
        <v>1</v>
      </c>
      <c r="M35" s="125">
        <v>2000</v>
      </c>
      <c r="N35" s="126">
        <v>4500</v>
      </c>
      <c r="O35"/>
    </row>
    <row r="36" spans="1:15" ht="14.45" customHeight="1" x14ac:dyDescent="0.25">
      <c r="A36" s="67"/>
      <c r="B36" s="241" t="s">
        <v>66</v>
      </c>
      <c r="C36" s="242"/>
      <c r="D36" s="86"/>
      <c r="E36" s="86"/>
      <c r="F36" s="86"/>
      <c r="G36" s="86"/>
      <c r="H36" s="86"/>
      <c r="I36" s="86"/>
      <c r="J36" s="86"/>
      <c r="K36" s="86"/>
      <c r="L36" s="70">
        <f>SUM(L28:L35)</f>
        <v>95</v>
      </c>
      <c r="M36" s="70">
        <f>SUM(M28:M35)</f>
        <v>17060658</v>
      </c>
      <c r="N36" s="70">
        <f>SUM(N28:N35)</f>
        <v>47907565.239999995</v>
      </c>
      <c r="O36"/>
    </row>
    <row r="37" spans="1:15" ht="14.45" customHeight="1" x14ac:dyDescent="0.25">
      <c r="A37" s="67"/>
      <c r="B37" s="238" t="s">
        <v>70</v>
      </c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40"/>
      <c r="O37"/>
    </row>
    <row r="38" spans="1:15" ht="14.45" customHeight="1" x14ac:dyDescent="0.25">
      <c r="B38" s="68" t="s">
        <v>277</v>
      </c>
      <c r="C38" s="68" t="s">
        <v>278</v>
      </c>
      <c r="D38" s="81">
        <v>4.6500000000000004</v>
      </c>
      <c r="E38" s="127">
        <v>4.6500000000000004</v>
      </c>
      <c r="F38" s="127">
        <v>4.5</v>
      </c>
      <c r="G38" s="127">
        <v>4.5</v>
      </c>
      <c r="H38" s="127">
        <v>4.6500000000000004</v>
      </c>
      <c r="I38" s="127">
        <v>4.5</v>
      </c>
      <c r="J38" s="127">
        <v>4.6500000000000004</v>
      </c>
      <c r="K38" s="128">
        <v>-3.23</v>
      </c>
      <c r="L38" s="124">
        <v>8</v>
      </c>
      <c r="M38" s="125">
        <v>1023024</v>
      </c>
      <c r="N38" s="126">
        <v>4606066.3</v>
      </c>
      <c r="O38"/>
    </row>
    <row r="39" spans="1:15" ht="14.45" customHeight="1" x14ac:dyDescent="0.25">
      <c r="A39" s="67"/>
      <c r="B39" s="241" t="s">
        <v>222</v>
      </c>
      <c r="C39" s="242"/>
      <c r="D39" s="86"/>
      <c r="E39" s="86"/>
      <c r="F39" s="86"/>
      <c r="G39" s="86"/>
      <c r="H39" s="86"/>
      <c r="I39" s="86"/>
      <c r="J39" s="86"/>
      <c r="K39" s="86"/>
      <c r="L39" s="70">
        <f>SUM(L38:L38)</f>
        <v>8</v>
      </c>
      <c r="M39" s="70">
        <f>SUM(M38:M38)</f>
        <v>1023024</v>
      </c>
      <c r="N39" s="70">
        <f>SUM(N38:N38)</f>
        <v>4606066.3</v>
      </c>
    </row>
    <row r="40" spans="1:15" ht="14.45" customHeight="1" x14ac:dyDescent="0.25">
      <c r="A40" s="67"/>
      <c r="B40" s="233" t="s">
        <v>71</v>
      </c>
      <c r="C40" s="234"/>
      <c r="D40" s="71"/>
      <c r="E40" s="71"/>
      <c r="F40" s="71"/>
      <c r="G40" s="71"/>
      <c r="H40" s="71"/>
      <c r="I40" s="71"/>
      <c r="J40" s="71"/>
      <c r="K40" s="71"/>
      <c r="L40" s="72">
        <f>L39+L36+L26+L21+L18+L14</f>
        <v>518</v>
      </c>
      <c r="M40" s="72">
        <f>M39+M36+M26+M21+M18+M14</f>
        <v>130124306</v>
      </c>
      <c r="N40" s="72">
        <f>N39+N36+N26+N21+N18+N14</f>
        <v>277857974.99000001</v>
      </c>
    </row>
    <row r="41" spans="1:15" ht="26.25" customHeight="1" x14ac:dyDescent="0.25">
      <c r="A41" s="67"/>
      <c r="B41" s="248" t="s">
        <v>347</v>
      </c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</row>
    <row r="42" spans="1:15" ht="24" customHeight="1" x14ac:dyDescent="0.25">
      <c r="A42" s="67"/>
      <c r="B42" s="109" t="s">
        <v>38</v>
      </c>
      <c r="C42" s="110" t="s">
        <v>39</v>
      </c>
      <c r="D42" s="110" t="s">
        <v>40</v>
      </c>
      <c r="E42" s="110" t="s">
        <v>41</v>
      </c>
      <c r="F42" s="110" t="s">
        <v>42</v>
      </c>
      <c r="G42" s="110" t="s">
        <v>43</v>
      </c>
      <c r="H42" s="110" t="s">
        <v>44</v>
      </c>
      <c r="I42" s="110" t="s">
        <v>45</v>
      </c>
      <c r="J42" s="111" t="s">
        <v>46</v>
      </c>
      <c r="K42" s="112" t="s">
        <v>32</v>
      </c>
      <c r="L42" s="113" t="s">
        <v>47</v>
      </c>
      <c r="M42" s="113" t="s">
        <v>48</v>
      </c>
      <c r="N42" s="110" t="s">
        <v>49</v>
      </c>
    </row>
    <row r="43" spans="1:15" ht="15" customHeight="1" x14ac:dyDescent="0.25">
      <c r="A43" s="67"/>
      <c r="B43" s="247" t="s">
        <v>50</v>
      </c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9"/>
    </row>
    <row r="44" spans="1:15" ht="15" customHeight="1" x14ac:dyDescent="0.25">
      <c r="A44" s="67"/>
      <c r="B44" s="169" t="s">
        <v>355</v>
      </c>
      <c r="C44" s="169" t="s">
        <v>354</v>
      </c>
      <c r="D44" s="170">
        <v>0.1</v>
      </c>
      <c r="E44" s="171">
        <v>0.1</v>
      </c>
      <c r="F44" s="171">
        <v>0.1</v>
      </c>
      <c r="G44" s="171">
        <v>0.1</v>
      </c>
      <c r="H44" s="171">
        <v>0.1</v>
      </c>
      <c r="I44" s="171">
        <v>0.1</v>
      </c>
      <c r="J44" s="171">
        <v>0.1</v>
      </c>
      <c r="K44" s="172">
        <v>0</v>
      </c>
      <c r="L44" s="167">
        <v>2</v>
      </c>
      <c r="M44" s="173">
        <v>24645000000</v>
      </c>
      <c r="N44" s="174">
        <v>2464500000</v>
      </c>
    </row>
    <row r="45" spans="1:15" ht="15" customHeight="1" x14ac:dyDescent="0.25">
      <c r="A45" s="67"/>
      <c r="B45" s="123" t="s">
        <v>171</v>
      </c>
      <c r="C45" s="123" t="s">
        <v>172</v>
      </c>
      <c r="D45" s="130">
        <v>7.0000000000000007E-2</v>
      </c>
      <c r="E45" s="171">
        <v>7.0000000000000007E-2</v>
      </c>
      <c r="F45" s="171">
        <v>7.0000000000000007E-2</v>
      </c>
      <c r="G45" s="171">
        <v>7.0000000000000007E-2</v>
      </c>
      <c r="H45" s="171">
        <v>7.0000000000000007E-2</v>
      </c>
      <c r="I45" s="171">
        <v>7.0000000000000007E-2</v>
      </c>
      <c r="J45" s="171">
        <v>7.0000000000000007E-2</v>
      </c>
      <c r="K45" s="172">
        <v>0</v>
      </c>
      <c r="L45" s="167">
        <v>1</v>
      </c>
      <c r="M45" s="173">
        <v>24900000000</v>
      </c>
      <c r="N45" s="174">
        <v>1743000000</v>
      </c>
    </row>
    <row r="46" spans="1:15" ht="15" customHeight="1" x14ac:dyDescent="0.25">
      <c r="A46" s="67"/>
      <c r="B46" s="123" t="s">
        <v>258</v>
      </c>
      <c r="C46" s="123" t="s">
        <v>260</v>
      </c>
      <c r="D46" s="81">
        <v>0.49</v>
      </c>
      <c r="E46" s="81">
        <v>0.49</v>
      </c>
      <c r="F46" s="81">
        <v>0.49</v>
      </c>
      <c r="G46" s="81">
        <v>0.49</v>
      </c>
      <c r="H46" s="81">
        <v>0.49</v>
      </c>
      <c r="I46" s="127">
        <v>0.49</v>
      </c>
      <c r="J46" s="127">
        <v>0.49</v>
      </c>
      <c r="K46" s="128">
        <v>0</v>
      </c>
      <c r="L46" s="141">
        <v>68</v>
      </c>
      <c r="M46" s="125">
        <v>20010000</v>
      </c>
      <c r="N46" s="126">
        <v>9804900</v>
      </c>
    </row>
    <row r="47" spans="1:15" ht="15" customHeight="1" x14ac:dyDescent="0.25">
      <c r="A47" s="67"/>
      <c r="B47" s="250" t="s">
        <v>53</v>
      </c>
      <c r="C47" s="251"/>
      <c r="D47" s="243"/>
      <c r="E47" s="244"/>
      <c r="F47" s="244"/>
      <c r="G47" s="244"/>
      <c r="H47" s="244"/>
      <c r="I47" s="244"/>
      <c r="J47" s="244"/>
      <c r="K47" s="245"/>
      <c r="L47" s="70">
        <f>SUM(L44:L46)</f>
        <v>71</v>
      </c>
      <c r="M47" s="70">
        <f>SUM(M44:M46)</f>
        <v>49565010000</v>
      </c>
      <c r="N47" s="70">
        <f>SUM(N44:N46)</f>
        <v>4217304900</v>
      </c>
    </row>
    <row r="48" spans="1:15" ht="15" customHeight="1" x14ac:dyDescent="0.25">
      <c r="A48" s="67"/>
      <c r="B48" s="247" t="s">
        <v>280</v>
      </c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9"/>
    </row>
    <row r="49" spans="1:14" ht="15" customHeight="1" x14ac:dyDescent="0.25">
      <c r="A49" s="67"/>
      <c r="B49" s="132" t="s">
        <v>155</v>
      </c>
      <c r="C49" s="132" t="s">
        <v>156</v>
      </c>
      <c r="D49" s="127">
        <v>0.68</v>
      </c>
      <c r="E49" s="81">
        <v>0.68</v>
      </c>
      <c r="F49" s="81">
        <v>0.68</v>
      </c>
      <c r="G49" s="81">
        <v>0.68</v>
      </c>
      <c r="H49" s="81">
        <v>0.68</v>
      </c>
      <c r="I49" s="127">
        <v>0.68</v>
      </c>
      <c r="J49" s="127">
        <v>0.68</v>
      </c>
      <c r="K49" s="128">
        <v>0</v>
      </c>
      <c r="L49" s="141">
        <v>1</v>
      </c>
      <c r="M49" s="125">
        <v>1000</v>
      </c>
      <c r="N49" s="126">
        <v>680</v>
      </c>
    </row>
    <row r="50" spans="1:14" ht="15" customHeight="1" x14ac:dyDescent="0.25">
      <c r="A50" s="67"/>
      <c r="B50" s="250"/>
      <c r="C50" s="251"/>
      <c r="D50" s="243"/>
      <c r="E50" s="244"/>
      <c r="F50" s="244"/>
      <c r="G50" s="244"/>
      <c r="H50" s="244"/>
      <c r="I50" s="244"/>
      <c r="J50" s="244"/>
      <c r="K50" s="245"/>
      <c r="L50" s="70">
        <f>SUM(L49)</f>
        <v>1</v>
      </c>
      <c r="M50" s="70">
        <f>SUM(M49)</f>
        <v>1000</v>
      </c>
      <c r="N50" s="70">
        <f>SUM(N49)</f>
        <v>680</v>
      </c>
    </row>
    <row r="51" spans="1:14" ht="15" customHeight="1" x14ac:dyDescent="0.25">
      <c r="A51" s="67"/>
      <c r="B51" s="247" t="s">
        <v>56</v>
      </c>
      <c r="C51" s="248"/>
      <c r="D51" s="248"/>
      <c r="E51" s="248"/>
      <c r="F51" s="248"/>
      <c r="G51" s="248"/>
      <c r="H51" s="248"/>
      <c r="I51" s="248"/>
      <c r="J51" s="248"/>
      <c r="K51" s="248"/>
      <c r="L51" s="248"/>
      <c r="M51" s="248"/>
      <c r="N51" s="249"/>
    </row>
    <row r="52" spans="1:14" ht="15" customHeight="1" x14ac:dyDescent="0.25">
      <c r="A52" s="67"/>
      <c r="B52" s="49" t="s">
        <v>265</v>
      </c>
      <c r="C52" s="49" t="s">
        <v>268</v>
      </c>
      <c r="D52" s="130">
        <v>0.75</v>
      </c>
      <c r="E52" s="81">
        <v>0.75</v>
      </c>
      <c r="F52" s="81">
        <v>0.75</v>
      </c>
      <c r="G52" s="81">
        <v>0.75</v>
      </c>
      <c r="H52" s="81">
        <v>0.75</v>
      </c>
      <c r="I52" s="127">
        <v>0.75</v>
      </c>
      <c r="J52" s="127">
        <v>0.75</v>
      </c>
      <c r="K52" s="128">
        <v>0</v>
      </c>
      <c r="L52" s="141">
        <v>1</v>
      </c>
      <c r="M52" s="125">
        <v>4000</v>
      </c>
      <c r="N52" s="126">
        <v>3000</v>
      </c>
    </row>
    <row r="53" spans="1:14" ht="15" customHeight="1" x14ac:dyDescent="0.25">
      <c r="A53" s="67"/>
      <c r="B53" s="49" t="s">
        <v>279</v>
      </c>
      <c r="C53" s="49" t="s">
        <v>281</v>
      </c>
      <c r="D53" s="130">
        <v>3.85</v>
      </c>
      <c r="E53" s="81">
        <v>3.85</v>
      </c>
      <c r="F53" s="81">
        <v>3.85</v>
      </c>
      <c r="G53" s="81">
        <v>3.85</v>
      </c>
      <c r="H53" s="81">
        <v>3.85</v>
      </c>
      <c r="I53" s="127">
        <v>3.85</v>
      </c>
      <c r="J53" s="127">
        <v>3.85</v>
      </c>
      <c r="K53" s="128">
        <v>0</v>
      </c>
      <c r="L53" s="141">
        <v>2</v>
      </c>
      <c r="M53" s="125">
        <v>7454</v>
      </c>
      <c r="N53" s="126">
        <v>28697.9</v>
      </c>
    </row>
    <row r="54" spans="1:14" ht="15" customHeight="1" x14ac:dyDescent="0.25">
      <c r="A54" s="67"/>
      <c r="B54" s="241" t="s">
        <v>267</v>
      </c>
      <c r="C54" s="242"/>
      <c r="D54" s="73"/>
      <c r="E54" s="73"/>
      <c r="F54" s="73"/>
      <c r="G54" s="73"/>
      <c r="H54" s="73"/>
      <c r="I54" s="73"/>
      <c r="J54" s="73"/>
      <c r="K54" s="73"/>
      <c r="L54" s="70">
        <f>SUM(L52:L53)</f>
        <v>3</v>
      </c>
      <c r="M54" s="70">
        <f>SUM(M52:M53)</f>
        <v>11454</v>
      </c>
      <c r="N54" s="70">
        <f>SUM(N52:N53)</f>
        <v>31697.9</v>
      </c>
    </row>
    <row r="55" spans="1:14" ht="15" customHeight="1" x14ac:dyDescent="0.25">
      <c r="A55" s="67"/>
      <c r="B55" s="252" t="s">
        <v>63</v>
      </c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4"/>
    </row>
    <row r="56" spans="1:14" ht="15" customHeight="1" x14ac:dyDescent="0.25">
      <c r="A56" s="67"/>
      <c r="B56" s="49" t="s">
        <v>72</v>
      </c>
      <c r="C56" s="49" t="s">
        <v>73</v>
      </c>
      <c r="D56" s="130">
        <v>2.75</v>
      </c>
      <c r="E56" s="81">
        <v>2.75</v>
      </c>
      <c r="F56" s="81">
        <v>2.74</v>
      </c>
      <c r="G56" s="81">
        <v>2.74</v>
      </c>
      <c r="H56" s="81">
        <v>2.75</v>
      </c>
      <c r="I56" s="127">
        <v>2.74</v>
      </c>
      <c r="J56" s="127">
        <v>2.75</v>
      </c>
      <c r="K56" s="128">
        <v>-0.36</v>
      </c>
      <c r="L56" s="141">
        <v>24</v>
      </c>
      <c r="M56" s="125">
        <v>5856873</v>
      </c>
      <c r="N56" s="126">
        <v>16057969.48</v>
      </c>
    </row>
    <row r="57" spans="1:14" ht="15" customHeight="1" x14ac:dyDescent="0.25">
      <c r="A57" s="67"/>
      <c r="B57" s="49" t="s">
        <v>33</v>
      </c>
      <c r="C57" s="49" t="s">
        <v>74</v>
      </c>
      <c r="D57" s="130">
        <v>0.97</v>
      </c>
      <c r="E57" s="81">
        <v>0.97</v>
      </c>
      <c r="F57" s="81">
        <v>0.97</v>
      </c>
      <c r="G57" s="81">
        <v>0.97</v>
      </c>
      <c r="H57" s="81">
        <v>1.04</v>
      </c>
      <c r="I57" s="127">
        <v>0.97</v>
      </c>
      <c r="J57" s="127">
        <v>1.04</v>
      </c>
      <c r="K57" s="128">
        <v>-6.73</v>
      </c>
      <c r="L57" s="141">
        <v>1</v>
      </c>
      <c r="M57" s="125">
        <v>1900</v>
      </c>
      <c r="N57" s="126">
        <v>1843</v>
      </c>
    </row>
    <row r="58" spans="1:14" ht="15" customHeight="1" x14ac:dyDescent="0.25">
      <c r="A58" s="67"/>
      <c r="B58" s="241" t="s">
        <v>66</v>
      </c>
      <c r="C58" s="242"/>
      <c r="D58" s="73"/>
      <c r="E58" s="73"/>
      <c r="F58" s="73"/>
      <c r="G58" s="73"/>
      <c r="H58" s="73"/>
      <c r="I58" s="73"/>
      <c r="J58" s="73"/>
      <c r="K58" s="73"/>
      <c r="L58" s="70">
        <f>SUM(L56:L57)</f>
        <v>25</v>
      </c>
      <c r="M58" s="70">
        <f>SUM(M56:M57)</f>
        <v>5858773</v>
      </c>
      <c r="N58" s="70">
        <f>SUM(N56:N57)</f>
        <v>16059812.48</v>
      </c>
    </row>
    <row r="59" spans="1:14" ht="15" customHeight="1" x14ac:dyDescent="0.25">
      <c r="A59" s="67"/>
      <c r="B59" s="257" t="s">
        <v>75</v>
      </c>
      <c r="C59" s="258"/>
      <c r="D59" s="71"/>
      <c r="E59" s="71"/>
      <c r="F59" s="71"/>
      <c r="G59" s="71"/>
      <c r="H59" s="71"/>
      <c r="I59" s="71"/>
      <c r="J59" s="71"/>
      <c r="K59" s="71"/>
      <c r="L59" s="72">
        <f>L58+L54+L50+L47</f>
        <v>100</v>
      </c>
      <c r="M59" s="72">
        <f t="shared" ref="M59:N59" si="0">M58+M54+M50+M47</f>
        <v>49570881227</v>
      </c>
      <c r="N59" s="72">
        <f t="shared" si="0"/>
        <v>4233397090.3800001</v>
      </c>
    </row>
    <row r="60" spans="1:14" ht="21.75" customHeight="1" x14ac:dyDescent="0.25">
      <c r="A60" s="67"/>
      <c r="B60" s="248" t="s">
        <v>346</v>
      </c>
      <c r="C60" s="248"/>
      <c r="D60" s="248"/>
      <c r="E60" s="248"/>
      <c r="F60" s="248"/>
      <c r="G60" s="248"/>
      <c r="H60" s="248"/>
      <c r="I60" s="248"/>
      <c r="J60" s="248"/>
      <c r="K60" s="248"/>
      <c r="L60" s="248"/>
      <c r="M60" s="248"/>
      <c r="N60" s="248"/>
    </row>
    <row r="61" spans="1:14" ht="25.5" customHeight="1" x14ac:dyDescent="0.25">
      <c r="A61" s="67"/>
      <c r="B61" s="109" t="s">
        <v>38</v>
      </c>
      <c r="C61" s="110" t="s">
        <v>39</v>
      </c>
      <c r="D61" s="110" t="s">
        <v>40</v>
      </c>
      <c r="E61" s="110" t="s">
        <v>41</v>
      </c>
      <c r="F61" s="110" t="s">
        <v>42</v>
      </c>
      <c r="G61" s="110" t="s">
        <v>43</v>
      </c>
      <c r="H61" s="110" t="s">
        <v>44</v>
      </c>
      <c r="I61" s="110" t="s">
        <v>45</v>
      </c>
      <c r="J61" s="111" t="s">
        <v>46</v>
      </c>
      <c r="K61" s="112" t="s">
        <v>32</v>
      </c>
      <c r="L61" s="113" t="s">
        <v>47</v>
      </c>
      <c r="M61" s="113" t="s">
        <v>48</v>
      </c>
      <c r="N61" s="110" t="s">
        <v>49</v>
      </c>
    </row>
    <row r="62" spans="1:14" ht="15" customHeight="1" x14ac:dyDescent="0.25">
      <c r="A62" s="67"/>
      <c r="B62" s="247" t="s">
        <v>50</v>
      </c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9"/>
    </row>
    <row r="63" spans="1:14" ht="15" customHeight="1" x14ac:dyDescent="0.25">
      <c r="A63" s="67"/>
      <c r="B63" s="96" t="s">
        <v>285</v>
      </c>
      <c r="C63" s="96" t="s">
        <v>293</v>
      </c>
      <c r="D63" s="81">
        <v>0.13</v>
      </c>
      <c r="E63" s="81">
        <v>0.13</v>
      </c>
      <c r="F63" s="81">
        <v>0.12</v>
      </c>
      <c r="G63" s="81">
        <v>0.13</v>
      </c>
      <c r="H63" s="81">
        <v>0.13</v>
      </c>
      <c r="I63" s="81">
        <v>0.13</v>
      </c>
      <c r="J63" s="81">
        <v>0.13</v>
      </c>
      <c r="K63" s="82">
        <v>0</v>
      </c>
      <c r="L63" s="124">
        <v>5</v>
      </c>
      <c r="M63" s="83">
        <v>11000000</v>
      </c>
      <c r="N63" s="84">
        <v>1410000</v>
      </c>
    </row>
    <row r="64" spans="1:14" ht="15" customHeight="1" x14ac:dyDescent="0.25">
      <c r="A64" s="67"/>
      <c r="B64" s="250" t="s">
        <v>53</v>
      </c>
      <c r="C64" s="251"/>
      <c r="D64" s="243"/>
      <c r="E64" s="244"/>
      <c r="F64" s="244"/>
      <c r="G64" s="244"/>
      <c r="H64" s="244"/>
      <c r="I64" s="244"/>
      <c r="J64" s="244"/>
      <c r="K64" s="245"/>
      <c r="L64" s="70">
        <f>SUM(L63:L63)</f>
        <v>5</v>
      </c>
      <c r="M64" s="70">
        <f>SUM(M63:M63)</f>
        <v>11000000</v>
      </c>
      <c r="N64" s="70">
        <f>SUM(N63:N63)</f>
        <v>1410000</v>
      </c>
    </row>
    <row r="65" spans="1:14" ht="15" customHeight="1" x14ac:dyDescent="0.25">
      <c r="A65" s="67"/>
      <c r="B65" s="247" t="s">
        <v>57</v>
      </c>
      <c r="C65" s="248"/>
      <c r="D65" s="248"/>
      <c r="E65" s="248"/>
      <c r="F65" s="248"/>
      <c r="G65" s="248"/>
      <c r="H65" s="248"/>
      <c r="I65" s="248"/>
      <c r="J65" s="248"/>
      <c r="K65" s="248"/>
      <c r="L65" s="248"/>
      <c r="M65" s="248"/>
      <c r="N65" s="249"/>
    </row>
    <row r="66" spans="1:14" ht="15" customHeight="1" x14ac:dyDescent="0.25">
      <c r="A66" s="67"/>
      <c r="B66" s="96" t="s">
        <v>76</v>
      </c>
      <c r="C66" s="96" t="s">
        <v>77</v>
      </c>
      <c r="D66" s="81">
        <v>1.27</v>
      </c>
      <c r="E66" s="81">
        <v>1.27</v>
      </c>
      <c r="F66" s="81">
        <v>1.27</v>
      </c>
      <c r="G66" s="81">
        <v>1.27</v>
      </c>
      <c r="H66" s="81">
        <v>1.21</v>
      </c>
      <c r="I66" s="81">
        <v>1.27</v>
      </c>
      <c r="J66" s="81">
        <v>1.21</v>
      </c>
      <c r="K66" s="82">
        <v>4.96</v>
      </c>
      <c r="L66" s="124">
        <v>2</v>
      </c>
      <c r="M66" s="83">
        <v>9874</v>
      </c>
      <c r="N66" s="84">
        <v>12539.98</v>
      </c>
    </row>
    <row r="67" spans="1:14" ht="15" customHeight="1" x14ac:dyDescent="0.25">
      <c r="A67" s="67"/>
      <c r="B67" s="96" t="s">
        <v>98</v>
      </c>
      <c r="C67" s="96" t="s">
        <v>99</v>
      </c>
      <c r="D67" s="81">
        <v>1.35</v>
      </c>
      <c r="E67" s="81">
        <v>1.35</v>
      </c>
      <c r="F67" s="81">
        <v>1.35</v>
      </c>
      <c r="G67" s="81">
        <v>1.35</v>
      </c>
      <c r="H67" s="81">
        <v>1.35</v>
      </c>
      <c r="I67" s="81">
        <v>1.35</v>
      </c>
      <c r="J67" s="81">
        <v>1.35</v>
      </c>
      <c r="K67" s="82">
        <v>0</v>
      </c>
      <c r="L67" s="124">
        <v>5</v>
      </c>
      <c r="M67" s="83">
        <v>46649</v>
      </c>
      <c r="N67" s="84">
        <v>62976.15</v>
      </c>
    </row>
    <row r="68" spans="1:14" ht="15" customHeight="1" x14ac:dyDescent="0.25">
      <c r="A68" s="67"/>
      <c r="B68" s="250" t="s">
        <v>62</v>
      </c>
      <c r="C68" s="251"/>
      <c r="D68" s="243"/>
      <c r="E68" s="244"/>
      <c r="F68" s="244"/>
      <c r="G68" s="244"/>
      <c r="H68" s="244"/>
      <c r="I68" s="244"/>
      <c r="J68" s="244"/>
      <c r="K68" s="245"/>
      <c r="L68" s="70">
        <f>SUM(L66:L67)</f>
        <v>7</v>
      </c>
      <c r="M68" s="70">
        <f>SUM(M66:M67)</f>
        <v>56523</v>
      </c>
      <c r="N68" s="70">
        <f>SUM(N66:N67)</f>
        <v>75516.13</v>
      </c>
    </row>
    <row r="69" spans="1:14" ht="15" customHeight="1" x14ac:dyDescent="0.25">
      <c r="A69" s="67"/>
      <c r="B69" s="252" t="s">
        <v>63</v>
      </c>
      <c r="C69" s="253"/>
      <c r="D69" s="253"/>
      <c r="E69" s="253"/>
      <c r="F69" s="253"/>
      <c r="G69" s="253"/>
      <c r="H69" s="253"/>
      <c r="I69" s="253"/>
      <c r="J69" s="253"/>
      <c r="K69" s="253"/>
      <c r="L69" s="253"/>
      <c r="M69" s="253"/>
      <c r="N69" s="254"/>
    </row>
    <row r="70" spans="1:14" ht="15" customHeight="1" x14ac:dyDescent="0.25">
      <c r="A70" s="67"/>
      <c r="B70" s="96" t="s">
        <v>196</v>
      </c>
      <c r="C70" s="96" t="s">
        <v>197</v>
      </c>
      <c r="D70" s="81">
        <v>1.64</v>
      </c>
      <c r="E70" s="81">
        <v>1.64</v>
      </c>
      <c r="F70" s="81">
        <v>1.64</v>
      </c>
      <c r="G70" s="81">
        <v>1.64</v>
      </c>
      <c r="H70" s="81">
        <v>1.64</v>
      </c>
      <c r="I70" s="81">
        <v>1.64</v>
      </c>
      <c r="J70" s="81">
        <v>1.64</v>
      </c>
      <c r="K70" s="82">
        <v>0</v>
      </c>
      <c r="L70" s="124">
        <v>3</v>
      </c>
      <c r="M70" s="83">
        <v>88690</v>
      </c>
      <c r="N70" s="84">
        <v>145451.6</v>
      </c>
    </row>
    <row r="71" spans="1:14" ht="15" customHeight="1" x14ac:dyDescent="0.25">
      <c r="A71" s="67"/>
      <c r="B71" s="96" t="s">
        <v>78</v>
      </c>
      <c r="C71" s="96" t="s">
        <v>79</v>
      </c>
      <c r="D71" s="81">
        <v>1.85</v>
      </c>
      <c r="E71" s="81">
        <v>1.85</v>
      </c>
      <c r="F71" s="81">
        <v>1.85</v>
      </c>
      <c r="G71" s="81">
        <v>1.85</v>
      </c>
      <c r="H71" s="81">
        <v>1.85</v>
      </c>
      <c r="I71" s="81">
        <v>1.85</v>
      </c>
      <c r="J71" s="81">
        <v>1.85</v>
      </c>
      <c r="K71" s="82">
        <v>0</v>
      </c>
      <c r="L71" s="124">
        <v>1</v>
      </c>
      <c r="M71" s="83">
        <v>5000</v>
      </c>
      <c r="N71" s="84">
        <v>9250</v>
      </c>
    </row>
    <row r="72" spans="1:14" ht="15" customHeight="1" x14ac:dyDescent="0.25">
      <c r="A72" s="67"/>
      <c r="B72" s="96" t="s">
        <v>80</v>
      </c>
      <c r="C72" s="96" t="s">
        <v>81</v>
      </c>
      <c r="D72" s="81">
        <v>1.27</v>
      </c>
      <c r="E72" s="81">
        <v>1.27</v>
      </c>
      <c r="F72" s="81">
        <v>1.27</v>
      </c>
      <c r="G72" s="81">
        <v>1.27</v>
      </c>
      <c r="H72" s="81">
        <v>1.27</v>
      </c>
      <c r="I72" s="81">
        <v>1.27</v>
      </c>
      <c r="J72" s="81">
        <v>1.27</v>
      </c>
      <c r="K72" s="82">
        <v>0</v>
      </c>
      <c r="L72" s="124">
        <v>1</v>
      </c>
      <c r="M72" s="83">
        <v>2000</v>
      </c>
      <c r="N72" s="84">
        <v>2540</v>
      </c>
    </row>
    <row r="73" spans="1:14" ht="15" customHeight="1" x14ac:dyDescent="0.25">
      <c r="A73" s="67"/>
      <c r="B73" s="241" t="s">
        <v>66</v>
      </c>
      <c r="C73" s="242"/>
      <c r="D73" s="243"/>
      <c r="E73" s="244"/>
      <c r="F73" s="244"/>
      <c r="G73" s="244"/>
      <c r="H73" s="244"/>
      <c r="I73" s="244"/>
      <c r="J73" s="244"/>
      <c r="K73" s="245"/>
      <c r="L73" s="70">
        <f>SUM(L70:L72)</f>
        <v>5</v>
      </c>
      <c r="M73" s="70">
        <f>SUM(M70:M72)</f>
        <v>95690</v>
      </c>
      <c r="N73" s="70">
        <f>SUM(N70:N72)</f>
        <v>157241.60000000001</v>
      </c>
    </row>
    <row r="74" spans="1:14" ht="15" customHeight="1" x14ac:dyDescent="0.25">
      <c r="A74" s="67"/>
      <c r="B74" s="238" t="s">
        <v>67</v>
      </c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40"/>
    </row>
    <row r="75" spans="1:14" ht="15" customHeight="1" x14ac:dyDescent="0.25">
      <c r="A75" s="67"/>
      <c r="B75" s="123" t="s">
        <v>297</v>
      </c>
      <c r="C75" s="123" t="s">
        <v>299</v>
      </c>
      <c r="D75" s="130">
        <v>9.35</v>
      </c>
      <c r="E75" s="171">
        <v>9.4</v>
      </c>
      <c r="F75" s="171">
        <v>9.35</v>
      </c>
      <c r="G75" s="171">
        <v>9.39</v>
      </c>
      <c r="H75" s="171">
        <v>9.4</v>
      </c>
      <c r="I75" s="171">
        <v>9.4</v>
      </c>
      <c r="J75" s="171">
        <v>9.4</v>
      </c>
      <c r="K75" s="172">
        <v>0</v>
      </c>
      <c r="L75" s="167">
        <v>4</v>
      </c>
      <c r="M75" s="173">
        <v>93525</v>
      </c>
      <c r="N75" s="174">
        <v>877885</v>
      </c>
    </row>
    <row r="76" spans="1:14" ht="15" customHeight="1" x14ac:dyDescent="0.25">
      <c r="A76" s="67"/>
      <c r="B76" s="68" t="s">
        <v>147</v>
      </c>
      <c r="C76" s="68" t="s">
        <v>144</v>
      </c>
      <c r="D76" s="81">
        <v>20.7</v>
      </c>
      <c r="E76" s="81">
        <v>20.85</v>
      </c>
      <c r="F76" s="81">
        <v>20.7</v>
      </c>
      <c r="G76" s="81">
        <v>20.71</v>
      </c>
      <c r="H76" s="81">
        <v>20.69</v>
      </c>
      <c r="I76" s="81">
        <v>20.7</v>
      </c>
      <c r="J76" s="81">
        <v>20.7</v>
      </c>
      <c r="K76" s="104">
        <v>0</v>
      </c>
      <c r="L76" s="90">
        <v>5</v>
      </c>
      <c r="M76" s="83">
        <v>135000</v>
      </c>
      <c r="N76" s="84">
        <v>2796000</v>
      </c>
    </row>
    <row r="77" spans="1:14" ht="15" customHeight="1" x14ac:dyDescent="0.25">
      <c r="A77" s="67"/>
      <c r="B77" s="241" t="s">
        <v>69</v>
      </c>
      <c r="C77" s="242"/>
      <c r="D77" s="243"/>
      <c r="E77" s="244"/>
      <c r="F77" s="244"/>
      <c r="G77" s="244"/>
      <c r="H77" s="244"/>
      <c r="I77" s="244"/>
      <c r="J77" s="244"/>
      <c r="K77" s="245"/>
      <c r="L77" s="70">
        <f>SUM(L75:L76)</f>
        <v>9</v>
      </c>
      <c r="M77" s="83">
        <f>SUM(M75:M76)</f>
        <v>228525</v>
      </c>
      <c r="N77" s="84">
        <f>SUM(N75:N76)</f>
        <v>3673885</v>
      </c>
    </row>
    <row r="78" spans="1:14" ht="15" customHeight="1" x14ac:dyDescent="0.25">
      <c r="A78" s="67"/>
      <c r="B78" s="238" t="s">
        <v>70</v>
      </c>
      <c r="C78" s="239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40"/>
    </row>
    <row r="79" spans="1:14" ht="15" customHeight="1" x14ac:dyDescent="0.25">
      <c r="A79" s="67"/>
      <c r="B79" s="68" t="s">
        <v>229</v>
      </c>
      <c r="C79" s="68" t="s">
        <v>230</v>
      </c>
      <c r="D79" s="81">
        <v>5.15</v>
      </c>
      <c r="E79" s="81">
        <v>5.15</v>
      </c>
      <c r="F79" s="81">
        <v>5.05</v>
      </c>
      <c r="G79" s="81">
        <v>5.09</v>
      </c>
      <c r="H79" s="81">
        <v>5.16</v>
      </c>
      <c r="I79" s="81">
        <v>5.14</v>
      </c>
      <c r="J79" s="81">
        <v>5.15</v>
      </c>
      <c r="K79" s="82">
        <v>-0.19</v>
      </c>
      <c r="L79" s="124">
        <v>48</v>
      </c>
      <c r="M79" s="83">
        <v>5453191</v>
      </c>
      <c r="N79" s="84">
        <v>27762894.809999999</v>
      </c>
    </row>
    <row r="80" spans="1:14" ht="15" customHeight="1" x14ac:dyDescent="0.25">
      <c r="A80" s="67"/>
      <c r="B80" s="68" t="s">
        <v>287</v>
      </c>
      <c r="C80" s="68" t="s">
        <v>289</v>
      </c>
      <c r="D80" s="81">
        <v>0.33</v>
      </c>
      <c r="E80" s="81">
        <v>0.33</v>
      </c>
      <c r="F80" s="81">
        <v>0.33</v>
      </c>
      <c r="G80" s="81">
        <v>0.33</v>
      </c>
      <c r="H80" s="81">
        <v>0.32</v>
      </c>
      <c r="I80" s="81">
        <v>0.33</v>
      </c>
      <c r="J80" s="81">
        <v>0.32</v>
      </c>
      <c r="K80" s="82">
        <v>3.13</v>
      </c>
      <c r="L80" s="124">
        <v>1</v>
      </c>
      <c r="M80" s="83">
        <v>45454</v>
      </c>
      <c r="N80" s="84">
        <v>14999.82</v>
      </c>
    </row>
    <row r="81" spans="1:14" ht="15" customHeight="1" x14ac:dyDescent="0.25">
      <c r="A81" s="67"/>
      <c r="B81" s="241" t="s">
        <v>222</v>
      </c>
      <c r="C81" s="242"/>
      <c r="D81" s="243"/>
      <c r="E81" s="244"/>
      <c r="F81" s="244"/>
      <c r="G81" s="244"/>
      <c r="H81" s="244"/>
      <c r="I81" s="244"/>
      <c r="J81" s="244"/>
      <c r="K81" s="245"/>
      <c r="L81" s="70">
        <f>SUM(L79:L80)</f>
        <v>49</v>
      </c>
      <c r="M81" s="83">
        <f>SUM(M79:M80)</f>
        <v>5498645</v>
      </c>
      <c r="N81" s="84">
        <f>SUM(N79:N80)</f>
        <v>27777894.629999999</v>
      </c>
    </row>
    <row r="82" spans="1:14" ht="15" customHeight="1" x14ac:dyDescent="0.25">
      <c r="A82" s="67"/>
      <c r="B82" s="233" t="s">
        <v>82</v>
      </c>
      <c r="C82" s="234"/>
      <c r="D82" s="71"/>
      <c r="E82" s="71"/>
      <c r="F82" s="71"/>
      <c r="G82" s="71"/>
      <c r="H82" s="71"/>
      <c r="I82" s="71"/>
      <c r="J82" s="71"/>
      <c r="K82" s="71"/>
      <c r="L82" s="72">
        <f>L81+L77+L73+L68+L64</f>
        <v>75</v>
      </c>
      <c r="M82" s="72">
        <f>M81+M77+M73+M68+M64</f>
        <v>16879383</v>
      </c>
      <c r="N82" s="72">
        <f>N81+N77+N73+N68+N64</f>
        <v>33094537.359999999</v>
      </c>
    </row>
    <row r="83" spans="1:14" ht="15" customHeight="1" x14ac:dyDescent="0.25">
      <c r="A83" s="67"/>
      <c r="B83" s="233" t="s">
        <v>83</v>
      </c>
      <c r="C83" s="234"/>
      <c r="D83" s="235"/>
      <c r="E83" s="236"/>
      <c r="F83" s="236"/>
      <c r="G83" s="236"/>
      <c r="H83" s="236"/>
      <c r="I83" s="236"/>
      <c r="J83" s="236"/>
      <c r="K83" s="237"/>
      <c r="L83" s="72">
        <f>L82+L59+L40</f>
        <v>693</v>
      </c>
      <c r="M83" s="72">
        <f>M82+M59+M40</f>
        <v>49717884916</v>
      </c>
      <c r="N83" s="72">
        <f>N82+N59+N40</f>
        <v>4544349602.7300005</v>
      </c>
    </row>
    <row r="85" spans="1:14" ht="18.75" customHeight="1" x14ac:dyDescent="0.25">
      <c r="N85" s="77"/>
    </row>
  </sheetData>
  <mergeCells count="45">
    <mergeCell ref="B19:N19"/>
    <mergeCell ref="B21:C21"/>
    <mergeCell ref="B64:C64"/>
    <mergeCell ref="B68:C68"/>
    <mergeCell ref="D68:K68"/>
    <mergeCell ref="B60:N60"/>
    <mergeCell ref="B22:N22"/>
    <mergeCell ref="B37:N37"/>
    <mergeCell ref="B26:C26"/>
    <mergeCell ref="B27:N27"/>
    <mergeCell ref="B36:C36"/>
    <mergeCell ref="B59:C59"/>
    <mergeCell ref="B55:N55"/>
    <mergeCell ref="B58:C58"/>
    <mergeCell ref="B48:N48"/>
    <mergeCell ref="B50:C50"/>
    <mergeCell ref="B73:C73"/>
    <mergeCell ref="D73:K73"/>
    <mergeCell ref="B65:N65"/>
    <mergeCell ref="B40:C40"/>
    <mergeCell ref="B39:C39"/>
    <mergeCell ref="B41:N41"/>
    <mergeCell ref="D64:K64"/>
    <mergeCell ref="B62:N62"/>
    <mergeCell ref="B51:N51"/>
    <mergeCell ref="B54:C54"/>
    <mergeCell ref="B47:C47"/>
    <mergeCell ref="D47:K47"/>
    <mergeCell ref="B43:N43"/>
    <mergeCell ref="B69:N69"/>
    <mergeCell ref="D50:K50"/>
    <mergeCell ref="B1:N1"/>
    <mergeCell ref="B3:N3"/>
    <mergeCell ref="B14:C14"/>
    <mergeCell ref="B15:N15"/>
    <mergeCell ref="B18:C18"/>
    <mergeCell ref="B83:C83"/>
    <mergeCell ref="D83:K83"/>
    <mergeCell ref="B82:C82"/>
    <mergeCell ref="B74:N74"/>
    <mergeCell ref="B77:C77"/>
    <mergeCell ref="D77:K77"/>
    <mergeCell ref="B78:N78"/>
    <mergeCell ref="B81:C81"/>
    <mergeCell ref="D81:K81"/>
  </mergeCells>
  <pageMargins left="0.25" right="0.25" top="0" bottom="0" header="0" footer="0.25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3"/>
  <sheetViews>
    <sheetView rightToLeft="1" zoomScale="110" zoomScaleNormal="110" workbookViewId="0">
      <selection activeCell="D8" sqref="D8:E9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5" t="s">
        <v>350</v>
      </c>
      <c r="C1" s="265"/>
      <c r="D1" s="265"/>
      <c r="E1" s="265"/>
    </row>
    <row r="2" spans="2:5" ht="21" customHeight="1" x14ac:dyDescent="0.25">
      <c r="B2" s="121" t="s">
        <v>38</v>
      </c>
      <c r="C2" s="121" t="s">
        <v>39</v>
      </c>
      <c r="D2" s="121" t="s">
        <v>84</v>
      </c>
      <c r="E2" s="121" t="s">
        <v>85</v>
      </c>
    </row>
    <row r="3" spans="2:5" ht="12.95" customHeight="1" x14ac:dyDescent="0.25">
      <c r="B3" s="262" t="s">
        <v>50</v>
      </c>
      <c r="C3" s="263"/>
      <c r="D3" s="263"/>
      <c r="E3" s="264"/>
    </row>
    <row r="4" spans="2:5" ht="12.95" customHeight="1" x14ac:dyDescent="0.25">
      <c r="B4" s="117" t="s">
        <v>295</v>
      </c>
      <c r="C4" s="117" t="s">
        <v>294</v>
      </c>
      <c r="D4" s="130">
        <v>0.16</v>
      </c>
      <c r="E4" s="130">
        <v>0.16</v>
      </c>
    </row>
    <row r="5" spans="2:5" ht="12.95" customHeight="1" x14ac:dyDescent="0.25">
      <c r="B5" s="96" t="s">
        <v>233</v>
      </c>
      <c r="C5" s="96" t="s">
        <v>237</v>
      </c>
      <c r="D5" s="81">
        <v>1.75</v>
      </c>
      <c r="E5" s="81">
        <v>1.75</v>
      </c>
    </row>
    <row r="6" spans="2:5" ht="12.95" customHeight="1" x14ac:dyDescent="0.25">
      <c r="B6" s="96" t="s">
        <v>250</v>
      </c>
      <c r="C6" s="96" t="s">
        <v>252</v>
      </c>
      <c r="D6" s="81">
        <v>0.28999999999999998</v>
      </c>
      <c r="E6" s="81">
        <v>0.33</v>
      </c>
    </row>
    <row r="7" spans="2:5" ht="12.95" customHeight="1" x14ac:dyDescent="0.25">
      <c r="B7" s="68" t="s">
        <v>336</v>
      </c>
      <c r="C7" s="87" t="s">
        <v>337</v>
      </c>
      <c r="D7" s="81">
        <v>0.96</v>
      </c>
      <c r="E7" s="81">
        <v>0.96</v>
      </c>
    </row>
    <row r="8" spans="2:5" ht="12.95" customHeight="1" x14ac:dyDescent="0.25">
      <c r="B8" s="116" t="s">
        <v>184</v>
      </c>
      <c r="C8" s="68" t="s">
        <v>185</v>
      </c>
      <c r="D8" s="81">
        <v>0.22</v>
      </c>
      <c r="E8" s="81">
        <v>0.22</v>
      </c>
    </row>
    <row r="9" spans="2:5" ht="12.95" customHeight="1" x14ac:dyDescent="0.25">
      <c r="B9" s="68" t="s">
        <v>218</v>
      </c>
      <c r="C9" s="68" t="s">
        <v>219</v>
      </c>
      <c r="D9" s="81">
        <v>1.1000000000000001</v>
      </c>
      <c r="E9" s="81">
        <v>1.1000000000000001</v>
      </c>
    </row>
    <row r="10" spans="2:5" ht="12.95" customHeight="1" x14ac:dyDescent="0.25">
      <c r="B10" s="259" t="s">
        <v>56</v>
      </c>
      <c r="C10" s="260"/>
      <c r="D10" s="260"/>
      <c r="E10" s="261"/>
    </row>
    <row r="11" spans="2:5" ht="12.95" customHeight="1" x14ac:dyDescent="0.25">
      <c r="B11" s="96" t="s">
        <v>178</v>
      </c>
      <c r="C11" s="96" t="s">
        <v>179</v>
      </c>
      <c r="D11" s="134">
        <v>0.7</v>
      </c>
      <c r="E11" s="142">
        <v>0.7</v>
      </c>
    </row>
    <row r="12" spans="2:5" ht="12.95" customHeight="1" x14ac:dyDescent="0.25">
      <c r="B12" s="96" t="s">
        <v>153</v>
      </c>
      <c r="C12" s="96" t="s">
        <v>152</v>
      </c>
      <c r="D12" s="134">
        <v>0.81</v>
      </c>
      <c r="E12" s="142">
        <v>0.84</v>
      </c>
    </row>
    <row r="13" spans="2:5" ht="12.95" customHeight="1" x14ac:dyDescent="0.25">
      <c r="B13" s="259" t="s">
        <v>57</v>
      </c>
      <c r="C13" s="260"/>
      <c r="D13" s="260"/>
      <c r="E13" s="261"/>
    </row>
    <row r="14" spans="2:5" ht="12.95" customHeight="1" x14ac:dyDescent="0.25">
      <c r="B14" s="133" t="s">
        <v>306</v>
      </c>
      <c r="C14" s="133" t="s">
        <v>307</v>
      </c>
      <c r="D14" s="134">
        <v>0.45</v>
      </c>
      <c r="E14" s="142">
        <v>0.45</v>
      </c>
    </row>
    <row r="15" spans="2:5" ht="12.95" customHeight="1" x14ac:dyDescent="0.25">
      <c r="B15" s="96" t="s">
        <v>60</v>
      </c>
      <c r="C15" s="96" t="s">
        <v>61</v>
      </c>
      <c r="D15" s="134">
        <v>6.54</v>
      </c>
      <c r="E15" s="142">
        <v>7.5</v>
      </c>
    </row>
    <row r="16" spans="2:5" ht="12.95" customHeight="1" x14ac:dyDescent="0.25">
      <c r="B16" s="259" t="s">
        <v>63</v>
      </c>
      <c r="C16" s="260"/>
      <c r="D16" s="260"/>
      <c r="E16" s="261"/>
    </row>
    <row r="17" spans="2:5" ht="12.95" customHeight="1" x14ac:dyDescent="0.25">
      <c r="B17" s="96" t="s">
        <v>88</v>
      </c>
      <c r="C17" s="96" t="s">
        <v>89</v>
      </c>
      <c r="D17" s="81">
        <v>5.04</v>
      </c>
      <c r="E17" s="81">
        <v>5.04</v>
      </c>
    </row>
    <row r="18" spans="2:5" ht="12.95" customHeight="1" x14ac:dyDescent="0.25">
      <c r="B18" s="96" t="s">
        <v>90</v>
      </c>
      <c r="C18" s="96" t="s">
        <v>91</v>
      </c>
      <c r="D18" s="127">
        <v>1.94</v>
      </c>
      <c r="E18" s="142">
        <v>1.94</v>
      </c>
    </row>
    <row r="19" spans="2:5" ht="12.95" customHeight="1" x14ac:dyDescent="0.25">
      <c r="B19" s="68" t="s">
        <v>198</v>
      </c>
      <c r="C19" s="68" t="s">
        <v>199</v>
      </c>
      <c r="D19" s="127">
        <v>1.9</v>
      </c>
      <c r="E19" s="142">
        <v>1.9</v>
      </c>
    </row>
    <row r="20" spans="2:5" ht="12.95" customHeight="1" x14ac:dyDescent="0.25">
      <c r="B20" s="259" t="s">
        <v>249</v>
      </c>
      <c r="C20" s="260"/>
      <c r="D20" s="260"/>
      <c r="E20" s="261"/>
    </row>
    <row r="21" spans="2:5" ht="12.95" customHeight="1" x14ac:dyDescent="0.25">
      <c r="B21" s="68" t="s">
        <v>192</v>
      </c>
      <c r="C21" s="68" t="s">
        <v>193</v>
      </c>
      <c r="D21" s="134">
        <v>12.05</v>
      </c>
      <c r="E21" s="134">
        <v>12.05</v>
      </c>
    </row>
    <row r="22" spans="2:5" ht="12.95" customHeight="1" x14ac:dyDescent="0.25">
      <c r="B22" s="68" t="s">
        <v>37</v>
      </c>
      <c r="C22" s="68" t="s">
        <v>68</v>
      </c>
      <c r="D22" s="134">
        <v>108</v>
      </c>
      <c r="E22" s="127">
        <v>108</v>
      </c>
    </row>
    <row r="23" spans="2:5" ht="12.95" customHeight="1" x14ac:dyDescent="0.25">
      <c r="B23" s="68" t="s">
        <v>256</v>
      </c>
      <c r="C23" s="68" t="s">
        <v>257</v>
      </c>
      <c r="D23" s="127">
        <v>12.39</v>
      </c>
      <c r="E23" s="176">
        <v>12.39</v>
      </c>
    </row>
    <row r="24" spans="2:5" ht="12.95" customHeight="1" x14ac:dyDescent="0.25">
      <c r="B24" s="68" t="s">
        <v>210</v>
      </c>
      <c r="C24" s="68" t="s">
        <v>211</v>
      </c>
      <c r="D24" s="134">
        <v>55.05</v>
      </c>
      <c r="E24" s="176">
        <v>55</v>
      </c>
    </row>
    <row r="25" spans="2:5" ht="12.95" customHeight="1" x14ac:dyDescent="0.25">
      <c r="B25" s="259" t="s">
        <v>70</v>
      </c>
      <c r="C25" s="260"/>
      <c r="D25" s="260"/>
      <c r="E25" s="261"/>
    </row>
    <row r="26" spans="2:5" ht="12.95" customHeight="1" x14ac:dyDescent="0.25">
      <c r="B26" s="96" t="s">
        <v>247</v>
      </c>
      <c r="C26" s="96" t="s">
        <v>248</v>
      </c>
      <c r="D26" s="81">
        <v>11</v>
      </c>
      <c r="E26" s="142">
        <v>11</v>
      </c>
    </row>
    <row r="27" spans="2:5" ht="12.95" customHeight="1" x14ac:dyDescent="0.25">
      <c r="B27" s="68" t="s">
        <v>180</v>
      </c>
      <c r="C27" s="68" t="s">
        <v>181</v>
      </c>
      <c r="D27" s="81">
        <v>5.6</v>
      </c>
      <c r="E27" s="81">
        <v>5.6</v>
      </c>
    </row>
    <row r="28" spans="2:5" ht="12.95" customHeight="1" x14ac:dyDescent="0.25">
      <c r="B28" s="68" t="s">
        <v>92</v>
      </c>
      <c r="C28" s="68" t="s">
        <v>93</v>
      </c>
      <c r="D28" s="134">
        <v>2.08</v>
      </c>
      <c r="E28" s="134">
        <v>2.08</v>
      </c>
    </row>
    <row r="29" spans="2:5" ht="17.25" customHeight="1" x14ac:dyDescent="0.25">
      <c r="B29" s="266" t="s">
        <v>351</v>
      </c>
      <c r="C29" s="267"/>
      <c r="D29" s="267"/>
      <c r="E29" s="267"/>
    </row>
    <row r="30" spans="2:5" ht="21" customHeight="1" x14ac:dyDescent="0.25">
      <c r="B30" s="121" t="s">
        <v>38</v>
      </c>
      <c r="C30" s="121" t="s">
        <v>39</v>
      </c>
      <c r="D30" s="121" t="s">
        <v>84</v>
      </c>
      <c r="E30" s="121" t="s">
        <v>85</v>
      </c>
    </row>
    <row r="31" spans="2:5" ht="12" customHeight="1" x14ac:dyDescent="0.25">
      <c r="B31" s="262" t="s">
        <v>50</v>
      </c>
      <c r="C31" s="263"/>
      <c r="D31" s="263"/>
      <c r="E31" s="264"/>
    </row>
    <row r="32" spans="2:5" ht="12" customHeight="1" x14ac:dyDescent="0.25">
      <c r="B32" s="117" t="s">
        <v>323</v>
      </c>
      <c r="C32" s="117" t="s">
        <v>324</v>
      </c>
      <c r="D32" s="131">
        <v>1.03</v>
      </c>
      <c r="E32" s="131">
        <v>1.04</v>
      </c>
    </row>
    <row r="33" spans="2:5" ht="12" customHeight="1" x14ac:dyDescent="0.25">
      <c r="B33" s="117" t="s">
        <v>94</v>
      </c>
      <c r="C33" s="117" t="s">
        <v>95</v>
      </c>
      <c r="D33" s="130">
        <v>0.75</v>
      </c>
      <c r="E33" s="130">
        <v>0.75</v>
      </c>
    </row>
    <row r="34" spans="2:5" ht="12" customHeight="1" x14ac:dyDescent="0.25">
      <c r="B34" s="117" t="s">
        <v>96</v>
      </c>
      <c r="C34" s="117" t="s">
        <v>97</v>
      </c>
      <c r="D34" s="131">
        <v>1</v>
      </c>
      <c r="E34" s="131">
        <v>1</v>
      </c>
    </row>
    <row r="35" spans="2:5" ht="12" customHeight="1" x14ac:dyDescent="0.25">
      <c r="B35" s="117" t="s">
        <v>176</v>
      </c>
      <c r="C35" s="117" t="s">
        <v>177</v>
      </c>
      <c r="D35" s="81">
        <v>1.05</v>
      </c>
      <c r="E35" s="81">
        <v>1.05</v>
      </c>
    </row>
    <row r="36" spans="2:5" ht="12" customHeight="1" x14ac:dyDescent="0.25">
      <c r="B36" s="117" t="s">
        <v>223</v>
      </c>
      <c r="C36" s="117" t="s">
        <v>224</v>
      </c>
      <c r="D36" s="81">
        <v>1.01</v>
      </c>
      <c r="E36" s="81">
        <v>1.01</v>
      </c>
    </row>
    <row r="37" spans="2:5" ht="12" customHeight="1" x14ac:dyDescent="0.25">
      <c r="B37" s="117" t="s">
        <v>231</v>
      </c>
      <c r="C37" s="117" t="s">
        <v>232</v>
      </c>
      <c r="D37" s="81">
        <v>0.11</v>
      </c>
      <c r="E37" s="81">
        <v>0.11</v>
      </c>
    </row>
    <row r="38" spans="2:5" ht="12" customHeight="1" x14ac:dyDescent="0.25">
      <c r="B38" s="123" t="s">
        <v>216</v>
      </c>
      <c r="C38" s="123" t="s">
        <v>217</v>
      </c>
      <c r="D38" s="81">
        <v>1</v>
      </c>
      <c r="E38" s="81">
        <v>1</v>
      </c>
    </row>
    <row r="39" spans="2:5" ht="12" customHeight="1" x14ac:dyDescent="0.25">
      <c r="B39" s="123" t="s">
        <v>186</v>
      </c>
      <c r="C39" s="123" t="s">
        <v>187</v>
      </c>
      <c r="D39" s="81">
        <v>0.25</v>
      </c>
      <c r="E39" s="81">
        <v>0.25</v>
      </c>
    </row>
    <row r="40" spans="2:5" ht="12" customHeight="1" x14ac:dyDescent="0.25">
      <c r="B40" s="96" t="s">
        <v>261</v>
      </c>
      <c r="C40" s="96" t="s">
        <v>259</v>
      </c>
      <c r="D40" s="81">
        <v>1</v>
      </c>
      <c r="E40" s="81">
        <v>1</v>
      </c>
    </row>
    <row r="41" spans="2:5" ht="12" customHeight="1" x14ac:dyDescent="0.25">
      <c r="B41" s="96" t="s">
        <v>188</v>
      </c>
      <c r="C41" s="96" t="s">
        <v>189</v>
      </c>
      <c r="D41" s="81">
        <v>0.2</v>
      </c>
      <c r="E41" s="81">
        <v>0.2</v>
      </c>
    </row>
    <row r="42" spans="2:5" ht="12" customHeight="1" x14ac:dyDescent="0.25">
      <c r="B42" s="96" t="s">
        <v>245</v>
      </c>
      <c r="C42" s="96" t="s">
        <v>246</v>
      </c>
      <c r="D42" s="81">
        <v>0.85</v>
      </c>
      <c r="E42" s="81">
        <v>0.85</v>
      </c>
    </row>
    <row r="43" spans="2:5" ht="12" customHeight="1" x14ac:dyDescent="0.25">
      <c r="B43" s="117" t="s">
        <v>296</v>
      </c>
      <c r="C43" s="117" t="s">
        <v>298</v>
      </c>
      <c r="D43" s="130">
        <v>1</v>
      </c>
      <c r="E43" s="130">
        <v>1</v>
      </c>
    </row>
    <row r="44" spans="2:5" ht="12" customHeight="1" x14ac:dyDescent="0.25">
      <c r="B44" s="123" t="s">
        <v>203</v>
      </c>
      <c r="C44" s="123" t="s">
        <v>204</v>
      </c>
      <c r="D44" s="130">
        <v>0.05</v>
      </c>
      <c r="E44" s="130">
        <v>0.05</v>
      </c>
    </row>
    <row r="45" spans="2:5" ht="12" customHeight="1" x14ac:dyDescent="0.25">
      <c r="B45" s="123" t="s">
        <v>262</v>
      </c>
      <c r="C45" s="123" t="s">
        <v>263</v>
      </c>
      <c r="D45" s="130">
        <v>0.08</v>
      </c>
      <c r="E45" s="130">
        <v>0.08</v>
      </c>
    </row>
    <row r="46" spans="2:5" ht="12" customHeight="1" x14ac:dyDescent="0.25">
      <c r="B46" s="259" t="s">
        <v>280</v>
      </c>
      <c r="C46" s="260"/>
      <c r="D46" s="260"/>
      <c r="E46" s="261"/>
    </row>
    <row r="47" spans="2:5" ht="12" customHeight="1" x14ac:dyDescent="0.25">
      <c r="B47" s="132" t="s">
        <v>251</v>
      </c>
      <c r="C47" s="132" t="s">
        <v>253</v>
      </c>
      <c r="D47" s="81">
        <v>1.26</v>
      </c>
      <c r="E47" s="81">
        <v>1.26</v>
      </c>
    </row>
    <row r="48" spans="2:5" ht="12" customHeight="1" x14ac:dyDescent="0.25">
      <c r="B48" s="259" t="s">
        <v>57</v>
      </c>
      <c r="C48" s="260"/>
      <c r="D48" s="260"/>
      <c r="E48" s="261"/>
    </row>
    <row r="49" spans="2:5" ht="12" customHeight="1" x14ac:dyDescent="0.25">
      <c r="B49" s="117" t="s">
        <v>208</v>
      </c>
      <c r="C49" s="117" t="s">
        <v>209</v>
      </c>
      <c r="D49" s="81">
        <v>1</v>
      </c>
      <c r="E49" s="81">
        <v>1</v>
      </c>
    </row>
    <row r="50" spans="2:5" ht="12" customHeight="1" x14ac:dyDescent="0.25">
      <c r="B50" s="259" t="s">
        <v>249</v>
      </c>
      <c r="C50" s="260"/>
      <c r="D50" s="260"/>
      <c r="E50" s="261"/>
    </row>
    <row r="51" spans="2:5" ht="12" customHeight="1" x14ac:dyDescent="0.25">
      <c r="B51" s="49" t="s">
        <v>190</v>
      </c>
      <c r="C51" s="49" t="s">
        <v>191</v>
      </c>
      <c r="D51" s="81">
        <v>25.98</v>
      </c>
      <c r="E51" s="81">
        <v>25.98</v>
      </c>
    </row>
    <row r="52" spans="2:5" ht="12" customHeight="1" x14ac:dyDescent="0.25">
      <c r="B52" s="259" t="s">
        <v>63</v>
      </c>
      <c r="C52" s="260"/>
      <c r="D52" s="260"/>
      <c r="E52" s="261"/>
    </row>
    <row r="53" spans="2:5" ht="12" customHeight="1" x14ac:dyDescent="0.25">
      <c r="B53" s="117" t="s">
        <v>194</v>
      </c>
      <c r="C53" s="117" t="s">
        <v>195</v>
      </c>
      <c r="D53" s="130">
        <v>100</v>
      </c>
      <c r="E53" s="130">
        <v>100</v>
      </c>
    </row>
    <row r="54" spans="2:5" ht="18" customHeight="1" x14ac:dyDescent="0.25">
      <c r="B54" s="266" t="s">
        <v>352</v>
      </c>
      <c r="C54" s="267"/>
      <c r="D54" s="267"/>
      <c r="E54" s="267"/>
    </row>
    <row r="55" spans="2:5" ht="18" customHeight="1" x14ac:dyDescent="0.25">
      <c r="B55" s="121" t="s">
        <v>38</v>
      </c>
      <c r="C55" s="121" t="s">
        <v>39</v>
      </c>
      <c r="D55" s="121" t="s">
        <v>84</v>
      </c>
      <c r="E55" s="121" t="s">
        <v>85</v>
      </c>
    </row>
    <row r="56" spans="2:5" x14ac:dyDescent="0.25">
      <c r="B56" s="262" t="s">
        <v>50</v>
      </c>
      <c r="C56" s="263"/>
      <c r="D56" s="263"/>
      <c r="E56" s="264"/>
    </row>
    <row r="57" spans="2:5" x14ac:dyDescent="0.25">
      <c r="B57" s="96" t="s">
        <v>284</v>
      </c>
      <c r="C57" s="96" t="s">
        <v>292</v>
      </c>
      <c r="D57" s="130">
        <v>0.21</v>
      </c>
      <c r="E57" s="130">
        <v>0.21</v>
      </c>
    </row>
    <row r="58" spans="2:5" x14ac:dyDescent="0.25">
      <c r="B58" s="259" t="s">
        <v>63</v>
      </c>
      <c r="C58" s="260"/>
      <c r="D58" s="260"/>
      <c r="E58" s="261"/>
    </row>
    <row r="59" spans="2:5" x14ac:dyDescent="0.25">
      <c r="B59" s="96" t="s">
        <v>160</v>
      </c>
      <c r="C59" s="96" t="s">
        <v>161</v>
      </c>
      <c r="D59" s="130">
        <v>1.37</v>
      </c>
      <c r="E59" s="130">
        <v>1.37</v>
      </c>
    </row>
    <row r="60" spans="2:5" x14ac:dyDescent="0.25">
      <c r="B60" s="259" t="s">
        <v>249</v>
      </c>
      <c r="C60" s="260"/>
      <c r="D60" s="260"/>
      <c r="E60" s="261"/>
    </row>
    <row r="61" spans="2:5" x14ac:dyDescent="0.25">
      <c r="B61" s="96" t="s">
        <v>286</v>
      </c>
      <c r="C61" s="96" t="s">
        <v>300</v>
      </c>
      <c r="D61" s="130">
        <v>9.25</v>
      </c>
      <c r="E61" s="130">
        <v>9.25</v>
      </c>
    </row>
    <row r="63" spans="2:5" x14ac:dyDescent="0.25">
      <c r="B63" s="68" t="s">
        <v>288</v>
      </c>
      <c r="C63" s="68" t="s">
        <v>290</v>
      </c>
      <c r="D63" s="130">
        <v>7.6</v>
      </c>
      <c r="E63" s="130">
        <v>7.6</v>
      </c>
    </row>
  </sheetData>
  <mergeCells count="17">
    <mergeCell ref="B1:E1"/>
    <mergeCell ref="B3:E3"/>
    <mergeCell ref="B25:E25"/>
    <mergeCell ref="B10:E10"/>
    <mergeCell ref="B54:E54"/>
    <mergeCell ref="B29:E29"/>
    <mergeCell ref="B31:E31"/>
    <mergeCell ref="B20:E20"/>
    <mergeCell ref="B46:E46"/>
    <mergeCell ref="B50:E50"/>
    <mergeCell ref="B52:E52"/>
    <mergeCell ref="B48:E48"/>
    <mergeCell ref="B16:E16"/>
    <mergeCell ref="B58:E58"/>
    <mergeCell ref="B13:E13"/>
    <mergeCell ref="B56:E56"/>
    <mergeCell ref="B60:E60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0"/>
  <sheetViews>
    <sheetView rightToLeft="1" topLeftCell="A4" workbookViewId="0">
      <selection activeCell="C15" sqref="C15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53"/>
      <c r="D1" s="153"/>
      <c r="E1" s="153"/>
      <c r="F1" s="153"/>
      <c r="G1" s="153"/>
      <c r="H1" s="153"/>
      <c r="I1" s="154"/>
    </row>
    <row r="2" spans="2:9" ht="17.25" customHeight="1" x14ac:dyDescent="0.25">
      <c r="B2" s="196" t="s">
        <v>345</v>
      </c>
      <c r="C2" s="196"/>
      <c r="D2" s="196"/>
      <c r="E2" s="196"/>
      <c r="F2" s="153"/>
      <c r="G2" s="153"/>
      <c r="H2" s="153"/>
      <c r="I2" s="154"/>
    </row>
    <row r="3" spans="2:9" ht="17.25" customHeight="1" x14ac:dyDescent="0.25">
      <c r="B3" s="274" t="s">
        <v>349</v>
      </c>
      <c r="C3" s="274"/>
      <c r="D3" s="274"/>
      <c r="E3" s="274"/>
      <c r="F3" s="274"/>
      <c r="G3" s="274"/>
      <c r="H3" s="274"/>
      <c r="I3" s="274"/>
    </row>
    <row r="4" spans="2:9" ht="17.25" customHeight="1" x14ac:dyDescent="0.25">
      <c r="B4" s="155" t="s">
        <v>38</v>
      </c>
      <c r="C4" s="156" t="s">
        <v>39</v>
      </c>
      <c r="D4" s="156" t="s">
        <v>41</v>
      </c>
      <c r="E4" s="156" t="s">
        <v>42</v>
      </c>
      <c r="F4" s="156" t="s">
        <v>43</v>
      </c>
      <c r="G4" s="157" t="s">
        <v>47</v>
      </c>
      <c r="H4" s="156" t="s">
        <v>48</v>
      </c>
      <c r="I4" s="156" t="s">
        <v>49</v>
      </c>
    </row>
    <row r="5" spans="2:9" ht="17.25" customHeight="1" x14ac:dyDescent="0.25">
      <c r="B5" s="275" t="s">
        <v>50</v>
      </c>
      <c r="C5" s="276"/>
      <c r="D5" s="276"/>
      <c r="E5" s="276"/>
      <c r="F5" s="276"/>
      <c r="G5" s="276"/>
      <c r="H5" s="276"/>
      <c r="I5" s="277"/>
    </row>
    <row r="6" spans="2:9" ht="17.25" customHeight="1" x14ac:dyDescent="0.25">
      <c r="B6" s="143" t="s">
        <v>282</v>
      </c>
      <c r="C6" s="144" t="s">
        <v>106</v>
      </c>
      <c r="D6" s="158">
        <v>0.13</v>
      </c>
      <c r="E6" s="158">
        <v>0.13</v>
      </c>
      <c r="F6" s="158">
        <v>0.13</v>
      </c>
      <c r="G6" s="159">
        <v>14</v>
      </c>
      <c r="H6" s="160">
        <v>98003158</v>
      </c>
      <c r="I6" s="160">
        <v>12740410.539999999</v>
      </c>
    </row>
    <row r="7" spans="2:9" ht="17.25" customHeight="1" x14ac:dyDescent="0.25">
      <c r="B7" s="278" t="s">
        <v>53</v>
      </c>
      <c r="C7" s="279"/>
      <c r="D7" s="280"/>
      <c r="E7" s="280"/>
      <c r="F7" s="280"/>
      <c r="G7" s="161">
        <v>14</v>
      </c>
      <c r="H7" s="160">
        <v>98003158</v>
      </c>
      <c r="I7" s="160">
        <v>12740410.539999999</v>
      </c>
    </row>
    <row r="8" spans="2:9" ht="17.25" customHeight="1" x14ac:dyDescent="0.25">
      <c r="B8" s="291" t="s">
        <v>63</v>
      </c>
      <c r="C8" s="292"/>
      <c r="D8" s="292"/>
      <c r="E8" s="292"/>
      <c r="F8" s="292"/>
      <c r="G8" s="292"/>
      <c r="H8" s="292"/>
      <c r="I8" s="293"/>
    </row>
    <row r="9" spans="2:9" ht="17.25" customHeight="1" x14ac:dyDescent="0.25">
      <c r="B9" s="61" t="s">
        <v>316</v>
      </c>
      <c r="C9" s="64" t="s">
        <v>317</v>
      </c>
      <c r="D9" s="158">
        <v>1.05</v>
      </c>
      <c r="E9" s="158">
        <v>1</v>
      </c>
      <c r="F9" s="158">
        <v>1.02</v>
      </c>
      <c r="G9" s="159">
        <v>3</v>
      </c>
      <c r="H9" s="160">
        <v>200000</v>
      </c>
      <c r="I9" s="160">
        <v>205000</v>
      </c>
    </row>
    <row r="10" spans="2:9" ht="17.25" customHeight="1" x14ac:dyDescent="0.25">
      <c r="B10" s="278" t="s">
        <v>66</v>
      </c>
      <c r="C10" s="279"/>
      <c r="D10" s="280"/>
      <c r="E10" s="280"/>
      <c r="F10" s="280"/>
      <c r="G10" s="161">
        <v>3</v>
      </c>
      <c r="H10" s="160">
        <v>200000</v>
      </c>
      <c r="I10" s="160">
        <v>205000</v>
      </c>
    </row>
    <row r="11" spans="2:9" ht="17.25" customHeight="1" x14ac:dyDescent="0.25">
      <c r="B11" s="281" t="s">
        <v>318</v>
      </c>
      <c r="C11" s="282"/>
      <c r="D11" s="283"/>
      <c r="E11" s="283"/>
      <c r="F11" s="283"/>
      <c r="G11" s="162">
        <f>G10+G7</f>
        <v>17</v>
      </c>
      <c r="H11" s="162">
        <f t="shared" ref="H11:I11" si="0">H10+H7</f>
        <v>98203158</v>
      </c>
      <c r="I11" s="162">
        <f t="shared" si="0"/>
        <v>12945410.539999999</v>
      </c>
    </row>
    <row r="12" spans="2:9" ht="22.5" customHeight="1" x14ac:dyDescent="0.25">
      <c r="B12" s="290" t="s">
        <v>102</v>
      </c>
      <c r="C12" s="290"/>
      <c r="D12" s="290"/>
      <c r="E12" s="290"/>
      <c r="F12" s="290"/>
      <c r="G12" s="290"/>
      <c r="H12" s="290"/>
      <c r="I12" s="290"/>
    </row>
    <row r="13" spans="2:9" ht="16.5" customHeight="1" x14ac:dyDescent="0.25">
      <c r="B13" s="57" t="s">
        <v>38</v>
      </c>
      <c r="C13" s="59" t="s">
        <v>39</v>
      </c>
      <c r="D13" s="294" t="s">
        <v>84</v>
      </c>
      <c r="E13" s="295"/>
      <c r="F13" s="295"/>
      <c r="G13" s="295"/>
      <c r="H13" s="295"/>
      <c r="I13" s="296"/>
    </row>
    <row r="14" spans="2:9" ht="11.1" customHeight="1" x14ac:dyDescent="0.25">
      <c r="B14" s="291" t="s">
        <v>50</v>
      </c>
      <c r="C14" s="292"/>
      <c r="D14" s="292"/>
      <c r="E14" s="292"/>
      <c r="F14" s="292"/>
      <c r="G14" s="292"/>
      <c r="H14" s="292"/>
      <c r="I14" s="293"/>
    </row>
    <row r="15" spans="2:9" ht="11.1" customHeight="1" x14ac:dyDescent="0.25">
      <c r="B15" s="88" t="s">
        <v>104</v>
      </c>
      <c r="C15" s="89" t="s">
        <v>105</v>
      </c>
      <c r="D15" s="268">
        <v>3</v>
      </c>
      <c r="E15" s="269"/>
      <c r="F15" s="269"/>
      <c r="G15" s="269"/>
      <c r="H15" s="269"/>
      <c r="I15" s="270"/>
    </row>
    <row r="16" spans="2:9" ht="11.1" customHeight="1" x14ac:dyDescent="0.25">
      <c r="B16" s="88" t="s">
        <v>305</v>
      </c>
      <c r="C16" s="89" t="s">
        <v>310</v>
      </c>
      <c r="D16" s="284" t="s">
        <v>103</v>
      </c>
      <c r="E16" s="285"/>
      <c r="F16" s="285"/>
      <c r="G16" s="285"/>
      <c r="H16" s="285"/>
      <c r="I16" s="286"/>
    </row>
    <row r="17" spans="2:9" ht="11.1" customHeight="1" x14ac:dyDescent="0.25">
      <c r="B17" s="291" t="s">
        <v>56</v>
      </c>
      <c r="C17" s="292"/>
      <c r="D17" s="292"/>
      <c r="E17" s="292"/>
      <c r="F17" s="292"/>
      <c r="G17" s="292"/>
      <c r="H17" s="292"/>
      <c r="I17" s="293"/>
    </row>
    <row r="18" spans="2:9" ht="11.1" customHeight="1" x14ac:dyDescent="0.25">
      <c r="B18" s="61" t="s">
        <v>107</v>
      </c>
      <c r="C18" s="64" t="s">
        <v>108</v>
      </c>
      <c r="D18" s="284" t="s">
        <v>103</v>
      </c>
      <c r="E18" s="285"/>
      <c r="F18" s="285"/>
      <c r="G18" s="285"/>
      <c r="H18" s="285"/>
      <c r="I18" s="286"/>
    </row>
    <row r="19" spans="2:9" ht="11.1" customHeight="1" x14ac:dyDescent="0.25">
      <c r="B19" s="149" t="s">
        <v>308</v>
      </c>
      <c r="C19" s="64" t="s">
        <v>309</v>
      </c>
      <c r="D19" s="284" t="s">
        <v>103</v>
      </c>
      <c r="E19" s="285"/>
      <c r="F19" s="285"/>
      <c r="G19" s="285"/>
      <c r="H19" s="285"/>
      <c r="I19" s="286"/>
    </row>
    <row r="20" spans="2:9" ht="11.1" customHeight="1" x14ac:dyDescent="0.25">
      <c r="B20" s="61" t="s">
        <v>110</v>
      </c>
      <c r="C20" s="64" t="s">
        <v>111</v>
      </c>
      <c r="D20" s="284" t="s">
        <v>103</v>
      </c>
      <c r="E20" s="285"/>
      <c r="F20" s="285"/>
      <c r="G20" s="285"/>
      <c r="H20" s="285"/>
      <c r="I20" s="286"/>
    </row>
    <row r="21" spans="2:9" ht="11.1" customHeight="1" x14ac:dyDescent="0.25">
      <c r="B21" s="61" t="s">
        <v>146</v>
      </c>
      <c r="C21" s="64" t="s">
        <v>109</v>
      </c>
      <c r="D21" s="268">
        <v>0.5</v>
      </c>
      <c r="E21" s="269"/>
      <c r="F21" s="269"/>
      <c r="G21" s="269"/>
      <c r="H21" s="269"/>
      <c r="I21" s="270"/>
    </row>
    <row r="22" spans="2:9" ht="11.1" customHeight="1" x14ac:dyDescent="0.25">
      <c r="B22" s="114" t="s">
        <v>182</v>
      </c>
      <c r="C22" s="115" t="s">
        <v>183</v>
      </c>
      <c r="D22" s="287">
        <v>1</v>
      </c>
      <c r="E22" s="288"/>
      <c r="F22" s="288"/>
      <c r="G22" s="288"/>
      <c r="H22" s="288"/>
      <c r="I22" s="289"/>
    </row>
    <row r="23" spans="2:9" ht="11.1" customHeight="1" x14ac:dyDescent="0.25">
      <c r="B23" s="114" t="s">
        <v>200</v>
      </c>
      <c r="C23" s="115" t="s">
        <v>201</v>
      </c>
      <c r="D23" s="284" t="s">
        <v>103</v>
      </c>
      <c r="E23" s="285"/>
      <c r="F23" s="285"/>
      <c r="G23" s="285"/>
      <c r="H23" s="285"/>
      <c r="I23" s="286"/>
    </row>
    <row r="24" spans="2:9" ht="11.1" customHeight="1" x14ac:dyDescent="0.25">
      <c r="B24" s="79" t="s">
        <v>227</v>
      </c>
      <c r="C24" s="80" t="s">
        <v>228</v>
      </c>
      <c r="D24" s="284" t="s">
        <v>103</v>
      </c>
      <c r="E24" s="285"/>
      <c r="F24" s="285"/>
      <c r="G24" s="285"/>
      <c r="H24" s="285"/>
      <c r="I24" s="286"/>
    </row>
    <row r="25" spans="2:9" ht="11.1" customHeight="1" x14ac:dyDescent="0.25">
      <c r="B25" s="118" t="s">
        <v>238</v>
      </c>
      <c r="C25" s="129" t="s">
        <v>235</v>
      </c>
      <c r="D25" s="284" t="s">
        <v>103</v>
      </c>
      <c r="E25" s="285"/>
      <c r="F25" s="285"/>
      <c r="G25" s="285"/>
      <c r="H25" s="285"/>
      <c r="I25" s="286"/>
    </row>
    <row r="26" spans="2:9" ht="11.1" customHeight="1" x14ac:dyDescent="0.25">
      <c r="B26" s="118" t="s">
        <v>236</v>
      </c>
      <c r="C26" s="129" t="s">
        <v>234</v>
      </c>
      <c r="D26" s="284" t="s">
        <v>103</v>
      </c>
      <c r="E26" s="285"/>
      <c r="F26" s="285"/>
      <c r="G26" s="285"/>
      <c r="H26" s="285"/>
      <c r="I26" s="286"/>
    </row>
    <row r="27" spans="2:9" ht="11.1" customHeight="1" x14ac:dyDescent="0.25">
      <c r="B27" s="118" t="s">
        <v>241</v>
      </c>
      <c r="C27" s="129" t="s">
        <v>240</v>
      </c>
      <c r="D27" s="284" t="s">
        <v>103</v>
      </c>
      <c r="E27" s="285"/>
      <c r="F27" s="285"/>
      <c r="G27" s="285"/>
      <c r="H27" s="285"/>
      <c r="I27" s="286"/>
    </row>
    <row r="28" spans="2:9" ht="11.1" customHeight="1" x14ac:dyDescent="0.25">
      <c r="B28" s="151" t="s">
        <v>311</v>
      </c>
      <c r="C28" s="152" t="s">
        <v>312</v>
      </c>
      <c r="D28" s="271" t="s">
        <v>103</v>
      </c>
      <c r="E28" s="272"/>
      <c r="F28" s="272"/>
      <c r="G28" s="272"/>
      <c r="H28" s="272"/>
      <c r="I28" s="273"/>
    </row>
    <row r="29" spans="2:9" ht="11.1" customHeight="1" x14ac:dyDescent="0.25">
      <c r="B29" s="118" t="s">
        <v>314</v>
      </c>
      <c r="C29" s="144" t="s">
        <v>315</v>
      </c>
      <c r="D29" s="271" t="s">
        <v>103</v>
      </c>
      <c r="E29" s="272"/>
      <c r="F29" s="272"/>
      <c r="G29" s="272"/>
      <c r="H29" s="272"/>
      <c r="I29" s="273"/>
    </row>
    <row r="30" spans="2:9" ht="11.1" customHeight="1" x14ac:dyDescent="0.25">
      <c r="B30" s="118" t="s">
        <v>325</v>
      </c>
      <c r="C30" s="144" t="s">
        <v>326</v>
      </c>
      <c r="D30" s="271" t="s">
        <v>103</v>
      </c>
      <c r="E30" s="272"/>
      <c r="F30" s="272"/>
      <c r="G30" s="272"/>
      <c r="H30" s="272"/>
      <c r="I30" s="273"/>
    </row>
    <row r="31" spans="2:9" ht="11.1" customHeight="1" x14ac:dyDescent="0.25">
      <c r="B31" s="291" t="s">
        <v>57</v>
      </c>
      <c r="C31" s="292"/>
      <c r="D31" s="292"/>
      <c r="E31" s="292"/>
      <c r="F31" s="292"/>
      <c r="G31" s="292"/>
      <c r="H31" s="292"/>
      <c r="I31" s="293"/>
    </row>
    <row r="32" spans="2:9" ht="11.1" customHeight="1" x14ac:dyDescent="0.25">
      <c r="B32" s="118" t="s">
        <v>244</v>
      </c>
      <c r="C32" s="129" t="s">
        <v>243</v>
      </c>
      <c r="D32" s="284" t="s">
        <v>103</v>
      </c>
      <c r="E32" s="285"/>
      <c r="F32" s="285"/>
      <c r="G32" s="285"/>
      <c r="H32" s="285"/>
      <c r="I32" s="286"/>
    </row>
    <row r="33" spans="2:9" ht="11.1" customHeight="1" x14ac:dyDescent="0.25">
      <c r="B33" s="297" t="s">
        <v>112</v>
      </c>
      <c r="C33" s="298"/>
      <c r="D33" s="298"/>
      <c r="E33" s="298"/>
      <c r="F33" s="298"/>
      <c r="G33" s="298"/>
      <c r="H33" s="298"/>
      <c r="I33" s="299"/>
    </row>
    <row r="34" spans="2:9" ht="11.1" customHeight="1" x14ac:dyDescent="0.25">
      <c r="B34" s="61" t="s">
        <v>115</v>
      </c>
      <c r="C34" s="64" t="s">
        <v>116</v>
      </c>
      <c r="D34" s="268">
        <v>1</v>
      </c>
      <c r="E34" s="269"/>
      <c r="F34" s="269"/>
      <c r="G34" s="269"/>
      <c r="H34" s="269"/>
      <c r="I34" s="270"/>
    </row>
    <row r="35" spans="2:9" ht="11.1" customHeight="1" x14ac:dyDescent="0.25">
      <c r="B35" s="61" t="s">
        <v>158</v>
      </c>
      <c r="C35" s="64" t="s">
        <v>159</v>
      </c>
      <c r="D35" s="268">
        <v>10</v>
      </c>
      <c r="E35" s="269"/>
      <c r="F35" s="269"/>
      <c r="G35" s="269"/>
      <c r="H35" s="269"/>
      <c r="I35" s="270"/>
    </row>
    <row r="36" spans="2:9" ht="11.1" customHeight="1" x14ac:dyDescent="0.25">
      <c r="B36" s="114" t="s">
        <v>202</v>
      </c>
      <c r="C36" s="115" t="s">
        <v>205</v>
      </c>
      <c r="D36" s="284" t="s">
        <v>103</v>
      </c>
      <c r="E36" s="285"/>
      <c r="F36" s="285"/>
      <c r="G36" s="285"/>
      <c r="H36" s="285"/>
      <c r="I36" s="286"/>
    </row>
    <row r="37" spans="2:9" ht="11.1" customHeight="1" x14ac:dyDescent="0.25">
      <c r="B37" s="79" t="s">
        <v>113</v>
      </c>
      <c r="C37" s="80" t="s">
        <v>114</v>
      </c>
      <c r="D37" s="268">
        <v>10.98</v>
      </c>
      <c r="E37" s="269"/>
      <c r="F37" s="269"/>
      <c r="G37" s="269"/>
      <c r="H37" s="269"/>
      <c r="I37" s="270"/>
    </row>
    <row r="38" spans="2:9" ht="11.1" customHeight="1" x14ac:dyDescent="0.25">
      <c r="B38" s="79" t="s">
        <v>269</v>
      </c>
      <c r="C38" s="80" t="s">
        <v>270</v>
      </c>
      <c r="D38" s="268">
        <v>1</v>
      </c>
      <c r="E38" s="269"/>
      <c r="F38" s="269"/>
      <c r="G38" s="269"/>
      <c r="H38" s="269"/>
      <c r="I38" s="270"/>
    </row>
    <row r="39" spans="2:9" ht="11.1" customHeight="1" x14ac:dyDescent="0.25">
      <c r="B39" s="291" t="s">
        <v>63</v>
      </c>
      <c r="C39" s="292"/>
      <c r="D39" s="292"/>
      <c r="E39" s="292"/>
      <c r="F39" s="292"/>
      <c r="G39" s="292"/>
      <c r="H39" s="292"/>
      <c r="I39" s="293"/>
    </row>
    <row r="40" spans="2:9" ht="15.75" x14ac:dyDescent="0.25">
      <c r="B40" s="61" t="s">
        <v>148</v>
      </c>
      <c r="C40" s="64" t="s">
        <v>149</v>
      </c>
      <c r="D40" s="268">
        <v>2</v>
      </c>
      <c r="E40" s="269"/>
      <c r="F40" s="269"/>
      <c r="G40" s="269"/>
      <c r="H40" s="269"/>
      <c r="I40" s="270"/>
    </row>
  </sheetData>
  <mergeCells count="39">
    <mergeCell ref="B8:I8"/>
    <mergeCell ref="B10:C10"/>
    <mergeCell ref="D10:F10"/>
    <mergeCell ref="B2:E2"/>
    <mergeCell ref="B39:I39"/>
    <mergeCell ref="B31:I31"/>
    <mergeCell ref="B33:I33"/>
    <mergeCell ref="D36:I36"/>
    <mergeCell ref="D37:I37"/>
    <mergeCell ref="D35:I35"/>
    <mergeCell ref="D34:I34"/>
    <mergeCell ref="D32:I32"/>
    <mergeCell ref="D24:I24"/>
    <mergeCell ref="D19:I19"/>
    <mergeCell ref="D20:I20"/>
    <mergeCell ref="D38:I38"/>
    <mergeCell ref="D25:I25"/>
    <mergeCell ref="D29:I29"/>
    <mergeCell ref="D18:I18"/>
    <mergeCell ref="D13:I13"/>
    <mergeCell ref="D15:I15"/>
    <mergeCell ref="B14:I14"/>
    <mergeCell ref="D16:I16"/>
    <mergeCell ref="D40:I40"/>
    <mergeCell ref="D30:I30"/>
    <mergeCell ref="B3:I3"/>
    <mergeCell ref="B5:I5"/>
    <mergeCell ref="B7:C7"/>
    <mergeCell ref="D7:F7"/>
    <mergeCell ref="B11:C11"/>
    <mergeCell ref="D11:F11"/>
    <mergeCell ref="D26:I26"/>
    <mergeCell ref="D21:I21"/>
    <mergeCell ref="D28:I28"/>
    <mergeCell ref="D27:I27"/>
    <mergeCell ref="D22:I22"/>
    <mergeCell ref="D23:I23"/>
    <mergeCell ref="B12:I12"/>
    <mergeCell ref="B17:I17"/>
  </mergeCells>
  <pageMargins left="0" right="0" top="0" bottom="0" header="0" footer="0"/>
  <pageSetup paperSize="9" scale="11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A10" sqref="A10:XFD10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196" t="s">
        <v>345</v>
      </c>
      <c r="C2" s="196"/>
      <c r="D2" s="196"/>
      <c r="E2" s="196"/>
      <c r="F2" s="55"/>
      <c r="G2" s="56"/>
    </row>
    <row r="3" spans="1:7" ht="26.25" x14ac:dyDescent="0.25">
      <c r="B3" s="302" t="s">
        <v>117</v>
      </c>
      <c r="C3" s="302"/>
      <c r="D3" s="302"/>
      <c r="E3" s="302"/>
      <c r="F3" s="302"/>
      <c r="G3" s="302"/>
    </row>
    <row r="4" spans="1:7" ht="18.75" x14ac:dyDescent="0.25">
      <c r="B4" s="57" t="s">
        <v>118</v>
      </c>
      <c r="C4" s="58" t="s">
        <v>119</v>
      </c>
      <c r="D4" s="59" t="s">
        <v>120</v>
      </c>
      <c r="E4" s="303" t="s">
        <v>121</v>
      </c>
      <c r="F4" s="304"/>
      <c r="G4" s="60" t="s">
        <v>122</v>
      </c>
    </row>
    <row r="5" spans="1:7" ht="21.95" customHeight="1" x14ac:dyDescent="0.25">
      <c r="B5" s="61" t="s">
        <v>123</v>
      </c>
      <c r="C5" s="35" t="s">
        <v>124</v>
      </c>
      <c r="D5" s="36" t="s">
        <v>157</v>
      </c>
      <c r="E5" s="305">
        <v>1001095</v>
      </c>
      <c r="F5" s="301"/>
      <c r="G5" s="99">
        <v>46640</v>
      </c>
    </row>
    <row r="6" spans="1:7" ht="21.95" customHeight="1" x14ac:dyDescent="0.25">
      <c r="B6" s="61" t="s">
        <v>123</v>
      </c>
      <c r="C6" s="35" t="s">
        <v>125</v>
      </c>
      <c r="D6" s="36" t="s">
        <v>126</v>
      </c>
      <c r="E6" s="300" t="s">
        <v>127</v>
      </c>
      <c r="F6" s="301"/>
      <c r="G6" s="62" t="s">
        <v>128</v>
      </c>
    </row>
    <row r="7" spans="1:7" ht="21.95" customHeight="1" x14ac:dyDescent="0.25">
      <c r="B7" s="61" t="s">
        <v>123</v>
      </c>
      <c r="C7" s="35" t="s">
        <v>129</v>
      </c>
      <c r="D7" s="122" t="s">
        <v>206</v>
      </c>
      <c r="E7" s="300" t="s">
        <v>127</v>
      </c>
      <c r="F7" s="301"/>
      <c r="G7" s="99" t="s">
        <v>207</v>
      </c>
    </row>
    <row r="8" spans="1:7" ht="21.95" customHeight="1" x14ac:dyDescent="0.25">
      <c r="B8" s="79" t="s">
        <v>130</v>
      </c>
      <c r="C8" s="35" t="s">
        <v>124</v>
      </c>
      <c r="D8" s="36" t="s">
        <v>131</v>
      </c>
      <c r="E8" s="300">
        <v>951110</v>
      </c>
      <c r="F8" s="301"/>
      <c r="G8" s="102" t="s">
        <v>166</v>
      </c>
    </row>
    <row r="9" spans="1:7" ht="21.95" customHeight="1" x14ac:dyDescent="0.25">
      <c r="B9" s="79" t="s">
        <v>130</v>
      </c>
      <c r="C9" s="100" t="s">
        <v>125</v>
      </c>
      <c r="D9" s="36" t="s">
        <v>133</v>
      </c>
      <c r="E9" s="300">
        <v>965050</v>
      </c>
      <c r="F9" s="301"/>
      <c r="G9" s="99" t="s">
        <v>154</v>
      </c>
    </row>
    <row r="10" spans="1:7" ht="21.95" customHeight="1" x14ac:dyDescent="0.25">
      <c r="B10" s="61" t="s">
        <v>132</v>
      </c>
      <c r="C10" s="35" t="s">
        <v>129</v>
      </c>
      <c r="D10" s="36" t="s">
        <v>134</v>
      </c>
      <c r="E10" s="300">
        <v>978181.82</v>
      </c>
      <c r="F10" s="301"/>
      <c r="G10" s="85"/>
    </row>
    <row r="11" spans="1:7" ht="21.95" customHeight="1" x14ac:dyDescent="0.25">
      <c r="B11" s="61" t="s">
        <v>135</v>
      </c>
      <c r="C11" s="35" t="s">
        <v>124</v>
      </c>
      <c r="D11" s="36" t="s">
        <v>136</v>
      </c>
      <c r="E11" s="300" t="s">
        <v>127</v>
      </c>
      <c r="F11" s="301"/>
      <c r="G11" s="62">
        <v>46662</v>
      </c>
    </row>
    <row r="12" spans="1:7" ht="21.95" customHeight="1" x14ac:dyDescent="0.25">
      <c r="B12" s="61" t="s">
        <v>137</v>
      </c>
      <c r="C12" s="35" t="s">
        <v>124</v>
      </c>
      <c r="D12" s="36" t="s">
        <v>138</v>
      </c>
      <c r="E12" s="300" t="s">
        <v>127</v>
      </c>
      <c r="F12" s="301"/>
      <c r="G12" s="62">
        <v>47363</v>
      </c>
    </row>
    <row r="13" spans="1:7" ht="21.95" customHeight="1" x14ac:dyDescent="0.25">
      <c r="B13" s="61" t="s">
        <v>135</v>
      </c>
      <c r="C13" s="35" t="s">
        <v>125</v>
      </c>
      <c r="D13" s="36" t="s">
        <v>139</v>
      </c>
      <c r="E13" s="300" t="s">
        <v>127</v>
      </c>
      <c r="F13" s="301"/>
      <c r="G13" s="62" t="s">
        <v>140</v>
      </c>
    </row>
    <row r="14" spans="1:7" ht="24.75" customHeight="1" x14ac:dyDescent="0.25">
      <c r="B14" s="61" t="s">
        <v>137</v>
      </c>
      <c r="C14" s="35" t="s">
        <v>125</v>
      </c>
      <c r="D14" s="36" t="s">
        <v>141</v>
      </c>
      <c r="E14" s="300" t="s">
        <v>127</v>
      </c>
      <c r="F14" s="301"/>
      <c r="G14" s="62" t="s">
        <v>142</v>
      </c>
    </row>
    <row r="15" spans="1:7" ht="19.5" customHeight="1" x14ac:dyDescent="0.25">
      <c r="B15" s="61" t="s">
        <v>135</v>
      </c>
      <c r="C15" s="35" t="s">
        <v>129</v>
      </c>
      <c r="D15" s="101" t="s">
        <v>162</v>
      </c>
      <c r="E15" s="300" t="s">
        <v>127</v>
      </c>
      <c r="F15" s="301"/>
      <c r="G15" s="102" t="s">
        <v>164</v>
      </c>
    </row>
    <row r="16" spans="1:7" ht="22.5" customHeight="1" x14ac:dyDescent="0.25">
      <c r="B16" s="61" t="s">
        <v>137</v>
      </c>
      <c r="C16" s="35" t="s">
        <v>129</v>
      </c>
      <c r="D16" s="101" t="s">
        <v>163</v>
      </c>
      <c r="E16" s="300" t="s">
        <v>127</v>
      </c>
      <c r="F16" s="301"/>
      <c r="G16" s="102" t="s">
        <v>165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المؤشرات الكلية</vt:lpstr>
      <vt:lpstr>نسبة التغير</vt:lpstr>
      <vt:lpstr>نشرة التداول</vt:lpstr>
      <vt:lpstr>غير المتداولة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2026-09-29T10:47:50Z</cp:lastPrinted>
  <dcterms:created xsi:type="dcterms:W3CDTF">2026-01-04T07:55:20Z</dcterms:created>
  <dcterms:modified xsi:type="dcterms:W3CDTF">2026-10-06T10:58:41Z</dcterms:modified>
</cp:coreProperties>
</file>