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035B61E-4D07-4C27-8FCB-6974F7440A9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نشرة OTC" sheetId="6" r:id="rId5"/>
    <sheet name=" السندات الغير متداولة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8" i="6" l="1"/>
  <c r="I8" i="6"/>
  <c r="G8" i="6"/>
  <c r="L21" i="8" l="1"/>
  <c r="M21" i="8"/>
  <c r="N21" i="8"/>
  <c r="M74" i="8"/>
  <c r="N74" i="8"/>
  <c r="L74" i="8"/>
  <c r="L73" i="8"/>
  <c r="M73" i="8"/>
  <c r="N73" i="8"/>
  <c r="M66" i="8"/>
  <c r="N66" i="8"/>
  <c r="L66" i="8"/>
  <c r="L63" i="8"/>
  <c r="M63" i="8"/>
  <c r="N63" i="8"/>
  <c r="L48" i="8"/>
  <c r="L41" i="8"/>
  <c r="M41" i="8"/>
  <c r="N41" i="8"/>
  <c r="L31" i="8"/>
  <c r="M31" i="8"/>
  <c r="N31" i="8"/>
  <c r="H7" i="6" l="1"/>
  <c r="I7" i="6"/>
  <c r="G7" i="6"/>
  <c r="L17" i="8" l="1"/>
  <c r="M17" i="8"/>
  <c r="N17" i="8"/>
  <c r="L59" i="8"/>
  <c r="M59" i="8"/>
  <c r="N59" i="8"/>
  <c r="L53" i="8"/>
  <c r="M53" i="8"/>
  <c r="N53" i="8"/>
  <c r="L24" i="8"/>
  <c r="M24" i="8"/>
  <c r="N24" i="8"/>
  <c r="L85" i="8" l="1"/>
  <c r="M85" i="8"/>
  <c r="N85" i="8"/>
  <c r="L69" i="8"/>
  <c r="M69" i="8"/>
  <c r="N69" i="8"/>
  <c r="K11" i="1" l="1"/>
  <c r="M48" i="8" l="1"/>
  <c r="N48" i="8"/>
  <c r="N54" i="8" l="1"/>
  <c r="M54" i="8"/>
  <c r="L54" i="8"/>
  <c r="L79" i="8"/>
  <c r="M79" i="8"/>
  <c r="N79" i="8"/>
  <c r="L91" i="8" l="1"/>
  <c r="M91" i="8"/>
  <c r="N91" i="8"/>
  <c r="L88" i="8"/>
  <c r="M88" i="8"/>
  <c r="N88" i="8"/>
  <c r="L92" i="8" l="1"/>
  <c r="N92" i="8"/>
  <c r="M92" i="8"/>
  <c r="M93" i="8" l="1"/>
  <c r="L93" i="8"/>
  <c r="N93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<sst xmlns="http://schemas.openxmlformats.org/spreadsheetml/2006/main" count="522" uniqueCount="345">
  <si>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</si>
  <si>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</si>
  <si>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</si>
  <si>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</si>
  <si>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</si>
  <si>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</si>
  <si>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</si>
  <si>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</si>
  <si>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</si>
  <si>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</si>
  <si>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</si>
  <si>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</si>
  <si>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</si>
  <si>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</si>
  <si>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</si>
  <si>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</si>
  <si>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</si>
  <si>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</si>
  <si>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</si>
  <si>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</si>
  <si>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</si>
  <si>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</si>
  <si>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</si>
  <si>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</si>
  <si>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</si>
  <si>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</si>
  <si>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</si>
  <si>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</si>
  <si>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</si>
  <si>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</si>
  <si>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</si>
  <si>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</si>
  <si>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</si>
  <si>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</si>
  <si>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</si>
  <si>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</si>
  <si>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</si>
  <si>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</si>
  <si>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</si>
  <si>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</si>
  <si>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</si>
  <si>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</si>
  <si>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</si>
  <si>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</si>
  <si>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</si>
  <si>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</si>
  <si>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</si>
  <si>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</si>
  <si>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</si>
  <si>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</si>
  <si>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</si>
  <si>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</si>
  <si>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</si>
  <si>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</si>
  <si>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</si>
  <si>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</si>
  <si>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</si>
  <si>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</si>
  <si>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</si>
  <si>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</si>
  <si>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</si>
  <si>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</si>
  <si>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</si>
  <si>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</si>
  <si>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</si>
  <si>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</si>
  <si>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</si>
  <si>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</si>
  <si>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</si>
  <si>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</si>
  <si>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</si>
  <si>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</si>
  <si>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</si>
  <si>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</si>
  <si>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</si>
  <si>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</si>
  <si>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</si>
  <si>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</si>
  <si>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</si>
  <si>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</si>
  <si>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</si>
  <si>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</si>
  <si>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</si>
  <si>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</si>
  <si>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</si>
  <si>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</si>
  <si>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</si>
  <si>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</si>
  <si>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</si>
  <si>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</si>
  <si>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</si>
  <si>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</si>
  <si>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</si>
  <si>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</si>
  <si>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</si>
  <si>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</si>
  <si>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</si>
  <si>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</si>
  <si>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</si>
  <si>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</si>
  <si>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</si>
  <si>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</si>
  <si>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</si>
  <si>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</si>
  <si>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</si>
  <si>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</si>
  <si>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</si>
  <si>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</si>
  <si>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</si>
  <si>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</si>
  <si>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</si>
  <si>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</si>
  <si>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</si>
  <si>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</si>
  <si>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</si>
  <si>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</si>
  <si>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</si>
  <si>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</si>
  <si>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</si>
  <si>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</si>
  <si>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</si>
  <si>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</si>
  <si>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</si>
  <si>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</si>
  <si>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</si>
  <si>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</si>
  <si>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</si>
  <si>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</si>
  <si>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</si>
  <si>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</si>
  <si>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</si>
  <si>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</si>
  <si>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</si>
  <si>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</si>
  <si>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</si>
  <si>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</si>
  <si>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</si>
  <si>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</si>
  <si>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</si>
  <si>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</si>
  <si>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</si>
  <si>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</si>
  <si>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</si>
  <si>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</si>
  <si>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</si>
  <si>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</si>
  <si>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</si>
  <si>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</si>
  <si>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</si>
  <si>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</si>
  <si>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</si>
  <si>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</si>
  <si>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</si>
  <si>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</si>
  <si>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</si>
  <si>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</si>
  <si>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</si>
  <si>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</si>
  <si>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</si>
  <si>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</si>
  <si>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</si>
  <si>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</si>
  <si>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</si>
  <si>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</si>
  <si>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</si>
  <si>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</si>
  <si>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</si>
  <si>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</si>
  <si>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</si>
  <si>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</si>
  <si>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</si>
  <si>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</si>
  <si>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</si>
  <si>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</si>
  <si>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</si>
  <si>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</si>
  <si>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</si>
  <si>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</si>
  <si>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</si>
  <si>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</si>
  <si>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</si>
  <si>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</si>
  <si>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</si>
  <si>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</si>
  <si>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</si>
  <si>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</si>
  <si>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</si>
  <si>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</si>
  <si>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</si>
  <si>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</si>
  <si>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</si>
  <si>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</si>
  <si>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</si>
  <si>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</si>
  <si>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</si>
  <si>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</si>
  <si>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</si>
  <si>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</si>
  <si>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</si>
  <si>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</si>
  <si>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</si>
  <si>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</si>
  <si>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</si>
  <si>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</si>
  <si>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</si>
  <si>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</si>
  <si>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</si>
  <si>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</si>
  <si>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</si>
  <si>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</si>
  <si>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</si>
  <si>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</si>
  <si>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</si>
  <si>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</si>
  <si>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</si>
  <si>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</si>
  <si>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</si>
  <si>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</si>
  <si>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</si>
  <si>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</si>
  <si>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</si>
  <si>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</si>
  <si>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</si>
  <si>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</si>
  <si>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</si>
  <si>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</si>
  <si>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</si>
  <si>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</si>
  <si>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</si>
  <si>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</si>
  <si>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</si>
  <si>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</si>
  <si>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</si>
  <si>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</si>
  <si>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</si>
  <si>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</si>
  <si>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</si>
  <si>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</si>
  <si>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</si>
  <si>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</si>
  <si>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</si>
  <si>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</si>
  <si>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</si>
  <si>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</si>
  <si>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</si>
  <si>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</si>
  <si>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</si>
  <si>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</si>
  <si>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</si>
  <si>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</si>
  <si>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</si>
  <si>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</si>
  <si>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</si>
  <si>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</si>
  <si>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</si>
  <si>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</si>
  <si>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</si>
  <si>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</si>
  <si>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</si>
  <si>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</si>
  <si>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</si>
  <si>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</si>
  <si>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</si>
  <si>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</si>
  <si>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</si>
  <si>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</si>
  <si>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</si>
  <si>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</si>
  <si>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</si>
  <si>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</si>
  <si>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</si>
  <si>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</si>
  <si>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</si>
  <si>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</si>
  <si>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</si>
  <si>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</si>
  <si>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</si>
  <si>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</si>
  <si>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</si>
  <si>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</si>
  <si>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</si>
  <si>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</si>
  <si>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</si>
  <si>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</si>
  <si>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</si>
  <si>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</si>
  <si>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</si>
  <si>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</si>
  <si>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</si>
  <si>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</si>
  <si>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</si>
  <si>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</si>
  <si>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</si>
  <si>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</si>
  <si>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</si>
  <si>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</si>
  <si>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</si>
  <si>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</si>
  <si>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</si>
  <si>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</si>
  <si>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</si>
  <si>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</si>
  <si>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</si>
  <si>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</si>
  <si>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</si>
  <si>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</si>
  <si>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</si>
  <si>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</si>
  <si>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</si>
  <si>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</si>
  <si>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</si>
  <si>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</si>
  <si>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</si>
  <si>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</si>
  <si>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</si>
  <si>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</si>
  <si>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</si>
  <si>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</si>
  <si>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</si>
  <si>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</si>
  <si>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</si>
  <si>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</si>
  <si>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</si>
  <si>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</si>
  <si>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</si>
  <si>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</si>
  <si>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</si>
  <si>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</si>
  <si>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</si>
  <si>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</si>
  <si>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</si>
  <si>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</si>
  <si>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</si>
  <si>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</si>
  <si>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جلسة الثلاثاء 2026/4/28</t>
  </si>
  <si>
    <t>الشركات غير المتداولة لمنصة التداول النظامي لجلسة الثلاثاء 2026/4/28</t>
  </si>
  <si>
    <t>الشركات غير المتداولة للمنصة الثانية لجلسة الثلاثاء 2026/4/28</t>
  </si>
  <si>
    <t>الشركات غير المتداولة للمنصة الثالثة لجلسة الثلاثاء 2026/4/28</t>
  </si>
  <si>
    <t>الجلسة (73)</t>
  </si>
  <si>
    <t>الجلسة (73) نشرة تداول الأسهم للمنصة النظامية لجلسة الثلاثاء 2026/4/28 Regular Market Trading</t>
  </si>
  <si>
    <t xml:space="preserve">الجلسة (73) نشرة تداول المنصة الثانية لجلسة الثلاثاء 2026/4/28 Second Trading Platform </t>
  </si>
  <si>
    <t xml:space="preserve">الجلسة (73) نشرة تداول منصة الشركات غير المفصحة لجلسة الثلاثاء 2026/4/28 Non Disclosing Trading Platform </t>
  </si>
  <si>
    <t>المصرف الاهلي العراقي</t>
  </si>
  <si>
    <t>BNOI</t>
  </si>
  <si>
    <t xml:space="preserve">الجلسة (73) نشرة التداول لمنصة الشركات غير المدرجة OTC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</si>
</sst>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3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4" fillId="0" borderId="7" xfId="0" applyNumberFormat="1" applyFont="1" applyBorder="1" applyAlignment="1">
      <alignment horizontal="center" vertical="center"/>
    </xf>
    <xf numFmtId="2" fontId="34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6</xdr:col>
      <xdr:colOff>1989667</xdr:colOff>
      <xdr:row>14</xdr:row>
      <xdr:rowOff>105834</xdr:rowOff>
    </xdr:from>
    <xdr:to>
      <xdr:col>14</xdr:col>
      <xdr:colOff>1153583</xdr:colOff>
      <xdr:row>16</xdr:row>
      <xdr:rowOff>1926166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F1D747-AB34-4CF2-96A6-A815B410A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7880167" y="4878917"/>
          <a:ext cx="7186083" cy="38629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105834</xdr:rowOff>
    </xdr:from>
    <xdr:to>
      <xdr:col>6</xdr:col>
      <xdr:colOff>1915583</xdr:colOff>
      <xdr:row>16</xdr:row>
      <xdr:rowOff>1922352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D12B49-537B-416A-9A60-0BAAA2B23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55140334" y="4878917"/>
          <a:ext cx="7609416" cy="3859102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52918</xdr:colOff>
      <xdr:row>5</xdr:row>
      <xdr:rowOff>1</xdr:rowOff>
    </xdr:from>
    <xdr:to>
      <xdr:col>14</xdr:col>
      <xdr:colOff>1132418</xdr:colOff>
      <xdr:row>13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BFCB222-0742-4AB4-8979-3C2619F3B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2" y="1725084"/>
          <a:ext cx="3852333" cy="2709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85726</xdr:rowOff>
    </xdr:from>
    <xdr:to>
      <xdr:col>3</xdr:col>
      <xdr:colOff>1771650</xdr:colOff>
      <xdr:row>31</xdr:row>
      <xdr:rowOff>190501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9655C2-6242-4ED9-84D5-B88C65638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24475" y="5191126"/>
          <a:ext cx="4905375" cy="230505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20</xdr:row>
      <xdr:rowOff>104775</xdr:rowOff>
    </xdr:from>
    <xdr:to>
      <xdr:col>8</xdr:col>
      <xdr:colOff>1819275</xdr:colOff>
      <xdr:row>31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BB7AAC8-983A-4FC9-85CA-CD8710B6B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19050" y="5210175"/>
          <a:ext cx="4953000" cy="225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54</xdr:row>
      <xdr:rowOff>34635</xdr:rowOff>
    </xdr:from>
    <xdr:to>
      <xdr:col>13</xdr:col>
      <xdr:colOff>1792949</xdr:colOff>
      <xdr:row>54</xdr:row>
      <xdr:rowOff>450272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602930"/>
          <a:ext cx="398836" cy="415637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74</xdr:row>
      <xdr:rowOff>8661</xdr:rowOff>
    </xdr:from>
    <xdr:to>
      <xdr:col>13</xdr:col>
      <xdr:colOff>1781695</xdr:colOff>
      <xdr:row>74</xdr:row>
      <xdr:rowOff>477294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698684"/>
          <a:ext cx="465514" cy="468633"/>
        </a:xfrm>
        <a:prstGeom prst="rect">
          <a:avLst/>
        </a:prstGeom>
      </xdr:spPr>
    </xdr:pic>
    <xdr:clientData/>
  </xdr:twoCellAnchor>
  <xdr:oneCellAnchor>
    <xdr:from>
      <xdr:col>13</xdr:col>
      <xdr:colOff>1413342</xdr:colOff>
      <xdr:row>41</xdr:row>
      <xdr:rowOff>0</xdr:rowOff>
    </xdr:from>
    <xdr:ext cx="387292" cy="363682"/>
    <xdr:pic>
      <xdr:nvPicPr>
        <xdr:cNvPr id="5" name="Picture 4">
          <a:extLst>
            <a:ext uri="{FF2B5EF4-FFF2-40B4-BE49-F238E27FC236}">
              <a16:creationId xmlns:a16="http://schemas.microsoft.com/office/drawing/2014/main" id="{D52DBFFE-7FE2-4CBB-8C84-666892F9B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6979227"/>
          <a:ext cx="387292" cy="36368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rightToLeft="1" tabSelected="1" zoomScale="90" zoomScaleNormal="90" workbookViewId="0">
      <selection activeCell="P7" sqref="P7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9" t="s">
        <v>334</v>
      </c>
      <c r="B2" s="169"/>
      <c r="C2" s="169"/>
      <c r="D2" s="169"/>
      <c r="E2" s="170" t="s">
        <v>263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5" s="2" customFormat="1" ht="27.75" customHeight="1" x14ac:dyDescent="0.35">
      <c r="A3" s="173" t="s">
        <v>338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5" ht="26.25" customHeight="1" x14ac:dyDescent="0.35">
      <c r="A4" s="176" t="s">
        <v>1</v>
      </c>
      <c r="B4" s="177"/>
      <c r="C4" s="178"/>
      <c r="D4" s="179">
        <f>'نشرة التداول'!M93+'نشرة OTC'!H8</f>
        <v>867945271</v>
      </c>
      <c r="E4" s="180"/>
      <c r="F4" s="4"/>
      <c r="G4" s="159" t="s">
        <v>2</v>
      </c>
      <c r="H4" s="160"/>
      <c r="I4" s="181">
        <f>'نشرة التداول'!N93+'نشرة OTC'!I8</f>
        <v>1520846069.9000001</v>
      </c>
      <c r="J4" s="181"/>
      <c r="K4" s="181"/>
      <c r="L4" s="5"/>
      <c r="M4" s="175" t="s">
        <v>3</v>
      </c>
      <c r="N4" s="159"/>
      <c r="O4" s="6">
        <f>'نشرة التداول'!L93+'نشرة OTC'!G8</f>
        <v>1361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8"/>
      <c r="M5" s="149"/>
      <c r="N5" s="149"/>
      <c r="O5" s="11" t="s">
        <v>276</v>
      </c>
    </row>
    <row r="6" spans="1:15" ht="26.25" customHeight="1" x14ac:dyDescent="0.35">
      <c r="A6" s="12" t="s">
        <v>4</v>
      </c>
      <c r="B6" s="159">
        <v>978.41</v>
      </c>
      <c r="C6" s="160"/>
      <c r="D6" s="159" t="s">
        <v>5</v>
      </c>
      <c r="E6" s="160"/>
      <c r="F6" s="1"/>
      <c r="G6" s="12" t="s">
        <v>6</v>
      </c>
      <c r="H6" s="13">
        <v>1248</v>
      </c>
      <c r="I6" s="161" t="s">
        <v>5</v>
      </c>
      <c r="J6" s="162"/>
      <c r="K6" s="163"/>
      <c r="L6" s="148"/>
      <c r="M6" s="149"/>
      <c r="N6" s="149"/>
      <c r="O6" s="14"/>
    </row>
    <row r="7" spans="1:15" ht="26.25" customHeight="1" x14ac:dyDescent="0.35">
      <c r="A7" s="12" t="s">
        <v>7</v>
      </c>
      <c r="B7" s="159">
        <v>977.47</v>
      </c>
      <c r="C7" s="160"/>
      <c r="D7" s="159" t="s">
        <v>5</v>
      </c>
      <c r="E7" s="160"/>
      <c r="F7" s="15"/>
      <c r="G7" s="12" t="s">
        <v>8</v>
      </c>
      <c r="H7" s="115">
        <v>1287.53</v>
      </c>
      <c r="I7" s="161" t="s">
        <v>5</v>
      </c>
      <c r="J7" s="162"/>
      <c r="K7" s="163"/>
      <c r="L7" s="148"/>
      <c r="M7" s="149"/>
      <c r="N7" s="149"/>
      <c r="O7" s="14"/>
    </row>
    <row r="8" spans="1:15" ht="26.25" customHeight="1" x14ac:dyDescent="0.35">
      <c r="A8" s="12" t="s">
        <v>9</v>
      </c>
      <c r="B8" s="157">
        <f>((B6/B7)-1)*100</f>
        <v>9.6166634270100637E-2</v>
      </c>
      <c r="C8" s="158"/>
      <c r="D8" s="159" t="s">
        <v>10</v>
      </c>
      <c r="E8" s="160"/>
      <c r="F8" s="15"/>
      <c r="G8" s="12" t="s">
        <v>9</v>
      </c>
      <c r="H8" s="146">
        <f>((H6/H7)-1)*100</f>
        <v>-3.0702197230355832</v>
      </c>
      <c r="I8" s="161" t="s">
        <v>10</v>
      </c>
      <c r="J8" s="162"/>
      <c r="K8" s="163"/>
      <c r="L8" s="148"/>
      <c r="M8" s="149"/>
      <c r="N8" s="149"/>
      <c r="O8" s="14"/>
    </row>
    <row r="9" spans="1:15" ht="26.25" customHeight="1" x14ac:dyDescent="0.35">
      <c r="A9" s="12" t="s">
        <v>11</v>
      </c>
      <c r="B9" s="157">
        <f>B6-B7</f>
        <v>0.93999999999994088</v>
      </c>
      <c r="C9" s="158">
        <f>B6-B7</f>
        <v>0.93999999999994088</v>
      </c>
      <c r="D9" s="159" t="s">
        <v>5</v>
      </c>
      <c r="E9" s="160"/>
      <c r="F9" s="15"/>
      <c r="G9" s="12" t="s">
        <v>11</v>
      </c>
      <c r="H9" s="146">
        <f>H6-H7</f>
        <v>-39.529999999999973</v>
      </c>
      <c r="I9" s="161" t="s">
        <v>5</v>
      </c>
      <c r="J9" s="162"/>
      <c r="K9" s="163"/>
      <c r="L9" s="148"/>
      <c r="M9" s="149"/>
      <c r="N9" s="149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8"/>
      <c r="M10" s="149"/>
      <c r="N10" s="149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13</v>
      </c>
      <c r="K11" s="20">
        <f>J11+H11</f>
        <v>59</v>
      </c>
      <c r="L11" s="148"/>
      <c r="M11" s="149"/>
      <c r="N11" s="149"/>
      <c r="O11" s="14"/>
    </row>
    <row r="12" spans="1:15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64" t="s">
        <v>17</v>
      </c>
      <c r="H12" s="164"/>
      <c r="I12" s="164"/>
      <c r="J12" s="165">
        <v>15</v>
      </c>
      <c r="K12" s="166"/>
      <c r="L12" s="148"/>
      <c r="M12" s="149"/>
      <c r="N12" s="149"/>
      <c r="O12" s="23"/>
    </row>
    <row r="13" spans="1:15" ht="26.25" customHeight="1" x14ac:dyDescent="0.35">
      <c r="A13" s="153" t="s">
        <v>18</v>
      </c>
      <c r="B13" s="154"/>
      <c r="C13" s="154"/>
      <c r="D13" s="154"/>
      <c r="E13" s="20">
        <v>1</v>
      </c>
      <c r="F13" s="22"/>
      <c r="G13" s="155" t="s">
        <v>19</v>
      </c>
      <c r="H13" s="155"/>
      <c r="I13" s="155"/>
      <c r="J13" s="156">
        <v>14</v>
      </c>
      <c r="K13" s="156"/>
      <c r="L13" s="148"/>
      <c r="M13" s="149"/>
      <c r="N13" s="149"/>
      <c r="O13" s="23"/>
    </row>
    <row r="14" spans="1:15" ht="26.25" customHeight="1" x14ac:dyDescent="0.35">
      <c r="A14" s="153" t="s">
        <v>20</v>
      </c>
      <c r="B14" s="154"/>
      <c r="C14" s="154"/>
      <c r="D14" s="154"/>
      <c r="E14" s="24">
        <v>8</v>
      </c>
      <c r="F14" s="25"/>
      <c r="G14" s="136"/>
      <c r="H14" s="136"/>
      <c r="I14" s="136"/>
      <c r="J14" s="148"/>
      <c r="K14" s="149"/>
      <c r="L14" s="148"/>
      <c r="M14" s="149"/>
      <c r="N14" s="149"/>
      <c r="O14" s="23"/>
    </row>
    <row r="15" spans="1:15" ht="53.25" customHeight="1" x14ac:dyDescent="0.35">
      <c r="A15" s="148"/>
      <c r="B15" s="149"/>
      <c r="C15" s="149"/>
      <c r="D15" s="149"/>
      <c r="E15" s="148"/>
      <c r="F15" s="149"/>
      <c r="G15" s="136"/>
      <c r="H15" s="136"/>
      <c r="I15" s="136"/>
      <c r="J15" s="148"/>
      <c r="K15" s="149"/>
      <c r="L15" s="148"/>
      <c r="M15" s="149"/>
      <c r="N15" s="149"/>
      <c r="O15" s="23"/>
    </row>
    <row r="16" spans="1:15" ht="107.25" customHeight="1" x14ac:dyDescent="0.35">
      <c r="A16" s="148"/>
      <c r="B16" s="149"/>
      <c r="C16" s="149"/>
      <c r="D16" s="149"/>
      <c r="E16" s="148"/>
      <c r="F16" s="149"/>
      <c r="G16" s="23"/>
      <c r="H16" s="23"/>
      <c r="I16" s="23"/>
      <c r="J16" s="148"/>
      <c r="K16" s="149"/>
      <c r="L16" s="148"/>
      <c r="M16" s="149"/>
      <c r="N16" s="149"/>
      <c r="O16" s="23"/>
    </row>
    <row r="17" spans="1:15" ht="157.5" customHeight="1" x14ac:dyDescent="0.35">
      <c r="A17" s="148"/>
      <c r="B17" s="149"/>
      <c r="C17" s="149"/>
      <c r="D17" s="149"/>
      <c r="E17" s="148"/>
      <c r="F17" s="149"/>
      <c r="G17" s="23"/>
      <c r="H17" s="23"/>
      <c r="I17" s="23"/>
      <c r="J17" s="148"/>
      <c r="K17" s="149"/>
      <c r="L17" s="148"/>
      <c r="M17" s="149"/>
      <c r="N17" s="149"/>
      <c r="O17" s="23"/>
    </row>
    <row r="18" spans="1:15" ht="30.75" customHeight="1" x14ac:dyDescent="0.25">
      <c r="A18" s="26" t="s">
        <v>21</v>
      </c>
      <c r="B18" s="150" t="s">
        <v>298</v>
      </c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2"/>
    </row>
    <row r="19" spans="1:15" ht="23.25" customHeight="1" x14ac:dyDescent="0.25">
      <c r="A19" s="147" t="s">
        <v>22</v>
      </c>
      <c r="B19" s="147"/>
      <c r="C19" s="147"/>
      <c r="D19" s="147"/>
      <c r="E19" s="147"/>
      <c r="F19" s="147" t="s">
        <v>23</v>
      </c>
      <c r="G19" s="147"/>
      <c r="H19" s="147"/>
      <c r="I19" s="147"/>
      <c r="J19" s="147"/>
      <c r="K19" s="147"/>
      <c r="L19" s="147"/>
      <c r="M19" s="147" t="s">
        <v>24</v>
      </c>
      <c r="N19" s="147"/>
      <c r="O19" s="147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2" t="s">
        <v>25</v>
      </c>
      <c r="B2" s="183"/>
      <c r="C2" s="183"/>
      <c r="D2" s="183"/>
      <c r="E2" s="183"/>
      <c r="F2" s="183"/>
      <c r="G2" s="183"/>
      <c r="H2" s="183"/>
      <c r="I2" s="184"/>
    </row>
    <row r="3" spans="1:9" x14ac:dyDescent="0.25">
      <c r="A3" s="190" t="s">
        <v>334</v>
      </c>
      <c r="B3" s="191"/>
      <c r="C3" s="191"/>
      <c r="D3" s="191"/>
      <c r="E3" s="191"/>
      <c r="F3" s="191"/>
      <c r="G3" s="191"/>
      <c r="H3" s="191"/>
      <c r="I3" s="192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85" t="s">
        <v>26</v>
      </c>
      <c r="B5" s="186"/>
      <c r="C5" s="186"/>
      <c r="D5" s="187"/>
      <c r="E5" s="75"/>
      <c r="F5" s="185" t="s">
        <v>27</v>
      </c>
      <c r="G5" s="186"/>
      <c r="H5" s="186"/>
      <c r="I5" s="187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277</v>
      </c>
      <c r="B7" s="110">
        <v>4.7699999999999996</v>
      </c>
      <c r="C7" s="113">
        <v>4.84</v>
      </c>
      <c r="D7" s="112">
        <v>66626</v>
      </c>
      <c r="E7" s="35"/>
      <c r="F7" s="83" t="s">
        <v>312</v>
      </c>
      <c r="G7" s="110">
        <v>47.6</v>
      </c>
      <c r="H7" s="114">
        <v>-4.8</v>
      </c>
      <c r="I7" s="112">
        <v>2546</v>
      </c>
    </row>
    <row r="8" spans="1:9" ht="20.100000000000001" customHeight="1" x14ac:dyDescent="0.25">
      <c r="A8" s="83" t="s">
        <v>60</v>
      </c>
      <c r="B8" s="110">
        <v>0.23</v>
      </c>
      <c r="C8" s="113">
        <v>4.55</v>
      </c>
      <c r="D8" s="112">
        <v>84633412</v>
      </c>
      <c r="E8" s="35"/>
      <c r="F8" s="83" t="s">
        <v>33</v>
      </c>
      <c r="G8" s="110">
        <v>0.86</v>
      </c>
      <c r="H8" s="114">
        <v>-4.4400000000000004</v>
      </c>
      <c r="I8" s="120">
        <v>1026603</v>
      </c>
    </row>
    <row r="9" spans="1:9" ht="20.100000000000001" customHeight="1" x14ac:dyDescent="0.25">
      <c r="A9" s="83" t="s">
        <v>94</v>
      </c>
      <c r="B9" s="110">
        <v>1.29</v>
      </c>
      <c r="C9" s="113">
        <v>3.2</v>
      </c>
      <c r="D9" s="112">
        <v>1165</v>
      </c>
      <c r="E9" s="35"/>
      <c r="F9" s="83" t="s">
        <v>280</v>
      </c>
      <c r="G9" s="110">
        <v>0.24</v>
      </c>
      <c r="H9" s="114">
        <v>-4</v>
      </c>
      <c r="I9" s="120">
        <v>32532104</v>
      </c>
    </row>
    <row r="10" spans="1:9" ht="20.100000000000001" customHeight="1" x14ac:dyDescent="0.25">
      <c r="A10" s="117" t="s">
        <v>64</v>
      </c>
      <c r="B10" s="118">
        <v>0.66</v>
      </c>
      <c r="C10" s="119">
        <v>3.13</v>
      </c>
      <c r="D10" s="120">
        <v>67695</v>
      </c>
      <c r="E10" s="35"/>
      <c r="F10" s="83" t="s">
        <v>287</v>
      </c>
      <c r="G10" s="110">
        <v>2.5099999999999998</v>
      </c>
      <c r="H10" s="114">
        <v>-3.46</v>
      </c>
      <c r="I10" s="120">
        <v>300000</v>
      </c>
    </row>
    <row r="11" spans="1:9" ht="20.100000000000001" customHeight="1" x14ac:dyDescent="0.25">
      <c r="A11" s="117" t="s">
        <v>111</v>
      </c>
      <c r="B11" s="118">
        <v>4.4400000000000004</v>
      </c>
      <c r="C11" s="119">
        <v>3.02</v>
      </c>
      <c r="D11" s="120">
        <v>10000</v>
      </c>
      <c r="E11" s="35"/>
      <c r="F11" s="83" t="s">
        <v>169</v>
      </c>
      <c r="G11" s="110">
        <v>0.37</v>
      </c>
      <c r="H11" s="114">
        <v>-2.63</v>
      </c>
      <c r="I11" s="120">
        <v>51961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88" t="s">
        <v>37</v>
      </c>
      <c r="B14" s="188"/>
      <c r="C14" s="188"/>
      <c r="D14" s="188"/>
      <c r="E14" s="76"/>
      <c r="F14" s="189" t="s">
        <v>38</v>
      </c>
      <c r="G14" s="189"/>
      <c r="H14" s="189"/>
      <c r="I14" s="189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40</v>
      </c>
      <c r="B16" s="110">
        <v>0.35</v>
      </c>
      <c r="C16" s="111">
        <v>2.94</v>
      </c>
      <c r="D16" s="112">
        <v>371843382</v>
      </c>
      <c r="E16" s="49"/>
      <c r="F16" s="83" t="s">
        <v>68</v>
      </c>
      <c r="G16" s="110">
        <v>16.59</v>
      </c>
      <c r="H16" s="111">
        <v>0.42</v>
      </c>
      <c r="I16" s="112">
        <v>471111021.93000001</v>
      </c>
    </row>
    <row r="17" spans="1:9" ht="20.100000000000001" customHeight="1" x14ac:dyDescent="0.25">
      <c r="A17" s="83" t="s">
        <v>303</v>
      </c>
      <c r="B17" s="110">
        <v>1.71</v>
      </c>
      <c r="C17" s="111">
        <v>0.59</v>
      </c>
      <c r="D17" s="112">
        <v>145277263</v>
      </c>
      <c r="E17" s="49"/>
      <c r="F17" s="83" t="s">
        <v>342</v>
      </c>
      <c r="G17" s="110">
        <v>3.92</v>
      </c>
      <c r="H17" s="111">
        <v>-22.83</v>
      </c>
      <c r="I17" s="112">
        <v>323712126.48000002</v>
      </c>
    </row>
    <row r="18" spans="1:9" ht="20.100000000000001" customHeight="1" x14ac:dyDescent="0.25">
      <c r="A18" s="83" t="s">
        <v>60</v>
      </c>
      <c r="B18" s="110">
        <v>0.23</v>
      </c>
      <c r="C18" s="111">
        <v>4.55</v>
      </c>
      <c r="D18" s="112">
        <v>84633412</v>
      </c>
      <c r="E18" s="49"/>
      <c r="F18" s="83" t="s">
        <v>303</v>
      </c>
      <c r="G18" s="110">
        <v>1.71</v>
      </c>
      <c r="H18" s="111">
        <v>0.59</v>
      </c>
      <c r="I18" s="112">
        <v>248588060.13999999</v>
      </c>
    </row>
    <row r="19" spans="1:9" ht="20.100000000000001" customHeight="1" x14ac:dyDescent="0.25">
      <c r="A19" s="83" t="s">
        <v>342</v>
      </c>
      <c r="B19" s="110">
        <v>3.92</v>
      </c>
      <c r="C19" s="111">
        <v>-22.83</v>
      </c>
      <c r="D19" s="112">
        <v>80453289</v>
      </c>
      <c r="E19" s="49"/>
      <c r="F19" s="83" t="s">
        <v>40</v>
      </c>
      <c r="G19" s="110">
        <v>0.35</v>
      </c>
      <c r="H19" s="111">
        <v>2.94</v>
      </c>
      <c r="I19" s="112">
        <v>125194245.45999999</v>
      </c>
    </row>
    <row r="20" spans="1:9" ht="20.100000000000001" customHeight="1" x14ac:dyDescent="0.25">
      <c r="A20" s="83" t="s">
        <v>271</v>
      </c>
      <c r="B20" s="110">
        <v>2.2599999999999998</v>
      </c>
      <c r="C20" s="111">
        <v>0.44</v>
      </c>
      <c r="D20" s="112">
        <v>38762632</v>
      </c>
      <c r="E20" s="49"/>
      <c r="F20" s="83" t="s">
        <v>35</v>
      </c>
      <c r="G20" s="110">
        <v>4.78</v>
      </c>
      <c r="H20" s="111">
        <v>-2.4500000000000002</v>
      </c>
      <c r="I20" s="112">
        <v>120006051.26000001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rightToLeft="1" zoomScale="110" zoomScaleNormal="110" workbookViewId="0">
      <selection activeCell="B67" sqref="B67:N67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4" ht="15.75" customHeight="1" x14ac:dyDescent="0.25">
      <c r="A1" s="77"/>
      <c r="B1" s="206" t="s">
        <v>339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</row>
    <row r="2" spans="1:14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4" ht="13.35" customHeight="1" x14ac:dyDescent="0.25">
      <c r="A3" s="77"/>
      <c r="B3" s="193" t="s">
        <v>54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</row>
    <row r="4" spans="1:14" ht="13.35" customHeight="1" x14ac:dyDescent="0.25">
      <c r="A4" s="77"/>
      <c r="B4" s="83" t="s">
        <v>280</v>
      </c>
      <c r="C4" s="83" t="s">
        <v>281</v>
      </c>
      <c r="D4" s="104">
        <v>0.25</v>
      </c>
      <c r="E4" s="97">
        <v>0.25</v>
      </c>
      <c r="F4" s="97">
        <v>0.24</v>
      </c>
      <c r="G4" s="97">
        <v>0.24</v>
      </c>
      <c r="H4" s="97">
        <v>0.25</v>
      </c>
      <c r="I4" s="97">
        <v>0.24</v>
      </c>
      <c r="J4" s="97">
        <v>0.25</v>
      </c>
      <c r="K4" s="98">
        <v>-4</v>
      </c>
      <c r="L4" s="109">
        <v>24</v>
      </c>
      <c r="M4" s="99">
        <v>32532104</v>
      </c>
      <c r="N4" s="100">
        <v>7810490.5499999998</v>
      </c>
    </row>
    <row r="5" spans="1:14" ht="13.3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0.66</v>
      </c>
      <c r="F5" s="97">
        <v>0.66</v>
      </c>
      <c r="G5" s="97">
        <v>0.66</v>
      </c>
      <c r="H5" s="97">
        <v>0.66</v>
      </c>
      <c r="I5" s="97">
        <v>0.66</v>
      </c>
      <c r="J5" s="97">
        <v>0.66</v>
      </c>
      <c r="K5" s="98">
        <v>0</v>
      </c>
      <c r="L5" s="109">
        <v>3</v>
      </c>
      <c r="M5" s="99">
        <v>1746013</v>
      </c>
      <c r="N5" s="100">
        <v>1152368.58</v>
      </c>
    </row>
    <row r="6" spans="1:14" ht="13.35" customHeight="1" x14ac:dyDescent="0.25">
      <c r="A6" s="77"/>
      <c r="B6" s="83" t="s">
        <v>57</v>
      </c>
      <c r="C6" s="83" t="s">
        <v>58</v>
      </c>
      <c r="D6" s="97">
        <v>0.22</v>
      </c>
      <c r="E6" s="142">
        <v>0.23</v>
      </c>
      <c r="F6" s="142">
        <v>0.22</v>
      </c>
      <c r="G6" s="142">
        <v>0.22</v>
      </c>
      <c r="H6" s="142">
        <v>0.22</v>
      </c>
      <c r="I6" s="142">
        <v>0.22</v>
      </c>
      <c r="J6" s="142">
        <v>0.22</v>
      </c>
      <c r="K6" s="98">
        <v>0</v>
      </c>
      <c r="L6" s="132">
        <v>4</v>
      </c>
      <c r="M6" s="144">
        <v>2010000</v>
      </c>
      <c r="N6" s="145">
        <v>442300</v>
      </c>
    </row>
    <row r="7" spans="1:14" ht="13.35" customHeight="1" x14ac:dyDescent="0.25">
      <c r="A7" s="77"/>
      <c r="B7" s="83" t="s">
        <v>40</v>
      </c>
      <c r="C7" s="83" t="s">
        <v>59</v>
      </c>
      <c r="D7" s="84">
        <v>0.33</v>
      </c>
      <c r="E7" s="97">
        <v>0.35</v>
      </c>
      <c r="F7" s="97">
        <v>0.33</v>
      </c>
      <c r="G7" s="97">
        <v>0.34</v>
      </c>
      <c r="H7" s="97">
        <v>0.34</v>
      </c>
      <c r="I7" s="97">
        <v>0.35</v>
      </c>
      <c r="J7" s="97">
        <v>0.34</v>
      </c>
      <c r="K7" s="98">
        <v>2.94</v>
      </c>
      <c r="L7" s="109">
        <v>68</v>
      </c>
      <c r="M7" s="99">
        <v>371843382</v>
      </c>
      <c r="N7" s="100">
        <v>125194245.45999999</v>
      </c>
    </row>
    <row r="8" spans="1:14" ht="13.35" customHeight="1" x14ac:dyDescent="0.25">
      <c r="A8" s="77"/>
      <c r="B8" s="83" t="s">
        <v>60</v>
      </c>
      <c r="C8" s="83" t="s">
        <v>61</v>
      </c>
      <c r="D8" s="104">
        <v>0.22</v>
      </c>
      <c r="E8" s="97">
        <v>0.23</v>
      </c>
      <c r="F8" s="97">
        <v>0.21</v>
      </c>
      <c r="G8" s="97">
        <v>0.23</v>
      </c>
      <c r="H8" s="97">
        <v>0.22</v>
      </c>
      <c r="I8" s="97">
        <v>0.23</v>
      </c>
      <c r="J8" s="97">
        <v>0.22</v>
      </c>
      <c r="K8" s="98">
        <v>4.55</v>
      </c>
      <c r="L8" s="109">
        <v>55</v>
      </c>
      <c r="M8" s="99">
        <v>84633412</v>
      </c>
      <c r="N8" s="100">
        <v>19132732.91</v>
      </c>
    </row>
    <row r="9" spans="1:14" ht="13.35" customHeight="1" x14ac:dyDescent="0.25">
      <c r="A9" s="77"/>
      <c r="B9" s="83" t="s">
        <v>62</v>
      </c>
      <c r="C9" s="83" t="s">
        <v>63</v>
      </c>
      <c r="D9" s="84">
        <v>1.03</v>
      </c>
      <c r="E9" s="97">
        <v>1.05</v>
      </c>
      <c r="F9" s="97">
        <v>1.03</v>
      </c>
      <c r="G9" s="97">
        <v>1.04</v>
      </c>
      <c r="H9" s="97">
        <v>1.02</v>
      </c>
      <c r="I9" s="97">
        <v>1.04</v>
      </c>
      <c r="J9" s="97">
        <v>1.03</v>
      </c>
      <c r="K9" s="98">
        <v>0.97</v>
      </c>
      <c r="L9" s="109">
        <v>44</v>
      </c>
      <c r="M9" s="99">
        <v>24746843</v>
      </c>
      <c r="N9" s="100">
        <v>25664085.260000002</v>
      </c>
    </row>
    <row r="10" spans="1:14" ht="13.35" customHeight="1" x14ac:dyDescent="0.25">
      <c r="A10" s="77"/>
      <c r="B10" s="83" t="s">
        <v>151</v>
      </c>
      <c r="C10" s="83" t="s">
        <v>152</v>
      </c>
      <c r="D10" s="84">
        <v>0.1</v>
      </c>
      <c r="E10" s="97">
        <v>0.1</v>
      </c>
      <c r="F10" s="97">
        <v>0.1</v>
      </c>
      <c r="G10" s="97">
        <v>0.1</v>
      </c>
      <c r="H10" s="97">
        <v>0.1</v>
      </c>
      <c r="I10" s="97">
        <v>0.1</v>
      </c>
      <c r="J10" s="97">
        <v>0.1</v>
      </c>
      <c r="K10" s="98">
        <v>0</v>
      </c>
      <c r="L10" s="109">
        <v>22</v>
      </c>
      <c r="M10" s="99">
        <v>6646049</v>
      </c>
      <c r="N10" s="100">
        <v>664604.9</v>
      </c>
    </row>
    <row r="11" spans="1:14" ht="13.35" customHeight="1" x14ac:dyDescent="0.25">
      <c r="A11" s="77"/>
      <c r="B11" s="83" t="s">
        <v>149</v>
      </c>
      <c r="C11" s="83" t="s">
        <v>150</v>
      </c>
      <c r="D11" s="97">
        <v>1.1000000000000001</v>
      </c>
      <c r="E11" s="97">
        <v>1.1000000000000001</v>
      </c>
      <c r="F11" s="97">
        <v>1.1000000000000001</v>
      </c>
      <c r="G11" s="97">
        <v>1.1000000000000001</v>
      </c>
      <c r="H11" s="97">
        <v>1.1000000000000001</v>
      </c>
      <c r="I11" s="97">
        <v>1.1000000000000001</v>
      </c>
      <c r="J11" s="97">
        <v>1.1000000000000001</v>
      </c>
      <c r="K11" s="98">
        <v>0</v>
      </c>
      <c r="L11" s="132">
        <v>1</v>
      </c>
      <c r="M11" s="99">
        <v>45183</v>
      </c>
      <c r="N11" s="100">
        <v>49701.3</v>
      </c>
    </row>
    <row r="12" spans="1:14" ht="13.35" customHeight="1" x14ac:dyDescent="0.25">
      <c r="A12" s="77"/>
      <c r="B12" s="83" t="s">
        <v>282</v>
      </c>
      <c r="C12" s="83" t="s">
        <v>283</v>
      </c>
      <c r="D12" s="97">
        <v>0.14000000000000001</v>
      </c>
      <c r="E12" s="142">
        <v>0.14000000000000001</v>
      </c>
      <c r="F12" s="142">
        <v>0.14000000000000001</v>
      </c>
      <c r="G12" s="142">
        <v>0.14000000000000001</v>
      </c>
      <c r="H12" s="142">
        <v>0.14000000000000001</v>
      </c>
      <c r="I12" s="142">
        <v>0.14000000000000001</v>
      </c>
      <c r="J12" s="142">
        <v>0.14000000000000001</v>
      </c>
      <c r="K12" s="98">
        <v>0</v>
      </c>
      <c r="L12" s="132">
        <v>3</v>
      </c>
      <c r="M12" s="144">
        <v>6420000</v>
      </c>
      <c r="N12" s="145">
        <v>898800</v>
      </c>
    </row>
    <row r="13" spans="1:14" ht="13.35" customHeight="1" x14ac:dyDescent="0.25">
      <c r="A13" s="77"/>
      <c r="B13" s="83" t="s">
        <v>303</v>
      </c>
      <c r="C13" s="83" t="s">
        <v>304</v>
      </c>
      <c r="D13" s="97">
        <v>1.7</v>
      </c>
      <c r="E13" s="97">
        <v>1.72</v>
      </c>
      <c r="F13" s="97">
        <v>1.7</v>
      </c>
      <c r="G13" s="97">
        <v>1.71</v>
      </c>
      <c r="H13" s="97">
        <v>1.7</v>
      </c>
      <c r="I13" s="97">
        <v>1.71</v>
      </c>
      <c r="J13" s="97">
        <v>1.7</v>
      </c>
      <c r="K13" s="98">
        <v>0.59</v>
      </c>
      <c r="L13" s="109">
        <v>139</v>
      </c>
      <c r="M13" s="99">
        <v>145277263</v>
      </c>
      <c r="N13" s="100">
        <v>248588060.13999999</v>
      </c>
    </row>
    <row r="14" spans="1:14" ht="13.35" customHeight="1" x14ac:dyDescent="0.25">
      <c r="A14" s="77"/>
      <c r="B14" s="117" t="s">
        <v>342</v>
      </c>
      <c r="C14" s="117" t="s">
        <v>343</v>
      </c>
      <c r="D14" s="97">
        <v>4.2699999999999996</v>
      </c>
      <c r="E14" s="97">
        <v>4.2699999999999996</v>
      </c>
      <c r="F14" s="97">
        <v>3.92</v>
      </c>
      <c r="G14" s="97">
        <v>4.0199999999999996</v>
      </c>
      <c r="H14" s="97">
        <v>5.09</v>
      </c>
      <c r="I14" s="97">
        <v>3.92</v>
      </c>
      <c r="J14" s="97">
        <v>5.08</v>
      </c>
      <c r="K14" s="98">
        <v>-22.83</v>
      </c>
      <c r="L14" s="132">
        <v>452</v>
      </c>
      <c r="M14" s="99">
        <v>80453289</v>
      </c>
      <c r="N14" s="100">
        <v>323712126.48000002</v>
      </c>
    </row>
    <row r="15" spans="1:14" ht="13.35" customHeight="1" x14ac:dyDescent="0.25">
      <c r="A15" s="77"/>
      <c r="B15" s="83" t="s">
        <v>64</v>
      </c>
      <c r="C15" s="83" t="s">
        <v>65</v>
      </c>
      <c r="D15" s="127">
        <v>0.66</v>
      </c>
      <c r="E15" s="97">
        <v>0.66</v>
      </c>
      <c r="F15" s="97">
        <v>0.66</v>
      </c>
      <c r="G15" s="97">
        <v>0.66</v>
      </c>
      <c r="H15" s="97">
        <v>0.64</v>
      </c>
      <c r="I15" s="97">
        <v>0.66</v>
      </c>
      <c r="J15" s="97">
        <v>0.64</v>
      </c>
      <c r="K15" s="98">
        <v>3.13</v>
      </c>
      <c r="L15" s="132">
        <v>7</v>
      </c>
      <c r="M15" s="99">
        <v>67695</v>
      </c>
      <c r="N15" s="100">
        <v>44678.7</v>
      </c>
    </row>
    <row r="16" spans="1:14" ht="13.35" customHeight="1" x14ac:dyDescent="0.25">
      <c r="A16" s="77"/>
      <c r="B16" s="83" t="s">
        <v>128</v>
      </c>
      <c r="C16" s="83" t="s">
        <v>129</v>
      </c>
      <c r="D16" s="84">
        <v>0.05</v>
      </c>
      <c r="E16" s="97">
        <v>0.05</v>
      </c>
      <c r="F16" s="97">
        <v>0.05</v>
      </c>
      <c r="G16" s="97">
        <v>0.05</v>
      </c>
      <c r="H16" s="97">
        <v>0.05</v>
      </c>
      <c r="I16" s="97">
        <v>0.05</v>
      </c>
      <c r="J16" s="97">
        <v>0.05</v>
      </c>
      <c r="K16" s="98">
        <v>0</v>
      </c>
      <c r="L16" s="132">
        <v>10</v>
      </c>
      <c r="M16" s="99">
        <v>227494</v>
      </c>
      <c r="N16" s="100">
        <v>11374.7</v>
      </c>
    </row>
    <row r="17" spans="1:14" ht="13.35" customHeight="1" x14ac:dyDescent="0.25">
      <c r="A17" s="77"/>
      <c r="B17" s="213" t="s">
        <v>66</v>
      </c>
      <c r="C17" s="214"/>
      <c r="D17" s="116"/>
      <c r="E17" s="116"/>
      <c r="F17" s="116"/>
      <c r="G17" s="116"/>
      <c r="H17" s="116"/>
      <c r="I17" s="137"/>
      <c r="J17" s="116"/>
      <c r="K17" s="116"/>
      <c r="L17" s="85">
        <f>SUM(L4:L16)</f>
        <v>832</v>
      </c>
      <c r="M17" s="85">
        <f>SUM(M4:M16)</f>
        <v>756648727</v>
      </c>
      <c r="N17" s="85">
        <f>SUM(N4:N16)</f>
        <v>753365568.98000014</v>
      </c>
    </row>
    <row r="18" spans="1:14" ht="13.35" customHeight="1" x14ac:dyDescent="0.25">
      <c r="A18" s="77"/>
      <c r="B18" s="193" t="s">
        <v>67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5"/>
    </row>
    <row r="19" spans="1:14" ht="13.35" customHeight="1" x14ac:dyDescent="0.25">
      <c r="A19" s="77"/>
      <c r="B19" s="83" t="s">
        <v>68</v>
      </c>
      <c r="C19" s="83" t="s">
        <v>69</v>
      </c>
      <c r="D19" s="84">
        <v>16.52</v>
      </c>
      <c r="E19" s="97">
        <v>16.600000000000001</v>
      </c>
      <c r="F19" s="97">
        <v>16.5</v>
      </c>
      <c r="G19" s="97">
        <v>16.53</v>
      </c>
      <c r="H19" s="97">
        <v>16.559999999999999</v>
      </c>
      <c r="I19" s="97">
        <v>16.59</v>
      </c>
      <c r="J19" s="97">
        <v>16.52</v>
      </c>
      <c r="K19" s="98">
        <v>0.42</v>
      </c>
      <c r="L19" s="109">
        <v>169</v>
      </c>
      <c r="M19" s="99">
        <v>28502906</v>
      </c>
      <c r="N19" s="100">
        <v>471111021.93000001</v>
      </c>
    </row>
    <row r="20" spans="1:14" ht="13.35" customHeight="1" x14ac:dyDescent="0.25">
      <c r="A20" s="77"/>
      <c r="B20" s="83" t="s">
        <v>70</v>
      </c>
      <c r="C20" s="83" t="s">
        <v>71</v>
      </c>
      <c r="D20" s="84">
        <v>3.6</v>
      </c>
      <c r="E20" s="97">
        <v>3.7</v>
      </c>
      <c r="F20" s="97">
        <v>3.6</v>
      </c>
      <c r="G20" s="97">
        <v>3.62</v>
      </c>
      <c r="H20" s="97">
        <v>3.6</v>
      </c>
      <c r="I20" s="97">
        <v>3.6</v>
      </c>
      <c r="J20" s="97">
        <v>3.6</v>
      </c>
      <c r="K20" s="98">
        <v>0</v>
      </c>
      <c r="L20" s="109">
        <v>13</v>
      </c>
      <c r="M20" s="99">
        <v>192996</v>
      </c>
      <c r="N20" s="100">
        <v>698915.6</v>
      </c>
    </row>
    <row r="21" spans="1:14" ht="13.35" customHeight="1" x14ac:dyDescent="0.25">
      <c r="A21" s="77"/>
      <c r="B21" s="196" t="s">
        <v>72</v>
      </c>
      <c r="C21" s="197"/>
      <c r="D21" s="105"/>
      <c r="E21" s="105"/>
      <c r="F21" s="105"/>
      <c r="G21" s="105"/>
      <c r="H21" s="105"/>
      <c r="I21" s="137"/>
      <c r="J21" s="105"/>
      <c r="K21" s="105"/>
      <c r="L21" s="85">
        <f>SUM(L19:L20)</f>
        <v>182</v>
      </c>
      <c r="M21" s="85">
        <f>SUM(M19:M20)</f>
        <v>28695902</v>
      </c>
      <c r="N21" s="85">
        <f>SUM(N19:N20)</f>
        <v>471809937.53000003</v>
      </c>
    </row>
    <row r="22" spans="1:14" ht="13.35" customHeight="1" x14ac:dyDescent="0.25">
      <c r="A22" s="77"/>
      <c r="B22" s="193" t="s">
        <v>308</v>
      </c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5"/>
    </row>
    <row r="23" spans="1:14" ht="13.35" customHeight="1" x14ac:dyDescent="0.25">
      <c r="A23" s="77"/>
      <c r="B23" s="83" t="s">
        <v>306</v>
      </c>
      <c r="C23" s="83" t="s">
        <v>305</v>
      </c>
      <c r="D23" s="84">
        <v>0.89</v>
      </c>
      <c r="E23" s="97">
        <v>0.9</v>
      </c>
      <c r="F23" s="97">
        <v>0.89</v>
      </c>
      <c r="G23" s="97">
        <v>0.9</v>
      </c>
      <c r="H23" s="97">
        <v>0.89</v>
      </c>
      <c r="I23" s="97">
        <v>0.9</v>
      </c>
      <c r="J23" s="97">
        <v>0.89</v>
      </c>
      <c r="K23" s="98">
        <v>1.1200000000000001</v>
      </c>
      <c r="L23" s="109">
        <v>4</v>
      </c>
      <c r="M23" s="99">
        <v>22343</v>
      </c>
      <c r="N23" s="100">
        <v>20086.62</v>
      </c>
    </row>
    <row r="24" spans="1:14" ht="13.35" customHeight="1" x14ac:dyDescent="0.25">
      <c r="A24" s="77"/>
      <c r="B24" s="196" t="s">
        <v>309</v>
      </c>
      <c r="C24" s="197"/>
      <c r="D24" s="129"/>
      <c r="E24" s="129"/>
      <c r="F24" s="129"/>
      <c r="G24" s="129"/>
      <c r="H24" s="129"/>
      <c r="I24" s="137"/>
      <c r="J24" s="129"/>
      <c r="K24" s="129"/>
      <c r="L24" s="85">
        <f>SUM(L23)</f>
        <v>4</v>
      </c>
      <c r="M24" s="85">
        <f>SUM(M23)</f>
        <v>22343</v>
      </c>
      <c r="N24" s="85">
        <f>SUM(N23)</f>
        <v>20086.62</v>
      </c>
    </row>
    <row r="25" spans="1:14" ht="13.35" customHeight="1" x14ac:dyDescent="0.25">
      <c r="A25" s="77"/>
      <c r="B25" s="193" t="s">
        <v>78</v>
      </c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5"/>
    </row>
    <row r="26" spans="1:14" ht="13.35" customHeight="1" x14ac:dyDescent="0.25">
      <c r="A26" s="77"/>
      <c r="B26" s="83" t="s">
        <v>79</v>
      </c>
      <c r="C26" s="83" t="s">
        <v>80</v>
      </c>
      <c r="D26" s="97">
        <v>23.63</v>
      </c>
      <c r="E26" s="97">
        <v>23.63</v>
      </c>
      <c r="F26" s="97">
        <v>23.35</v>
      </c>
      <c r="G26" s="97">
        <v>23.38</v>
      </c>
      <c r="H26" s="97">
        <v>23.31</v>
      </c>
      <c r="I26" s="97">
        <v>23.35</v>
      </c>
      <c r="J26" s="97">
        <v>23.35</v>
      </c>
      <c r="K26" s="98">
        <v>0</v>
      </c>
      <c r="L26" s="109">
        <v>25</v>
      </c>
      <c r="M26" s="99">
        <v>572341</v>
      </c>
      <c r="N26" s="100">
        <v>13378729.26</v>
      </c>
    </row>
    <row r="27" spans="1:14" ht="13.35" customHeight="1" x14ac:dyDescent="0.25">
      <c r="A27" s="77"/>
      <c r="B27" s="83" t="s">
        <v>35</v>
      </c>
      <c r="C27" s="83" t="s">
        <v>81</v>
      </c>
      <c r="D27" s="97">
        <v>4.9000000000000004</v>
      </c>
      <c r="E27" s="97">
        <v>4.9000000000000004</v>
      </c>
      <c r="F27" s="97">
        <v>4.78</v>
      </c>
      <c r="G27" s="97">
        <v>4.87</v>
      </c>
      <c r="H27" s="97">
        <v>4.76</v>
      </c>
      <c r="I27" s="97">
        <v>4.78</v>
      </c>
      <c r="J27" s="97">
        <v>4.9000000000000004</v>
      </c>
      <c r="K27" s="98">
        <v>-2.4500000000000002</v>
      </c>
      <c r="L27" s="132">
        <v>18</v>
      </c>
      <c r="M27" s="99">
        <v>24632161</v>
      </c>
      <c r="N27" s="100">
        <v>120006051.26000001</v>
      </c>
    </row>
    <row r="28" spans="1:14" ht="13.35" customHeight="1" x14ac:dyDescent="0.25">
      <c r="A28" s="77"/>
      <c r="B28" s="83" t="s">
        <v>84</v>
      </c>
      <c r="C28" s="83" t="s">
        <v>85</v>
      </c>
      <c r="D28" s="97">
        <v>3.2</v>
      </c>
      <c r="E28" s="97">
        <v>3.2</v>
      </c>
      <c r="F28" s="97">
        <v>3.2</v>
      </c>
      <c r="G28" s="97">
        <v>3.2</v>
      </c>
      <c r="H28" s="97">
        <v>3.19</v>
      </c>
      <c r="I28" s="97">
        <v>3.2</v>
      </c>
      <c r="J28" s="97">
        <v>3.2</v>
      </c>
      <c r="K28" s="98">
        <v>0</v>
      </c>
      <c r="L28" s="109">
        <v>2</v>
      </c>
      <c r="M28" s="99">
        <v>250000</v>
      </c>
      <c r="N28" s="100">
        <v>800000</v>
      </c>
    </row>
    <row r="29" spans="1:14" ht="13.35" customHeight="1" x14ac:dyDescent="0.25">
      <c r="A29" s="77"/>
      <c r="B29" s="83" t="s">
        <v>155</v>
      </c>
      <c r="C29" s="83" t="s">
        <v>156</v>
      </c>
      <c r="D29" s="97">
        <v>0.7</v>
      </c>
      <c r="E29" s="142">
        <v>0.7</v>
      </c>
      <c r="F29" s="142">
        <v>0.7</v>
      </c>
      <c r="G29" s="142">
        <v>0.7</v>
      </c>
      <c r="H29" s="142">
        <v>0.71</v>
      </c>
      <c r="I29" s="142">
        <v>0.7</v>
      </c>
      <c r="J29" s="142">
        <v>0.71</v>
      </c>
      <c r="K29" s="143">
        <v>-1.41</v>
      </c>
      <c r="L29" s="132">
        <v>1</v>
      </c>
      <c r="M29" s="144">
        <v>564715</v>
      </c>
      <c r="N29" s="145">
        <v>395300.5</v>
      </c>
    </row>
    <row r="30" spans="1:14" ht="13.35" customHeight="1" x14ac:dyDescent="0.25">
      <c r="A30" s="77"/>
      <c r="B30" s="83" t="s">
        <v>86</v>
      </c>
      <c r="C30" s="83" t="s">
        <v>87</v>
      </c>
      <c r="D30" s="97">
        <v>0.6</v>
      </c>
      <c r="E30" s="142">
        <v>0.6</v>
      </c>
      <c r="F30" s="142">
        <v>0.6</v>
      </c>
      <c r="G30" s="142">
        <v>0.6</v>
      </c>
      <c r="H30" s="142">
        <v>0.6</v>
      </c>
      <c r="I30" s="142">
        <v>0.6</v>
      </c>
      <c r="J30" s="142">
        <v>0.6</v>
      </c>
      <c r="K30" s="143">
        <v>0</v>
      </c>
      <c r="L30" s="132">
        <v>1</v>
      </c>
      <c r="M30" s="144">
        <v>29000</v>
      </c>
      <c r="N30" s="145">
        <v>17400</v>
      </c>
    </row>
    <row r="31" spans="1:14" ht="13.35" customHeight="1" x14ac:dyDescent="0.25">
      <c r="A31" s="77"/>
      <c r="B31" s="196" t="s">
        <v>88</v>
      </c>
      <c r="C31" s="197"/>
      <c r="D31" s="105"/>
      <c r="E31" s="105"/>
      <c r="F31" s="105"/>
      <c r="G31" s="105"/>
      <c r="H31" s="105"/>
      <c r="I31" s="137"/>
      <c r="J31" s="105"/>
      <c r="K31" s="105"/>
      <c r="L31" s="85">
        <f>SUM(L26:L30)</f>
        <v>47</v>
      </c>
      <c r="M31" s="85">
        <f>SUM(M26:M30)</f>
        <v>26048217</v>
      </c>
      <c r="N31" s="85">
        <f>SUM(N26:N30)</f>
        <v>134597481.02000001</v>
      </c>
    </row>
    <row r="32" spans="1:14" ht="13.35" customHeight="1" x14ac:dyDescent="0.25">
      <c r="A32" s="77"/>
      <c r="B32" s="193" t="s">
        <v>89</v>
      </c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5"/>
    </row>
    <row r="33" spans="1:14" ht="13.35" customHeight="1" x14ac:dyDescent="0.25">
      <c r="A33" s="77"/>
      <c r="B33" s="83" t="s">
        <v>90</v>
      </c>
      <c r="C33" s="83" t="s">
        <v>91</v>
      </c>
      <c r="D33" s="97">
        <v>6.19</v>
      </c>
      <c r="E33" s="97">
        <v>6.2</v>
      </c>
      <c r="F33" s="97">
        <v>6.18</v>
      </c>
      <c r="G33" s="97">
        <v>6.2</v>
      </c>
      <c r="H33" s="97">
        <v>6.19</v>
      </c>
      <c r="I33" s="97">
        <v>6.19</v>
      </c>
      <c r="J33" s="97">
        <v>6.19</v>
      </c>
      <c r="K33" s="98">
        <v>0</v>
      </c>
      <c r="L33" s="109">
        <v>90</v>
      </c>
      <c r="M33" s="99">
        <v>8408569</v>
      </c>
      <c r="N33" s="100">
        <v>52111958.799999997</v>
      </c>
    </row>
    <row r="34" spans="1:14" ht="13.35" customHeight="1" x14ac:dyDescent="0.25">
      <c r="A34" s="77"/>
      <c r="B34" s="83" t="s">
        <v>92</v>
      </c>
      <c r="C34" s="83" t="s">
        <v>93</v>
      </c>
      <c r="D34" s="97">
        <v>2.39</v>
      </c>
      <c r="E34" s="142">
        <v>2.39</v>
      </c>
      <c r="F34" s="142">
        <v>2.38</v>
      </c>
      <c r="G34" s="142">
        <v>2.38</v>
      </c>
      <c r="H34" s="142">
        <v>2.4</v>
      </c>
      <c r="I34" s="142">
        <v>2.38</v>
      </c>
      <c r="J34" s="142">
        <v>2.39</v>
      </c>
      <c r="K34" s="143">
        <v>-0.42</v>
      </c>
      <c r="L34" s="132">
        <v>4</v>
      </c>
      <c r="M34" s="144">
        <v>253743</v>
      </c>
      <c r="N34" s="145">
        <v>604945.77</v>
      </c>
    </row>
    <row r="35" spans="1:14" ht="13.35" customHeight="1" x14ac:dyDescent="0.25">
      <c r="A35" s="77"/>
      <c r="B35" s="50" t="s">
        <v>157</v>
      </c>
      <c r="C35" s="50" t="s">
        <v>158</v>
      </c>
      <c r="D35" s="97">
        <v>6.35</v>
      </c>
      <c r="E35" s="97">
        <v>6.35</v>
      </c>
      <c r="F35" s="97">
        <v>6.35</v>
      </c>
      <c r="G35" s="97">
        <v>6.35</v>
      </c>
      <c r="H35" s="97">
        <v>6.35</v>
      </c>
      <c r="I35" s="97">
        <v>6.35</v>
      </c>
      <c r="J35" s="97">
        <v>6.35</v>
      </c>
      <c r="K35" s="98">
        <v>0</v>
      </c>
      <c r="L35" s="132">
        <v>1</v>
      </c>
      <c r="M35" s="99">
        <v>6871</v>
      </c>
      <c r="N35" s="100">
        <v>43630.85</v>
      </c>
    </row>
    <row r="36" spans="1:14" ht="13.35" customHeight="1" x14ac:dyDescent="0.25">
      <c r="A36" s="77"/>
      <c r="B36" s="83" t="s">
        <v>159</v>
      </c>
      <c r="C36" s="83" t="s">
        <v>160</v>
      </c>
      <c r="D36" s="97">
        <v>19.239999999999998</v>
      </c>
      <c r="E36" s="142">
        <v>19.239999999999998</v>
      </c>
      <c r="F36" s="142">
        <v>19.239999999999998</v>
      </c>
      <c r="G36" s="142">
        <v>19.239999999999998</v>
      </c>
      <c r="H36" s="142">
        <v>19.25</v>
      </c>
      <c r="I36" s="142">
        <v>19.239999999999998</v>
      </c>
      <c r="J36" s="142">
        <v>19.239999999999998</v>
      </c>
      <c r="K36" s="143">
        <v>0</v>
      </c>
      <c r="L36" s="132">
        <v>1</v>
      </c>
      <c r="M36" s="144">
        <v>2079</v>
      </c>
      <c r="N36" s="145">
        <v>39999.96</v>
      </c>
    </row>
    <row r="37" spans="1:14" ht="13.35" customHeight="1" x14ac:dyDescent="0.25">
      <c r="A37" s="77"/>
      <c r="B37" s="83" t="s">
        <v>94</v>
      </c>
      <c r="C37" s="83" t="s">
        <v>95</v>
      </c>
      <c r="D37" s="97">
        <v>1.29</v>
      </c>
      <c r="E37" s="142">
        <v>1.29</v>
      </c>
      <c r="F37" s="142">
        <v>1.29</v>
      </c>
      <c r="G37" s="142">
        <v>1.29</v>
      </c>
      <c r="H37" s="142">
        <v>1.25</v>
      </c>
      <c r="I37" s="142">
        <v>1.29</v>
      </c>
      <c r="J37" s="142">
        <v>1.25</v>
      </c>
      <c r="K37" s="143">
        <v>3.2</v>
      </c>
      <c r="L37" s="132">
        <v>1</v>
      </c>
      <c r="M37" s="144">
        <v>1165</v>
      </c>
      <c r="N37" s="145">
        <v>1502.85</v>
      </c>
    </row>
    <row r="38" spans="1:14" ht="13.35" customHeight="1" x14ac:dyDescent="0.25">
      <c r="A38" s="77"/>
      <c r="B38" s="83" t="s">
        <v>271</v>
      </c>
      <c r="C38" s="83" t="s">
        <v>272</v>
      </c>
      <c r="D38" s="97">
        <v>2.25</v>
      </c>
      <c r="E38" s="97">
        <v>2.2599999999999998</v>
      </c>
      <c r="F38" s="97">
        <v>2.25</v>
      </c>
      <c r="G38" s="97">
        <v>2.2599999999999998</v>
      </c>
      <c r="H38" s="97">
        <v>2.25</v>
      </c>
      <c r="I38" s="97">
        <v>2.2599999999999998</v>
      </c>
      <c r="J38" s="97">
        <v>2.25</v>
      </c>
      <c r="K38" s="98">
        <v>0.44</v>
      </c>
      <c r="L38" s="109">
        <v>60</v>
      </c>
      <c r="M38" s="99">
        <v>38762632</v>
      </c>
      <c r="N38" s="100">
        <v>87509364.109999999</v>
      </c>
    </row>
    <row r="39" spans="1:14" ht="13.35" customHeight="1" x14ac:dyDescent="0.25">
      <c r="A39" s="77"/>
      <c r="B39" s="83" t="s">
        <v>98</v>
      </c>
      <c r="C39" s="83" t="s">
        <v>99</v>
      </c>
      <c r="D39" s="97">
        <v>5.4</v>
      </c>
      <c r="E39" s="97">
        <v>5.4</v>
      </c>
      <c r="F39" s="97">
        <v>5.4</v>
      </c>
      <c r="G39" s="97">
        <v>5.4</v>
      </c>
      <c r="H39" s="97">
        <v>5.4</v>
      </c>
      <c r="I39" s="97">
        <v>5.4</v>
      </c>
      <c r="J39" s="97">
        <v>5.4</v>
      </c>
      <c r="K39" s="143">
        <v>0</v>
      </c>
      <c r="L39" s="109">
        <v>4</v>
      </c>
      <c r="M39" s="99">
        <v>11444</v>
      </c>
      <c r="N39" s="100">
        <v>61797.599999999999</v>
      </c>
    </row>
    <row r="40" spans="1:14" ht="13.35" customHeight="1" x14ac:dyDescent="0.25">
      <c r="A40" s="77"/>
      <c r="B40" s="83" t="s">
        <v>163</v>
      </c>
      <c r="C40" s="83" t="s">
        <v>164</v>
      </c>
      <c r="D40" s="97">
        <v>2.2999999999999998</v>
      </c>
      <c r="E40" s="97">
        <v>2.2999999999999998</v>
      </c>
      <c r="F40" s="97">
        <v>2.2999999999999998</v>
      </c>
      <c r="G40" s="97">
        <v>2.2999999999999998</v>
      </c>
      <c r="H40" s="97">
        <v>2.29</v>
      </c>
      <c r="I40" s="97">
        <v>2.2999999999999998</v>
      </c>
      <c r="J40" s="97">
        <v>2.29</v>
      </c>
      <c r="K40" s="98">
        <v>0.44</v>
      </c>
      <c r="L40" s="109">
        <v>5</v>
      </c>
      <c r="M40" s="99">
        <v>385000</v>
      </c>
      <c r="N40" s="100">
        <v>885500</v>
      </c>
    </row>
    <row r="41" spans="1:14" ht="13.35" customHeight="1" x14ac:dyDescent="0.25">
      <c r="A41" s="77"/>
      <c r="B41" s="196" t="s">
        <v>100</v>
      </c>
      <c r="C41" s="197"/>
      <c r="D41" s="131"/>
      <c r="E41" s="131"/>
      <c r="F41" s="131"/>
      <c r="G41" s="131"/>
      <c r="H41" s="131"/>
      <c r="I41" s="137"/>
      <c r="J41" s="131"/>
      <c r="K41" s="131"/>
      <c r="L41" s="85">
        <f>SUM(L33:L40)</f>
        <v>166</v>
      </c>
      <c r="M41" s="85">
        <f>SUM(M33:M40)</f>
        <v>47831503</v>
      </c>
      <c r="N41" s="85">
        <f>SUM(N33:N40)</f>
        <v>141258699.94</v>
      </c>
    </row>
    <row r="42" spans="1:14" ht="29.25" customHeight="1" x14ac:dyDescent="0.25">
      <c r="A42" s="77"/>
      <c r="B42" s="206" t="s">
        <v>339</v>
      </c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</row>
    <row r="43" spans="1:14" ht="32.25" customHeight="1" x14ac:dyDescent="0.25">
      <c r="A43" s="77"/>
      <c r="B43" s="78" t="s">
        <v>42</v>
      </c>
      <c r="C43" s="79" t="s">
        <v>43</v>
      </c>
      <c r="D43" s="79" t="s">
        <v>44</v>
      </c>
      <c r="E43" s="79" t="s">
        <v>45</v>
      </c>
      <c r="F43" s="79" t="s">
        <v>46</v>
      </c>
      <c r="G43" s="79" t="s">
        <v>47</v>
      </c>
      <c r="H43" s="79" t="s">
        <v>48</v>
      </c>
      <c r="I43" s="79" t="s">
        <v>49</v>
      </c>
      <c r="J43" s="80" t="s">
        <v>50</v>
      </c>
      <c r="K43" s="81" t="s">
        <v>32</v>
      </c>
      <c r="L43" s="82" t="s">
        <v>51</v>
      </c>
      <c r="M43" s="82" t="s">
        <v>52</v>
      </c>
      <c r="N43" s="79" t="s">
        <v>53</v>
      </c>
    </row>
    <row r="44" spans="1:14" ht="13.35" customHeight="1" x14ac:dyDescent="0.25">
      <c r="A44" s="77"/>
      <c r="B44" s="193" t="s">
        <v>101</v>
      </c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5"/>
    </row>
    <row r="45" spans="1:14" ht="13.35" customHeight="1" x14ac:dyDescent="0.25">
      <c r="A45" s="77"/>
      <c r="B45" s="50" t="s">
        <v>165</v>
      </c>
      <c r="C45" s="50" t="s">
        <v>166</v>
      </c>
      <c r="D45" s="97">
        <v>11.88</v>
      </c>
      <c r="E45" s="97">
        <v>11.88</v>
      </c>
      <c r="F45" s="97">
        <v>11.88</v>
      </c>
      <c r="G45" s="97">
        <v>11.88</v>
      </c>
      <c r="H45" s="97">
        <v>12</v>
      </c>
      <c r="I45" s="97">
        <v>11.88</v>
      </c>
      <c r="J45" s="97">
        <v>12</v>
      </c>
      <c r="K45" s="98">
        <v>-1</v>
      </c>
      <c r="L45" s="132">
        <v>2</v>
      </c>
      <c r="M45" s="99">
        <v>1414</v>
      </c>
      <c r="N45" s="100">
        <v>16798.32</v>
      </c>
    </row>
    <row r="46" spans="1:14" ht="13.35" customHeight="1" x14ac:dyDescent="0.25">
      <c r="A46" s="77"/>
      <c r="B46" s="50" t="s">
        <v>103</v>
      </c>
      <c r="C46" s="50" t="s">
        <v>104</v>
      </c>
      <c r="D46" s="97">
        <v>9</v>
      </c>
      <c r="E46" s="97">
        <v>9.1</v>
      </c>
      <c r="F46" s="97">
        <v>9</v>
      </c>
      <c r="G46" s="97">
        <v>9.1</v>
      </c>
      <c r="H46" s="97">
        <v>9.01</v>
      </c>
      <c r="I46" s="97">
        <v>9.1</v>
      </c>
      <c r="J46" s="97">
        <v>9</v>
      </c>
      <c r="K46" s="98">
        <v>1.1100000000000001</v>
      </c>
      <c r="L46" s="109">
        <v>3</v>
      </c>
      <c r="M46" s="99">
        <v>100322</v>
      </c>
      <c r="N46" s="100">
        <v>912898</v>
      </c>
    </row>
    <row r="47" spans="1:14" ht="13.35" customHeight="1" x14ac:dyDescent="0.25">
      <c r="A47" s="77"/>
      <c r="B47" s="50" t="s">
        <v>312</v>
      </c>
      <c r="C47" s="50" t="s">
        <v>313</v>
      </c>
      <c r="D47" s="97">
        <v>49.99</v>
      </c>
      <c r="E47" s="97">
        <v>49.99</v>
      </c>
      <c r="F47" s="97">
        <v>47.6</v>
      </c>
      <c r="G47" s="97">
        <v>47.97</v>
      </c>
      <c r="H47" s="97">
        <v>50</v>
      </c>
      <c r="I47" s="97">
        <v>47.6</v>
      </c>
      <c r="J47" s="97">
        <v>50</v>
      </c>
      <c r="K47" s="98">
        <v>-4.8</v>
      </c>
      <c r="L47" s="132">
        <v>6</v>
      </c>
      <c r="M47" s="99">
        <v>2546</v>
      </c>
      <c r="N47" s="100">
        <v>122129.4</v>
      </c>
    </row>
    <row r="48" spans="1:14" ht="13.35" customHeight="1" x14ac:dyDescent="0.25">
      <c r="A48" s="77"/>
      <c r="B48" s="196" t="s">
        <v>109</v>
      </c>
      <c r="C48" s="197"/>
      <c r="D48" s="201"/>
      <c r="E48" s="202"/>
      <c r="F48" s="202"/>
      <c r="G48" s="202"/>
      <c r="H48" s="202"/>
      <c r="I48" s="202"/>
      <c r="J48" s="202"/>
      <c r="K48" s="203"/>
      <c r="L48" s="85">
        <f>SUM(L45:L47)</f>
        <v>11</v>
      </c>
      <c r="M48" s="85">
        <f>SUM(M45:M47)</f>
        <v>104282</v>
      </c>
      <c r="N48" s="85">
        <f>SUM(N45:N47)</f>
        <v>1051825.72</v>
      </c>
    </row>
    <row r="49" spans="1:14" ht="13.35" customHeight="1" x14ac:dyDescent="0.25">
      <c r="A49" s="77"/>
      <c r="B49" s="198" t="s">
        <v>110</v>
      </c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9"/>
      <c r="N49" s="200"/>
    </row>
    <row r="50" spans="1:14" ht="13.35" customHeight="1" x14ac:dyDescent="0.25">
      <c r="A50" s="77"/>
      <c r="B50" s="50" t="s">
        <v>267</v>
      </c>
      <c r="C50" s="50" t="s">
        <v>268</v>
      </c>
      <c r="D50" s="142">
        <v>10.8</v>
      </c>
      <c r="E50" s="142">
        <v>11</v>
      </c>
      <c r="F50" s="142">
        <v>10.26</v>
      </c>
      <c r="G50" s="142">
        <v>10.39</v>
      </c>
      <c r="H50" s="142">
        <v>10.61</v>
      </c>
      <c r="I50" s="142">
        <v>10.65</v>
      </c>
      <c r="J50" s="142">
        <v>10.8</v>
      </c>
      <c r="K50" s="143">
        <v>-1.39</v>
      </c>
      <c r="L50" s="132">
        <v>26</v>
      </c>
      <c r="M50" s="144">
        <v>395402</v>
      </c>
      <c r="N50" s="145">
        <v>4108005.1</v>
      </c>
    </row>
    <row r="51" spans="1:14" ht="13.35" customHeight="1" x14ac:dyDescent="0.25">
      <c r="A51" s="77"/>
      <c r="B51" s="83" t="s">
        <v>111</v>
      </c>
      <c r="C51" s="83" t="s">
        <v>112</v>
      </c>
      <c r="D51" s="142">
        <v>4.4400000000000004</v>
      </c>
      <c r="E51" s="142">
        <v>4.4400000000000004</v>
      </c>
      <c r="F51" s="142">
        <v>4.4400000000000004</v>
      </c>
      <c r="G51" s="142">
        <v>4.4400000000000004</v>
      </c>
      <c r="H51" s="142">
        <v>4.3099999999999996</v>
      </c>
      <c r="I51" s="142">
        <v>4.4400000000000004</v>
      </c>
      <c r="J51" s="142">
        <v>4.3099999999999996</v>
      </c>
      <c r="K51" s="143">
        <v>3.02</v>
      </c>
      <c r="L51" s="132">
        <v>1</v>
      </c>
      <c r="M51" s="144">
        <v>10000</v>
      </c>
      <c r="N51" s="145">
        <v>44400</v>
      </c>
    </row>
    <row r="52" spans="1:14" ht="13.35" customHeight="1" x14ac:dyDescent="0.25">
      <c r="A52" s="77"/>
      <c r="B52" s="83" t="s">
        <v>169</v>
      </c>
      <c r="C52" s="83" t="s">
        <v>170</v>
      </c>
      <c r="D52" s="142">
        <v>0.37</v>
      </c>
      <c r="E52" s="142">
        <v>0.37</v>
      </c>
      <c r="F52" s="142">
        <v>0.37</v>
      </c>
      <c r="G52" s="142">
        <v>0.37</v>
      </c>
      <c r="H52" s="142">
        <v>0.36</v>
      </c>
      <c r="I52" s="142">
        <v>0.37</v>
      </c>
      <c r="J52" s="142">
        <v>0.38</v>
      </c>
      <c r="K52" s="143">
        <v>-2.63</v>
      </c>
      <c r="L52" s="132">
        <v>3</v>
      </c>
      <c r="M52" s="144">
        <v>51961</v>
      </c>
      <c r="N52" s="145">
        <v>19225.57</v>
      </c>
    </row>
    <row r="53" spans="1:14" ht="13.35" customHeight="1" x14ac:dyDescent="0.25">
      <c r="A53" s="77"/>
      <c r="B53" s="196" t="s">
        <v>113</v>
      </c>
      <c r="C53" s="197"/>
      <c r="D53" s="201"/>
      <c r="E53" s="202"/>
      <c r="F53" s="202"/>
      <c r="G53" s="202"/>
      <c r="H53" s="202"/>
      <c r="I53" s="202"/>
      <c r="J53" s="202"/>
      <c r="K53" s="203"/>
      <c r="L53" s="85">
        <f>SUM(L50:L52)</f>
        <v>30</v>
      </c>
      <c r="M53" s="85">
        <f>SUM(M50:M52)</f>
        <v>457363</v>
      </c>
      <c r="N53" s="85">
        <f>SUM(N50:N52)</f>
        <v>4171630.67</v>
      </c>
    </row>
    <row r="54" spans="1:14" ht="13.35" customHeight="1" x14ac:dyDescent="0.25">
      <c r="A54" s="77"/>
      <c r="B54" s="204" t="s">
        <v>114</v>
      </c>
      <c r="C54" s="205"/>
      <c r="D54" s="86"/>
      <c r="E54" s="86"/>
      <c r="F54" s="86"/>
      <c r="G54" s="86"/>
      <c r="H54" s="86"/>
      <c r="I54" s="86"/>
      <c r="J54" s="86"/>
      <c r="K54" s="86"/>
      <c r="L54" s="87">
        <f>L53+L48+L41+L31+L24+L21+L17</f>
        <v>1272</v>
      </c>
      <c r="M54" s="87">
        <f>M53+M48+M41+M31+M24+M21+M17</f>
        <v>859808337</v>
      </c>
      <c r="N54" s="87">
        <f>N53+N48+N41+N31+N24+N21+N17</f>
        <v>1506275230.48</v>
      </c>
    </row>
    <row r="55" spans="1:14" ht="42" customHeight="1" x14ac:dyDescent="0.25">
      <c r="A55" s="77"/>
      <c r="B55" s="194" t="s">
        <v>340</v>
      </c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</row>
    <row r="56" spans="1:14" ht="48.75" customHeight="1" x14ac:dyDescent="0.25">
      <c r="A56" s="77"/>
      <c r="B56" s="78" t="s">
        <v>42</v>
      </c>
      <c r="C56" s="79" t="s">
        <v>43</v>
      </c>
      <c r="D56" s="79" t="s">
        <v>44</v>
      </c>
      <c r="E56" s="79" t="s">
        <v>45</v>
      </c>
      <c r="F56" s="79" t="s">
        <v>46</v>
      </c>
      <c r="G56" s="79" t="s">
        <v>47</v>
      </c>
      <c r="H56" s="79" t="s">
        <v>48</v>
      </c>
      <c r="I56" s="79" t="s">
        <v>49</v>
      </c>
      <c r="J56" s="80" t="s">
        <v>50</v>
      </c>
      <c r="K56" s="81" t="s">
        <v>32</v>
      </c>
      <c r="L56" s="82" t="s">
        <v>51</v>
      </c>
      <c r="M56" s="82" t="s">
        <v>52</v>
      </c>
      <c r="N56" s="79" t="s">
        <v>53</v>
      </c>
    </row>
    <row r="57" spans="1:14" ht="13.35" customHeight="1" x14ac:dyDescent="0.25">
      <c r="A57" s="77"/>
      <c r="B57" s="193" t="s">
        <v>54</v>
      </c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5"/>
    </row>
    <row r="58" spans="1:14" ht="13.35" customHeight="1" x14ac:dyDescent="0.25">
      <c r="A58" s="77"/>
      <c r="B58" s="50" t="s">
        <v>119</v>
      </c>
      <c r="C58" s="50" t="s">
        <v>120</v>
      </c>
      <c r="D58" s="142">
        <v>0.57999999999999996</v>
      </c>
      <c r="E58" s="142">
        <v>0.57999999999999996</v>
      </c>
      <c r="F58" s="142">
        <v>0.57999999999999996</v>
      </c>
      <c r="G58" s="142">
        <v>0.57999999999999996</v>
      </c>
      <c r="H58" s="142">
        <v>0.57999999999999996</v>
      </c>
      <c r="I58" s="142">
        <v>0.57999999999999996</v>
      </c>
      <c r="J58" s="142">
        <v>0.57999999999999996</v>
      </c>
      <c r="K58" s="143">
        <v>0</v>
      </c>
      <c r="L58" s="132">
        <v>15</v>
      </c>
      <c r="M58" s="144">
        <v>5234734</v>
      </c>
      <c r="N58" s="145">
        <v>3036145.72</v>
      </c>
    </row>
    <row r="59" spans="1:14" ht="13.35" customHeight="1" x14ac:dyDescent="0.25">
      <c r="A59" s="77"/>
      <c r="B59" s="196" t="s">
        <v>66</v>
      </c>
      <c r="C59" s="197"/>
      <c r="D59" s="88"/>
      <c r="E59" s="88"/>
      <c r="F59" s="88"/>
      <c r="G59" s="88"/>
      <c r="H59" s="88"/>
      <c r="I59" s="88"/>
      <c r="J59" s="88"/>
      <c r="K59" s="88"/>
      <c r="L59" s="85">
        <f>SUM(L58:L58)</f>
        <v>15</v>
      </c>
      <c r="M59" s="85">
        <f>SUM(M58:M58)</f>
        <v>5234734</v>
      </c>
      <c r="N59" s="85">
        <f>SUM(N58:N58)</f>
        <v>3036145.72</v>
      </c>
    </row>
    <row r="60" spans="1:14" ht="13.35" customHeight="1" x14ac:dyDescent="0.25">
      <c r="A60" s="77"/>
      <c r="B60" s="193" t="s">
        <v>308</v>
      </c>
      <c r="C60" s="194"/>
      <c r="D60" s="194"/>
      <c r="E60" s="194"/>
      <c r="F60" s="194"/>
      <c r="G60" s="194"/>
      <c r="H60" s="194"/>
      <c r="I60" s="194"/>
      <c r="J60" s="194"/>
      <c r="K60" s="194"/>
      <c r="L60" s="194"/>
      <c r="M60" s="194"/>
      <c r="N60" s="195"/>
    </row>
    <row r="61" spans="1:14" ht="13.35" customHeight="1" x14ac:dyDescent="0.25">
      <c r="A61" s="77"/>
      <c r="B61" s="50" t="s">
        <v>273</v>
      </c>
      <c r="C61" s="50" t="s">
        <v>274</v>
      </c>
      <c r="D61" s="51">
        <v>0.85</v>
      </c>
      <c r="E61" s="97">
        <v>0.85</v>
      </c>
      <c r="F61" s="97">
        <v>0.85</v>
      </c>
      <c r="G61" s="97">
        <v>0.85</v>
      </c>
      <c r="H61" s="97">
        <v>0.85</v>
      </c>
      <c r="I61" s="97">
        <v>0.85</v>
      </c>
      <c r="J61" s="97">
        <v>0.85</v>
      </c>
      <c r="K61" s="143">
        <v>0</v>
      </c>
      <c r="L61" s="109">
        <v>4</v>
      </c>
      <c r="M61" s="99">
        <v>22729</v>
      </c>
      <c r="N61" s="100">
        <v>19319.650000000001</v>
      </c>
    </row>
    <row r="62" spans="1:14" ht="13.35" customHeight="1" x14ac:dyDescent="0.25">
      <c r="A62" s="77"/>
      <c r="B62" s="50" t="s">
        <v>277</v>
      </c>
      <c r="C62" s="50" t="s">
        <v>278</v>
      </c>
      <c r="D62" s="51">
        <v>4.55</v>
      </c>
      <c r="E62" s="97">
        <v>4.7699999999999996</v>
      </c>
      <c r="F62" s="97">
        <v>4.55</v>
      </c>
      <c r="G62" s="97">
        <v>4.66</v>
      </c>
      <c r="H62" s="97">
        <v>4.4400000000000004</v>
      </c>
      <c r="I62" s="97">
        <v>4.7699999999999996</v>
      </c>
      <c r="J62" s="97">
        <v>4.55</v>
      </c>
      <c r="K62" s="98">
        <v>4.84</v>
      </c>
      <c r="L62" s="109">
        <v>13</v>
      </c>
      <c r="M62" s="99">
        <v>66626</v>
      </c>
      <c r="N62" s="100">
        <v>310806.34000000003</v>
      </c>
    </row>
    <row r="63" spans="1:14" ht="13.35" customHeight="1" x14ac:dyDescent="0.25">
      <c r="A63" s="77"/>
      <c r="B63" s="196" t="s">
        <v>309</v>
      </c>
      <c r="C63" s="197"/>
      <c r="D63" s="88"/>
      <c r="E63" s="88"/>
      <c r="F63" s="88"/>
      <c r="G63" s="88"/>
      <c r="H63" s="88"/>
      <c r="I63" s="88"/>
      <c r="J63" s="88"/>
      <c r="K63" s="88"/>
      <c r="L63" s="85">
        <f>SUM(L61:L62)</f>
        <v>17</v>
      </c>
      <c r="M63" s="85">
        <f>SUM(M61:M62)</f>
        <v>89355</v>
      </c>
      <c r="N63" s="85">
        <f>SUM(N61:N62)</f>
        <v>330125.99000000005</v>
      </c>
    </row>
    <row r="64" spans="1:14" ht="13.35" customHeight="1" x14ac:dyDescent="0.25">
      <c r="A64" s="77"/>
      <c r="B64" s="193" t="s">
        <v>101</v>
      </c>
      <c r="C64" s="194"/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5"/>
    </row>
    <row r="65" spans="1:14" ht="13.35" customHeight="1" x14ac:dyDescent="0.25">
      <c r="A65" s="77"/>
      <c r="B65" s="50" t="s">
        <v>121</v>
      </c>
      <c r="C65" s="50" t="s">
        <v>122</v>
      </c>
      <c r="D65" s="51">
        <v>30.55</v>
      </c>
      <c r="E65" s="97">
        <v>30.55</v>
      </c>
      <c r="F65" s="97">
        <v>30.55</v>
      </c>
      <c r="G65" s="97">
        <v>30.55</v>
      </c>
      <c r="H65" s="51">
        <v>30.61</v>
      </c>
      <c r="I65" s="97">
        <v>30.55</v>
      </c>
      <c r="J65" s="97">
        <v>30.55</v>
      </c>
      <c r="K65" s="143">
        <v>0</v>
      </c>
      <c r="L65" s="109">
        <v>1</v>
      </c>
      <c r="M65" s="99">
        <v>162</v>
      </c>
      <c r="N65" s="100">
        <v>4949.1000000000004</v>
      </c>
    </row>
    <row r="66" spans="1:14" ht="13.35" customHeight="1" x14ac:dyDescent="0.25">
      <c r="A66" s="77"/>
      <c r="B66" s="196" t="s">
        <v>109</v>
      </c>
      <c r="C66" s="197"/>
      <c r="D66" s="88"/>
      <c r="E66" s="88"/>
      <c r="F66" s="88"/>
      <c r="G66" s="88"/>
      <c r="H66" s="88"/>
      <c r="I66" s="88"/>
      <c r="J66" s="88"/>
      <c r="K66" s="88"/>
      <c r="L66" s="85">
        <f>L65</f>
        <v>1</v>
      </c>
      <c r="M66" s="85">
        <f t="shared" ref="M66:N66" si="0">M65</f>
        <v>162</v>
      </c>
      <c r="N66" s="85">
        <f t="shared" si="0"/>
        <v>4949.1000000000004</v>
      </c>
    </row>
    <row r="67" spans="1:14" ht="13.35" customHeight="1" x14ac:dyDescent="0.25">
      <c r="A67" s="77"/>
      <c r="B67" s="193" t="s">
        <v>78</v>
      </c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5"/>
    </row>
    <row r="68" spans="1:14" ht="13.35" customHeight="1" x14ac:dyDescent="0.25">
      <c r="A68" s="77"/>
      <c r="B68" s="50" t="s">
        <v>199</v>
      </c>
      <c r="C68" s="50" t="s">
        <v>200</v>
      </c>
      <c r="D68" s="97">
        <v>1.74</v>
      </c>
      <c r="E68" s="97">
        <v>1.74</v>
      </c>
      <c r="F68" s="97">
        <v>1.74</v>
      </c>
      <c r="G68" s="97">
        <v>1.74</v>
      </c>
      <c r="H68" s="97">
        <v>1.74</v>
      </c>
      <c r="I68" s="97">
        <v>1.74</v>
      </c>
      <c r="J68" s="97">
        <v>1.74</v>
      </c>
      <c r="K68" s="143">
        <v>0</v>
      </c>
      <c r="L68" s="109">
        <v>3</v>
      </c>
      <c r="M68" s="99">
        <v>55712</v>
      </c>
      <c r="N68" s="100">
        <v>96938.880000000005</v>
      </c>
    </row>
    <row r="69" spans="1:14" ht="13.35" customHeight="1" x14ac:dyDescent="0.25">
      <c r="A69" s="77"/>
      <c r="B69" s="196" t="s">
        <v>88</v>
      </c>
      <c r="C69" s="197"/>
      <c r="D69" s="88"/>
      <c r="E69" s="88"/>
      <c r="F69" s="88"/>
      <c r="G69" s="88"/>
      <c r="H69" s="88"/>
      <c r="I69" s="88"/>
      <c r="J69" s="88"/>
      <c r="K69" s="88"/>
      <c r="L69" s="85">
        <f>SUM(L68)</f>
        <v>3</v>
      </c>
      <c r="M69" s="85">
        <f>SUM(M68)</f>
        <v>55712</v>
      </c>
      <c r="N69" s="85">
        <f>SUM(N68)</f>
        <v>96938.880000000005</v>
      </c>
    </row>
    <row r="70" spans="1:14" ht="13.35" customHeight="1" x14ac:dyDescent="0.25">
      <c r="A70" s="77"/>
      <c r="B70" s="193" t="s">
        <v>89</v>
      </c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5"/>
    </row>
    <row r="71" spans="1:14" ht="13.35" customHeight="1" x14ac:dyDescent="0.25">
      <c r="A71" s="77"/>
      <c r="B71" s="50" t="s">
        <v>123</v>
      </c>
      <c r="C71" s="50" t="s">
        <v>124</v>
      </c>
      <c r="D71" s="51">
        <v>2.82</v>
      </c>
      <c r="E71" s="97">
        <v>2.82</v>
      </c>
      <c r="F71" s="97">
        <v>2.75</v>
      </c>
      <c r="G71" s="97">
        <v>2.75</v>
      </c>
      <c r="H71" s="97">
        <v>2.75</v>
      </c>
      <c r="I71" s="97">
        <v>2.75</v>
      </c>
      <c r="J71" s="97">
        <v>2.82</v>
      </c>
      <c r="K71" s="98">
        <v>-2.48</v>
      </c>
      <c r="L71" s="109">
        <v>9</v>
      </c>
      <c r="M71" s="99">
        <v>256099</v>
      </c>
      <c r="N71" s="100">
        <v>704699.18</v>
      </c>
    </row>
    <row r="72" spans="1:14" ht="13.35" customHeight="1" x14ac:dyDescent="0.25">
      <c r="A72" s="77"/>
      <c r="B72" s="50" t="s">
        <v>33</v>
      </c>
      <c r="C72" s="50" t="s">
        <v>125</v>
      </c>
      <c r="D72" s="51">
        <v>0.86</v>
      </c>
      <c r="E72" s="97">
        <v>0.86</v>
      </c>
      <c r="F72" s="97">
        <v>0.86</v>
      </c>
      <c r="G72" s="97">
        <v>0.86</v>
      </c>
      <c r="H72" s="97">
        <v>0.9</v>
      </c>
      <c r="I72" s="97">
        <v>0.86</v>
      </c>
      <c r="J72" s="97">
        <v>0.9</v>
      </c>
      <c r="K72" s="98">
        <v>-4.4400000000000004</v>
      </c>
      <c r="L72" s="109">
        <v>6</v>
      </c>
      <c r="M72" s="99">
        <v>1026603</v>
      </c>
      <c r="N72" s="100">
        <v>882878.58</v>
      </c>
    </row>
    <row r="73" spans="1:14" ht="13.35" customHeight="1" x14ac:dyDescent="0.25">
      <c r="A73" s="77"/>
      <c r="B73" s="196" t="s">
        <v>100</v>
      </c>
      <c r="C73" s="197"/>
      <c r="D73" s="88"/>
      <c r="E73" s="88"/>
      <c r="F73" s="88"/>
      <c r="G73" s="88"/>
      <c r="H73" s="88"/>
      <c r="I73" s="88"/>
      <c r="J73" s="88"/>
      <c r="K73" s="88"/>
      <c r="L73" s="85">
        <f>SUM(L71:L72)</f>
        <v>15</v>
      </c>
      <c r="M73" s="85">
        <f>SUM(M71:M72)</f>
        <v>1282702</v>
      </c>
      <c r="N73" s="85">
        <f>SUM(N71:N72)</f>
        <v>1587577.76</v>
      </c>
    </row>
    <row r="74" spans="1:14" ht="13.35" customHeight="1" x14ac:dyDescent="0.25">
      <c r="A74" s="77"/>
      <c r="B74" s="204" t="s">
        <v>126</v>
      </c>
      <c r="C74" s="205"/>
      <c r="D74" s="86"/>
      <c r="E74" s="86"/>
      <c r="F74" s="86"/>
      <c r="G74" s="86"/>
      <c r="H74" s="86"/>
      <c r="I74" s="86"/>
      <c r="J74" s="86"/>
      <c r="K74" s="86"/>
      <c r="L74" s="87">
        <f>L73+L69+L66+L63+L59</f>
        <v>51</v>
      </c>
      <c r="M74" s="87">
        <f t="shared" ref="M74:N74" si="1">M73+M69+M66+M63+M59</f>
        <v>6662665</v>
      </c>
      <c r="N74" s="87">
        <f t="shared" si="1"/>
        <v>5055737.45</v>
      </c>
    </row>
    <row r="75" spans="1:14" ht="43.5" customHeight="1" x14ac:dyDescent="0.25">
      <c r="A75" s="77"/>
      <c r="B75" s="206" t="s">
        <v>341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</row>
    <row r="76" spans="1:14" ht="38.25" customHeight="1" x14ac:dyDescent="0.25">
      <c r="A76" s="77"/>
      <c r="B76" s="78" t="s">
        <v>42</v>
      </c>
      <c r="C76" s="79" t="s">
        <v>43</v>
      </c>
      <c r="D76" s="79" t="s">
        <v>44</v>
      </c>
      <c r="E76" s="79" t="s">
        <v>45</v>
      </c>
      <c r="F76" s="79" t="s">
        <v>46</v>
      </c>
      <c r="G76" s="79" t="s">
        <v>47</v>
      </c>
      <c r="H76" s="79" t="s">
        <v>48</v>
      </c>
      <c r="I76" s="79" t="s">
        <v>49</v>
      </c>
      <c r="J76" s="80" t="s">
        <v>50</v>
      </c>
      <c r="K76" s="81" t="s">
        <v>32</v>
      </c>
      <c r="L76" s="82" t="s">
        <v>51</v>
      </c>
      <c r="M76" s="82" t="s">
        <v>52</v>
      </c>
      <c r="N76" s="79" t="s">
        <v>53</v>
      </c>
    </row>
    <row r="77" spans="1:14" ht="13.35" customHeight="1" x14ac:dyDescent="0.25">
      <c r="A77" s="77"/>
      <c r="B77" s="193" t="s">
        <v>78</v>
      </c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5"/>
    </row>
    <row r="78" spans="1:14" ht="13.35" customHeight="1" x14ac:dyDescent="0.25">
      <c r="A78" s="77"/>
      <c r="B78" s="83" t="s">
        <v>130</v>
      </c>
      <c r="C78" s="83" t="s">
        <v>131</v>
      </c>
      <c r="D78" s="94">
        <v>1.37</v>
      </c>
      <c r="E78" s="97">
        <v>1.37</v>
      </c>
      <c r="F78" s="97">
        <v>1.37</v>
      </c>
      <c r="G78" s="97">
        <v>1.37</v>
      </c>
      <c r="H78" s="97">
        <v>1.37</v>
      </c>
      <c r="I78" s="97">
        <v>1.37</v>
      </c>
      <c r="J78" s="97">
        <v>1.37</v>
      </c>
      <c r="K78" s="143">
        <v>0</v>
      </c>
      <c r="L78" s="109">
        <v>4</v>
      </c>
      <c r="M78" s="99">
        <v>113006</v>
      </c>
      <c r="N78" s="100">
        <v>154818.22</v>
      </c>
    </row>
    <row r="79" spans="1:14" ht="13.35" customHeight="1" x14ac:dyDescent="0.25">
      <c r="A79" s="77"/>
      <c r="B79" s="196" t="s">
        <v>88</v>
      </c>
      <c r="C79" s="197"/>
      <c r="D79" s="88"/>
      <c r="E79" s="88"/>
      <c r="F79" s="88"/>
      <c r="G79" s="88"/>
      <c r="H79" s="88"/>
      <c r="I79" s="88"/>
      <c r="J79" s="88"/>
      <c r="K79" s="88"/>
      <c r="L79" s="85">
        <f>SUM(L78:L78)</f>
        <v>4</v>
      </c>
      <c r="M79" s="85">
        <f>SUM(M78:M78)</f>
        <v>113006</v>
      </c>
      <c r="N79" s="85">
        <f>SUM(N78:N78)</f>
        <v>154818.22</v>
      </c>
    </row>
    <row r="80" spans="1:14" ht="13.35" customHeight="1" x14ac:dyDescent="0.25">
      <c r="A80" s="77"/>
      <c r="B80" s="207" t="s">
        <v>89</v>
      </c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9"/>
    </row>
    <row r="81" spans="1:14" ht="13.35" customHeight="1" x14ac:dyDescent="0.25">
      <c r="A81" s="77"/>
      <c r="B81" s="83" t="s">
        <v>208</v>
      </c>
      <c r="C81" s="83" t="s">
        <v>209</v>
      </c>
      <c r="D81" s="55">
        <v>1.4</v>
      </c>
      <c r="E81" s="142">
        <v>1.4</v>
      </c>
      <c r="F81" s="142">
        <v>1.4</v>
      </c>
      <c r="G81" s="142">
        <v>1.4</v>
      </c>
      <c r="H81" s="142">
        <v>1.39</v>
      </c>
      <c r="I81" s="142">
        <v>1.4</v>
      </c>
      <c r="J81" s="142">
        <v>1.39</v>
      </c>
      <c r="K81" s="143">
        <v>0.72</v>
      </c>
      <c r="L81" s="132">
        <v>2</v>
      </c>
      <c r="M81" s="144">
        <v>100000</v>
      </c>
      <c r="N81" s="145">
        <v>140000</v>
      </c>
    </row>
    <row r="82" spans="1:14" ht="13.35" customHeight="1" x14ac:dyDescent="0.25">
      <c r="A82" s="77"/>
      <c r="B82" s="83" t="s">
        <v>287</v>
      </c>
      <c r="C82" s="83" t="s">
        <v>288</v>
      </c>
      <c r="D82" s="94">
        <v>2.59</v>
      </c>
      <c r="E82" s="97">
        <v>2.59</v>
      </c>
      <c r="F82" s="97">
        <v>2.5099999999999998</v>
      </c>
      <c r="G82" s="97">
        <v>2.5499999999999998</v>
      </c>
      <c r="H82" s="97">
        <v>2.6</v>
      </c>
      <c r="I82" s="97">
        <v>2.5099999999999998</v>
      </c>
      <c r="J82" s="97">
        <v>2.6</v>
      </c>
      <c r="K82" s="98">
        <v>-3.46</v>
      </c>
      <c r="L82" s="109">
        <v>2</v>
      </c>
      <c r="M82" s="99">
        <v>300000</v>
      </c>
      <c r="N82" s="100">
        <v>765000</v>
      </c>
    </row>
    <row r="83" spans="1:14" ht="13.35" customHeight="1" x14ac:dyDescent="0.25">
      <c r="A83" s="77"/>
      <c r="B83" s="83" t="s">
        <v>133</v>
      </c>
      <c r="C83" s="83" t="s">
        <v>134</v>
      </c>
      <c r="D83" s="55">
        <v>1.87</v>
      </c>
      <c r="E83" s="97">
        <v>1.87</v>
      </c>
      <c r="F83" s="97">
        <v>1.87</v>
      </c>
      <c r="G83" s="97">
        <v>1.87</v>
      </c>
      <c r="H83" s="97">
        <v>1.87</v>
      </c>
      <c r="I83" s="97">
        <v>1.87</v>
      </c>
      <c r="J83" s="97">
        <v>1.87</v>
      </c>
      <c r="K83" s="143">
        <v>0</v>
      </c>
      <c r="L83" s="132">
        <v>2</v>
      </c>
      <c r="M83" s="99">
        <v>22256</v>
      </c>
      <c r="N83" s="100">
        <v>41618.720000000001</v>
      </c>
    </row>
    <row r="84" spans="1:14" ht="13.35" customHeight="1" x14ac:dyDescent="0.25">
      <c r="A84" s="77"/>
      <c r="B84" s="83" t="s">
        <v>135</v>
      </c>
      <c r="C84" s="83" t="s">
        <v>136</v>
      </c>
      <c r="D84" s="94">
        <v>1.21</v>
      </c>
      <c r="E84" s="97">
        <v>1.21</v>
      </c>
      <c r="F84" s="97">
        <v>1.19</v>
      </c>
      <c r="G84" s="97">
        <v>1.2</v>
      </c>
      <c r="H84" s="97">
        <v>1.2</v>
      </c>
      <c r="I84" s="97">
        <v>1.19</v>
      </c>
      <c r="J84" s="97">
        <v>1.2</v>
      </c>
      <c r="K84" s="98">
        <v>-0.83</v>
      </c>
      <c r="L84" s="109">
        <v>5</v>
      </c>
      <c r="M84" s="99">
        <v>173199</v>
      </c>
      <c r="N84" s="100">
        <v>207717.51</v>
      </c>
    </row>
    <row r="85" spans="1:14" ht="13.35" customHeight="1" x14ac:dyDescent="0.25">
      <c r="A85" s="77"/>
      <c r="B85" s="196" t="s">
        <v>100</v>
      </c>
      <c r="C85" s="197"/>
      <c r="D85" s="201"/>
      <c r="E85" s="202"/>
      <c r="F85" s="202"/>
      <c r="G85" s="202"/>
      <c r="H85" s="202"/>
      <c r="I85" s="202"/>
      <c r="J85" s="202"/>
      <c r="K85" s="203"/>
      <c r="L85" s="85">
        <f>SUM(L81:L84)</f>
        <v>11</v>
      </c>
      <c r="M85" s="85">
        <f>SUM(M81:M84)</f>
        <v>595455</v>
      </c>
      <c r="N85" s="85">
        <f>SUM(N81:N84)</f>
        <v>1154336.23</v>
      </c>
    </row>
    <row r="86" spans="1:14" ht="13.35" customHeight="1" x14ac:dyDescent="0.25">
      <c r="A86" s="77"/>
      <c r="B86" s="193" t="s">
        <v>101</v>
      </c>
      <c r="C86" s="194"/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5"/>
    </row>
    <row r="87" spans="1:14" ht="13.35" customHeight="1" x14ac:dyDescent="0.25">
      <c r="A87" s="77"/>
      <c r="B87" s="83" t="s">
        <v>284</v>
      </c>
      <c r="C87" s="83" t="s">
        <v>275</v>
      </c>
      <c r="D87" s="84">
        <v>18.5</v>
      </c>
      <c r="E87" s="97">
        <v>18.600000000000001</v>
      </c>
      <c r="F87" s="97">
        <v>18.399999999999999</v>
      </c>
      <c r="G87" s="97">
        <v>18.489999999999998</v>
      </c>
      <c r="H87" s="97">
        <v>18.350000000000001</v>
      </c>
      <c r="I87" s="97">
        <v>18.5</v>
      </c>
      <c r="J87" s="97">
        <v>18.350000000000001</v>
      </c>
      <c r="K87" s="98">
        <v>0.82</v>
      </c>
      <c r="L87" s="109">
        <v>17</v>
      </c>
      <c r="M87" s="99">
        <v>422220</v>
      </c>
      <c r="N87" s="100">
        <v>7805345.7999999998</v>
      </c>
    </row>
    <row r="88" spans="1:14" ht="13.35" customHeight="1" x14ac:dyDescent="0.25">
      <c r="A88" s="77"/>
      <c r="B88" s="196" t="s">
        <v>109</v>
      </c>
      <c r="C88" s="197"/>
      <c r="D88" s="201"/>
      <c r="E88" s="202"/>
      <c r="F88" s="202"/>
      <c r="G88" s="202"/>
      <c r="H88" s="202"/>
      <c r="I88" s="202"/>
      <c r="J88" s="202"/>
      <c r="K88" s="203"/>
      <c r="L88" s="85">
        <f>SUM(L87)</f>
        <v>17</v>
      </c>
      <c r="M88" s="85">
        <f>SUM(M87)</f>
        <v>422220</v>
      </c>
      <c r="N88" s="85">
        <f>SUM(N87)</f>
        <v>7805345.7999999998</v>
      </c>
    </row>
    <row r="89" spans="1:14" ht="13.35" customHeight="1" x14ac:dyDescent="0.25">
      <c r="A89" s="77"/>
      <c r="B89" s="193" t="s">
        <v>110</v>
      </c>
      <c r="C89" s="194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95"/>
    </row>
    <row r="90" spans="1:14" ht="13.35" customHeight="1" x14ac:dyDescent="0.25">
      <c r="A90" s="77"/>
      <c r="B90" s="83" t="s">
        <v>137</v>
      </c>
      <c r="C90" s="83" t="s">
        <v>138</v>
      </c>
      <c r="D90" s="84">
        <v>4.8499999999999996</v>
      </c>
      <c r="E90" s="97">
        <v>4.8499999999999996</v>
      </c>
      <c r="F90" s="97">
        <v>4.84</v>
      </c>
      <c r="G90" s="97">
        <v>4.8499999999999996</v>
      </c>
      <c r="H90" s="97">
        <v>4.8600000000000003</v>
      </c>
      <c r="I90" s="97">
        <v>4.84</v>
      </c>
      <c r="J90" s="97">
        <v>4.8499999999999996</v>
      </c>
      <c r="K90" s="98">
        <v>-0.21</v>
      </c>
      <c r="L90" s="109">
        <v>4</v>
      </c>
      <c r="M90" s="99">
        <v>72000</v>
      </c>
      <c r="N90" s="100">
        <v>349000</v>
      </c>
    </row>
    <row r="91" spans="1:14" ht="13.35" customHeight="1" x14ac:dyDescent="0.25">
      <c r="A91" s="77"/>
      <c r="B91" s="196" t="s">
        <v>113</v>
      </c>
      <c r="C91" s="197"/>
      <c r="D91" s="201"/>
      <c r="E91" s="202"/>
      <c r="F91" s="202"/>
      <c r="G91" s="202"/>
      <c r="H91" s="202"/>
      <c r="I91" s="202"/>
      <c r="J91" s="202"/>
      <c r="K91" s="203"/>
      <c r="L91" s="85">
        <f>SUM(L90)</f>
        <v>4</v>
      </c>
      <c r="M91" s="85">
        <f>SUM(M90)</f>
        <v>72000</v>
      </c>
      <c r="N91" s="85">
        <f>SUM(N90)</f>
        <v>349000</v>
      </c>
    </row>
    <row r="92" spans="1:14" ht="13.35" customHeight="1" x14ac:dyDescent="0.25">
      <c r="A92" s="77"/>
      <c r="B92" s="204" t="s">
        <v>139</v>
      </c>
      <c r="C92" s="205"/>
      <c r="D92" s="86"/>
      <c r="E92" s="86"/>
      <c r="F92" s="86"/>
      <c r="G92" s="86"/>
      <c r="H92" s="86"/>
      <c r="I92" s="86"/>
      <c r="J92" s="86"/>
      <c r="K92" s="86"/>
      <c r="L92" s="87">
        <f>L91+L88+L85+L79</f>
        <v>36</v>
      </c>
      <c r="M92" s="87">
        <f>M91+M88+M85+M79</f>
        <v>1202681</v>
      </c>
      <c r="N92" s="87">
        <f>N91+N88+N85+N79</f>
        <v>9463500.25</v>
      </c>
    </row>
    <row r="93" spans="1:14" ht="13.35" customHeight="1" x14ac:dyDescent="0.25">
      <c r="A93" s="77"/>
      <c r="B93" s="204" t="s">
        <v>140</v>
      </c>
      <c r="C93" s="205"/>
      <c r="D93" s="210"/>
      <c r="E93" s="211"/>
      <c r="F93" s="211"/>
      <c r="G93" s="211"/>
      <c r="H93" s="211"/>
      <c r="I93" s="211"/>
      <c r="J93" s="211"/>
      <c r="K93" s="212"/>
      <c r="L93" s="87">
        <f>L92+L74+L54</f>
        <v>1359</v>
      </c>
      <c r="M93" s="87">
        <f>M92+M74+M54</f>
        <v>867673683</v>
      </c>
      <c r="N93" s="87">
        <f>N92+N74+N54</f>
        <v>1520794468.1800001</v>
      </c>
    </row>
    <row r="95" spans="1:14" ht="18.75" customHeight="1" x14ac:dyDescent="0.25">
      <c r="N95" s="92"/>
    </row>
  </sheetData>
  <mergeCells count="46">
    <mergeCell ref="B48:C48"/>
    <mergeCell ref="D48:K48"/>
    <mergeCell ref="B22:N22"/>
    <mergeCell ref="B24:C24"/>
    <mergeCell ref="B41:C41"/>
    <mergeCell ref="B44:N44"/>
    <mergeCell ref="B25:N25"/>
    <mergeCell ref="B31:C31"/>
    <mergeCell ref="B32:N32"/>
    <mergeCell ref="B42:N42"/>
    <mergeCell ref="B1:N1"/>
    <mergeCell ref="B3:N3"/>
    <mergeCell ref="B17:C17"/>
    <mergeCell ref="B18:N18"/>
    <mergeCell ref="B21:C21"/>
    <mergeCell ref="B93:C93"/>
    <mergeCell ref="D93:K93"/>
    <mergeCell ref="B91:C91"/>
    <mergeCell ref="D91:K91"/>
    <mergeCell ref="B89:N89"/>
    <mergeCell ref="B74:C74"/>
    <mergeCell ref="B75:N75"/>
    <mergeCell ref="B70:N70"/>
    <mergeCell ref="B73:C73"/>
    <mergeCell ref="B92:C92"/>
    <mergeCell ref="B80:N80"/>
    <mergeCell ref="B85:C85"/>
    <mergeCell ref="D85:K85"/>
    <mergeCell ref="B77:N77"/>
    <mergeCell ref="B79:C79"/>
    <mergeCell ref="D88:K88"/>
    <mergeCell ref="B86:N86"/>
    <mergeCell ref="B88:C88"/>
    <mergeCell ref="B67:N67"/>
    <mergeCell ref="B69:C69"/>
    <mergeCell ref="B57:N57"/>
    <mergeCell ref="B59:C59"/>
    <mergeCell ref="B49:N49"/>
    <mergeCell ref="B55:N55"/>
    <mergeCell ref="B53:C53"/>
    <mergeCell ref="D53:K53"/>
    <mergeCell ref="B54:C54"/>
    <mergeCell ref="B60:N60"/>
    <mergeCell ref="B63:C63"/>
    <mergeCell ref="B64:N64"/>
    <mergeCell ref="B66:C6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8"/>
  <sheetViews>
    <sheetView rightToLeft="1" topLeftCell="A55" zoomScale="110" zoomScaleNormal="110" workbookViewId="0">
      <selection activeCell="E9" sqref="E9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2.5" customHeight="1" x14ac:dyDescent="0.25">
      <c r="B1" s="223" t="s">
        <v>335</v>
      </c>
      <c r="C1" s="223"/>
      <c r="D1" s="223"/>
      <c r="E1" s="223"/>
    </row>
    <row r="2" spans="2:5" ht="27" customHeight="1" x14ac:dyDescent="0.25">
      <c r="B2" s="52" t="s">
        <v>42</v>
      </c>
      <c r="C2" s="52" t="s">
        <v>43</v>
      </c>
      <c r="D2" s="52" t="s">
        <v>141</v>
      </c>
      <c r="E2" s="52" t="s">
        <v>142</v>
      </c>
    </row>
    <row r="3" spans="2:5" ht="18" customHeight="1" x14ac:dyDescent="0.25">
      <c r="B3" s="219" t="s">
        <v>54</v>
      </c>
      <c r="C3" s="220"/>
      <c r="D3" s="220"/>
      <c r="E3" s="221"/>
    </row>
    <row r="4" spans="2:5" ht="18" customHeight="1" x14ac:dyDescent="0.25">
      <c r="B4" s="50" t="s">
        <v>143</v>
      </c>
      <c r="C4" s="50" t="s">
        <v>144</v>
      </c>
      <c r="D4" s="51">
        <v>2.2000000000000002</v>
      </c>
      <c r="E4" s="53">
        <v>2.2000000000000002</v>
      </c>
    </row>
    <row r="5" spans="2:5" ht="18" customHeight="1" x14ac:dyDescent="0.25">
      <c r="B5" s="50" t="s">
        <v>145</v>
      </c>
      <c r="C5" s="50" t="s">
        <v>146</v>
      </c>
      <c r="D5" s="51">
        <v>0.78</v>
      </c>
      <c r="E5" s="51">
        <v>0.78</v>
      </c>
    </row>
    <row r="6" spans="2:5" ht="18" customHeight="1" x14ac:dyDescent="0.25">
      <c r="B6" s="83" t="s">
        <v>147</v>
      </c>
      <c r="C6" s="83" t="s">
        <v>148</v>
      </c>
      <c r="D6" s="97">
        <v>0.17</v>
      </c>
      <c r="E6" s="97">
        <v>0.17</v>
      </c>
    </row>
    <row r="7" spans="2:5" ht="18" customHeight="1" x14ac:dyDescent="0.25">
      <c r="B7" s="83" t="s">
        <v>269</v>
      </c>
      <c r="C7" s="106" t="s">
        <v>270</v>
      </c>
      <c r="D7" s="97">
        <v>1</v>
      </c>
      <c r="E7" s="97">
        <v>1</v>
      </c>
    </row>
    <row r="8" spans="2:5" ht="18" customHeight="1" x14ac:dyDescent="0.25">
      <c r="B8" s="83" t="s">
        <v>153</v>
      </c>
      <c r="C8" s="83" t="s">
        <v>154</v>
      </c>
      <c r="D8" s="97">
        <v>0.25</v>
      </c>
      <c r="E8" s="97">
        <v>0.25</v>
      </c>
    </row>
    <row r="9" spans="2:5" ht="18" customHeight="1" x14ac:dyDescent="0.25">
      <c r="B9" s="83" t="s">
        <v>36</v>
      </c>
      <c r="C9" s="83" t="s">
        <v>127</v>
      </c>
      <c r="D9" s="97">
        <v>0.18</v>
      </c>
      <c r="E9" s="138">
        <v>0.18</v>
      </c>
    </row>
    <row r="10" spans="2:5" ht="18" customHeight="1" x14ac:dyDescent="0.25">
      <c r="B10" s="219" t="s">
        <v>73</v>
      </c>
      <c r="C10" s="220"/>
      <c r="D10" s="220"/>
      <c r="E10" s="221"/>
    </row>
    <row r="11" spans="2:5" ht="18" customHeight="1" x14ac:dyDescent="0.25">
      <c r="B11" s="83" t="s">
        <v>76</v>
      </c>
      <c r="C11" s="83" t="s">
        <v>77</v>
      </c>
      <c r="D11" s="97">
        <v>0.43</v>
      </c>
      <c r="E11" s="97">
        <v>0.43</v>
      </c>
    </row>
    <row r="12" spans="2:5" ht="18" customHeight="1" x14ac:dyDescent="0.25">
      <c r="B12" s="83" t="s">
        <v>74</v>
      </c>
      <c r="C12" s="83" t="s">
        <v>75</v>
      </c>
      <c r="D12" s="97">
        <v>0.78</v>
      </c>
      <c r="E12" s="142">
        <v>0.78</v>
      </c>
    </row>
    <row r="13" spans="2:5" ht="18" customHeight="1" x14ac:dyDescent="0.25">
      <c r="B13" s="215" t="s">
        <v>78</v>
      </c>
      <c r="C13" s="216"/>
      <c r="D13" s="216"/>
      <c r="E13" s="217"/>
    </row>
    <row r="14" spans="2:5" ht="18" customHeight="1" x14ac:dyDescent="0.25">
      <c r="B14" s="83" t="s">
        <v>82</v>
      </c>
      <c r="C14" s="83" t="s">
        <v>83</v>
      </c>
      <c r="D14" s="142">
        <v>7</v>
      </c>
      <c r="E14" s="97">
        <v>7</v>
      </c>
    </row>
    <row r="15" spans="2:5" ht="18" customHeight="1" x14ac:dyDescent="0.25">
      <c r="B15" s="215" t="s">
        <v>89</v>
      </c>
      <c r="C15" s="216"/>
      <c r="D15" s="216"/>
      <c r="E15" s="217"/>
    </row>
    <row r="16" spans="2:5" ht="18" customHeight="1" x14ac:dyDescent="0.25">
      <c r="B16" s="83" t="s">
        <v>161</v>
      </c>
      <c r="C16" s="83" t="s">
        <v>162</v>
      </c>
      <c r="D16" s="97">
        <v>1.9</v>
      </c>
      <c r="E16" s="97">
        <v>1.9</v>
      </c>
    </row>
    <row r="17" spans="2:5" ht="18" customHeight="1" x14ac:dyDescent="0.25">
      <c r="B17" s="83" t="s">
        <v>96</v>
      </c>
      <c r="C17" s="83" t="s">
        <v>97</v>
      </c>
      <c r="D17" s="97">
        <v>2.4</v>
      </c>
      <c r="E17" s="97">
        <v>2.4</v>
      </c>
    </row>
    <row r="18" spans="2:5" ht="18" customHeight="1" x14ac:dyDescent="0.25">
      <c r="B18" s="215" t="s">
        <v>101</v>
      </c>
      <c r="C18" s="216"/>
      <c r="D18" s="216"/>
      <c r="E18" s="217"/>
    </row>
    <row r="19" spans="2:5" ht="18" customHeight="1" x14ac:dyDescent="0.25">
      <c r="B19" s="83" t="s">
        <v>41</v>
      </c>
      <c r="C19" s="83" t="s">
        <v>102</v>
      </c>
      <c r="D19" s="97">
        <v>102</v>
      </c>
      <c r="E19" s="97">
        <v>102</v>
      </c>
    </row>
    <row r="20" spans="2:5" ht="18" customHeight="1" x14ac:dyDescent="0.25">
      <c r="B20" s="50" t="s">
        <v>105</v>
      </c>
      <c r="C20" s="50" t="s">
        <v>106</v>
      </c>
      <c r="D20" s="97">
        <v>9.25</v>
      </c>
      <c r="E20" s="138">
        <v>9.25</v>
      </c>
    </row>
    <row r="21" spans="2:5" ht="18" customHeight="1" x14ac:dyDescent="0.25">
      <c r="B21" s="50" t="s">
        <v>107</v>
      </c>
      <c r="C21" s="50" t="s">
        <v>108</v>
      </c>
      <c r="D21" s="142">
        <v>23</v>
      </c>
      <c r="E21" s="142">
        <v>23</v>
      </c>
    </row>
    <row r="22" spans="2:5" ht="18" customHeight="1" x14ac:dyDescent="0.25">
      <c r="B22" s="83" t="s">
        <v>167</v>
      </c>
      <c r="C22" s="83" t="s">
        <v>168</v>
      </c>
      <c r="D22" s="142">
        <v>14.05</v>
      </c>
      <c r="E22" s="138">
        <v>14.05</v>
      </c>
    </row>
    <row r="23" spans="2:5" ht="18" customHeight="1" x14ac:dyDescent="0.25">
      <c r="B23" s="224" t="s">
        <v>110</v>
      </c>
      <c r="C23" s="220"/>
      <c r="D23" s="220"/>
      <c r="E23" s="222"/>
    </row>
    <row r="24" spans="2:5" ht="18" customHeight="1" x14ac:dyDescent="0.25">
      <c r="B24" s="83" t="s">
        <v>290</v>
      </c>
      <c r="C24" s="83" t="s">
        <v>291</v>
      </c>
      <c r="D24" s="97">
        <v>5.99</v>
      </c>
      <c r="E24" s="97">
        <v>5.99</v>
      </c>
    </row>
    <row r="25" spans="2:5" ht="18" customHeight="1" x14ac:dyDescent="0.25">
      <c r="B25" s="83" t="s">
        <v>171</v>
      </c>
      <c r="C25" s="83" t="s">
        <v>172</v>
      </c>
      <c r="D25" s="97">
        <v>10</v>
      </c>
      <c r="E25" s="97">
        <v>10</v>
      </c>
    </row>
    <row r="26" spans="2:5" ht="18" customHeight="1" x14ac:dyDescent="0.25">
      <c r="B26" s="83" t="s">
        <v>173</v>
      </c>
      <c r="C26" s="83" t="s">
        <v>174</v>
      </c>
      <c r="D26" s="142">
        <v>2.11</v>
      </c>
      <c r="E26" s="97">
        <v>2.11</v>
      </c>
    </row>
    <row r="27" spans="2:5" ht="30.75" customHeight="1" x14ac:dyDescent="0.25">
      <c r="B27" s="218" t="s">
        <v>336</v>
      </c>
      <c r="C27" s="218"/>
      <c r="D27" s="218"/>
      <c r="E27" s="218"/>
    </row>
    <row r="28" spans="2:5" ht="23.25" customHeight="1" x14ac:dyDescent="0.25">
      <c r="B28" s="52" t="s">
        <v>42</v>
      </c>
      <c r="C28" s="52" t="s">
        <v>43</v>
      </c>
      <c r="D28" s="52" t="s">
        <v>141</v>
      </c>
      <c r="E28" s="52" t="s">
        <v>142</v>
      </c>
    </row>
    <row r="29" spans="2:5" ht="18" customHeight="1" x14ac:dyDescent="0.25">
      <c r="B29" s="219" t="s">
        <v>54</v>
      </c>
      <c r="C29" s="220"/>
      <c r="D29" s="220"/>
      <c r="E29" s="221"/>
    </row>
    <row r="30" spans="2:5" ht="18" customHeight="1" x14ac:dyDescent="0.25">
      <c r="B30" s="50" t="s">
        <v>175</v>
      </c>
      <c r="C30" s="50" t="s">
        <v>176</v>
      </c>
      <c r="D30" s="51">
        <v>0.94</v>
      </c>
      <c r="E30" s="51">
        <v>0.94</v>
      </c>
    </row>
    <row r="31" spans="2:5" ht="18" customHeight="1" x14ac:dyDescent="0.25">
      <c r="B31" s="54" t="s">
        <v>179</v>
      </c>
      <c r="C31" s="54" t="s">
        <v>180</v>
      </c>
      <c r="D31" s="55">
        <v>1</v>
      </c>
      <c r="E31" s="55">
        <v>1</v>
      </c>
    </row>
    <row r="32" spans="2:5" ht="18" customHeight="1" x14ac:dyDescent="0.25">
      <c r="B32" s="50" t="s">
        <v>181</v>
      </c>
      <c r="C32" s="50" t="s">
        <v>182</v>
      </c>
      <c r="D32" s="55">
        <v>0.75</v>
      </c>
      <c r="E32" s="55">
        <v>0.75</v>
      </c>
    </row>
    <row r="33" spans="2:5" ht="18" customHeight="1" x14ac:dyDescent="0.25">
      <c r="B33" s="50" t="s">
        <v>183</v>
      </c>
      <c r="C33" s="50" t="s">
        <v>184</v>
      </c>
      <c r="D33" s="51">
        <v>0.09</v>
      </c>
      <c r="E33" s="55">
        <v>0.09</v>
      </c>
    </row>
    <row r="34" spans="2:5" ht="18" customHeight="1" x14ac:dyDescent="0.25">
      <c r="B34" s="50" t="s">
        <v>189</v>
      </c>
      <c r="C34" s="50" t="s">
        <v>190</v>
      </c>
      <c r="D34" s="51">
        <v>1</v>
      </c>
      <c r="E34" s="55">
        <v>1</v>
      </c>
    </row>
    <row r="35" spans="2:5" ht="18" customHeight="1" x14ac:dyDescent="0.25">
      <c r="B35" s="50" t="s">
        <v>193</v>
      </c>
      <c r="C35" s="50" t="s">
        <v>194</v>
      </c>
      <c r="D35" s="51">
        <v>1</v>
      </c>
      <c r="E35" s="51">
        <v>1</v>
      </c>
    </row>
    <row r="36" spans="2:5" ht="18" customHeight="1" x14ac:dyDescent="0.25">
      <c r="B36" s="50" t="s">
        <v>115</v>
      </c>
      <c r="C36" s="50" t="s">
        <v>116</v>
      </c>
      <c r="D36" s="51">
        <v>0.05</v>
      </c>
      <c r="E36" s="51">
        <v>0.05</v>
      </c>
    </row>
    <row r="37" spans="2:5" ht="18" customHeight="1" x14ac:dyDescent="0.25">
      <c r="B37" s="50" t="s">
        <v>292</v>
      </c>
      <c r="C37" s="50" t="s">
        <v>293</v>
      </c>
      <c r="D37" s="103">
        <v>1</v>
      </c>
      <c r="E37" s="51">
        <v>1</v>
      </c>
    </row>
    <row r="38" spans="2:5" ht="18" customHeight="1" x14ac:dyDescent="0.25">
      <c r="B38" s="50" t="s">
        <v>177</v>
      </c>
      <c r="C38" s="50" t="s">
        <v>178</v>
      </c>
      <c r="D38" s="103">
        <v>1</v>
      </c>
      <c r="E38" s="51">
        <v>1</v>
      </c>
    </row>
    <row r="39" spans="2:5" ht="18" customHeight="1" x14ac:dyDescent="0.25">
      <c r="B39" s="50" t="s">
        <v>191</v>
      </c>
      <c r="C39" s="50" t="s">
        <v>192</v>
      </c>
      <c r="D39" s="97">
        <v>1</v>
      </c>
      <c r="E39" s="97">
        <v>1.01</v>
      </c>
    </row>
    <row r="40" spans="2:5" ht="18" customHeight="1" x14ac:dyDescent="0.25">
      <c r="B40" s="50" t="s">
        <v>117</v>
      </c>
      <c r="C40" s="50" t="s">
        <v>118</v>
      </c>
      <c r="D40" s="97">
        <v>0.25</v>
      </c>
      <c r="E40" s="51">
        <v>0.25</v>
      </c>
    </row>
    <row r="41" spans="2:5" ht="18" customHeight="1" x14ac:dyDescent="0.25">
      <c r="B41" s="50" t="s">
        <v>310</v>
      </c>
      <c r="C41" s="50" t="s">
        <v>311</v>
      </c>
      <c r="D41" s="97">
        <v>0.85</v>
      </c>
      <c r="E41" s="97">
        <v>0.85</v>
      </c>
    </row>
    <row r="42" spans="2:5" ht="18" customHeight="1" x14ac:dyDescent="0.25">
      <c r="B42" s="50" t="s">
        <v>316</v>
      </c>
      <c r="C42" s="50" t="s">
        <v>317</v>
      </c>
      <c r="D42" s="97">
        <v>1.05</v>
      </c>
      <c r="E42" s="97">
        <v>1.05</v>
      </c>
    </row>
    <row r="43" spans="2:5" ht="18" customHeight="1" x14ac:dyDescent="0.25">
      <c r="B43" s="50" t="s">
        <v>285</v>
      </c>
      <c r="C43" s="50" t="s">
        <v>286</v>
      </c>
      <c r="D43" s="97">
        <v>0.11</v>
      </c>
      <c r="E43" s="135">
        <v>0.11</v>
      </c>
    </row>
    <row r="44" spans="2:5" ht="18" customHeight="1" x14ac:dyDescent="0.25">
      <c r="B44" s="50" t="s">
        <v>319</v>
      </c>
      <c r="C44" s="50" t="s">
        <v>320</v>
      </c>
      <c r="D44" s="97">
        <v>1</v>
      </c>
      <c r="E44" s="97">
        <v>1</v>
      </c>
    </row>
    <row r="45" spans="2:5" ht="18" customHeight="1" x14ac:dyDescent="0.25">
      <c r="B45" s="50" t="s">
        <v>187</v>
      </c>
      <c r="C45" s="50" t="s">
        <v>188</v>
      </c>
      <c r="D45" s="97">
        <v>0.31</v>
      </c>
      <c r="E45" s="97">
        <v>0.31</v>
      </c>
    </row>
    <row r="46" spans="2:5" ht="18" customHeight="1" x14ac:dyDescent="0.25">
      <c r="B46" s="50" t="s">
        <v>294</v>
      </c>
      <c r="C46" s="50" t="s">
        <v>295</v>
      </c>
      <c r="D46" s="142">
        <v>0.2</v>
      </c>
      <c r="E46" s="97">
        <v>0.2</v>
      </c>
    </row>
    <row r="47" spans="2:5" ht="18" customHeight="1" x14ac:dyDescent="0.25">
      <c r="B47" s="50" t="s">
        <v>185</v>
      </c>
      <c r="C47" s="50" t="s">
        <v>186</v>
      </c>
      <c r="D47" s="142">
        <v>0.1</v>
      </c>
      <c r="E47" s="97">
        <v>0.1</v>
      </c>
    </row>
    <row r="48" spans="2:5" ht="27" customHeight="1" x14ac:dyDescent="0.25">
      <c r="B48" s="218" t="s">
        <v>336</v>
      </c>
      <c r="C48" s="218"/>
      <c r="D48" s="218"/>
      <c r="E48" s="218"/>
    </row>
    <row r="49" spans="2:5" ht="18.95" customHeight="1" x14ac:dyDescent="0.25">
      <c r="B49" s="52" t="s">
        <v>42</v>
      </c>
      <c r="C49" s="52" t="s">
        <v>43</v>
      </c>
      <c r="D49" s="52" t="s">
        <v>141</v>
      </c>
      <c r="E49" s="52" t="s">
        <v>142</v>
      </c>
    </row>
    <row r="50" spans="2:5" ht="18" customHeight="1" x14ac:dyDescent="0.25">
      <c r="B50" s="215" t="s">
        <v>289</v>
      </c>
      <c r="C50" s="216"/>
      <c r="D50" s="216"/>
      <c r="E50" s="217"/>
    </row>
    <row r="51" spans="2:5" ht="18" customHeight="1" x14ac:dyDescent="0.25">
      <c r="B51" s="54" t="s">
        <v>314</v>
      </c>
      <c r="C51" s="54" t="s">
        <v>315</v>
      </c>
      <c r="D51" s="97">
        <v>0.69</v>
      </c>
      <c r="E51" s="97">
        <v>0.69</v>
      </c>
    </row>
    <row r="52" spans="2:5" ht="18" customHeight="1" x14ac:dyDescent="0.25">
      <c r="B52" s="54" t="s">
        <v>195</v>
      </c>
      <c r="C52" s="54" t="s">
        <v>196</v>
      </c>
      <c r="D52" s="97">
        <v>1.2</v>
      </c>
      <c r="E52" s="97">
        <v>1.2</v>
      </c>
    </row>
    <row r="53" spans="2:5" ht="18" customHeight="1" x14ac:dyDescent="0.25">
      <c r="B53" s="215" t="s">
        <v>78</v>
      </c>
      <c r="C53" s="216"/>
      <c r="D53" s="216"/>
      <c r="E53" s="217"/>
    </row>
    <row r="54" spans="2:5" ht="18" customHeight="1" x14ac:dyDescent="0.25">
      <c r="B54" s="50" t="s">
        <v>197</v>
      </c>
      <c r="C54" s="50" t="s">
        <v>198</v>
      </c>
      <c r="D54" s="51">
        <v>1</v>
      </c>
      <c r="E54" s="55">
        <v>1</v>
      </c>
    </row>
    <row r="55" spans="2:5" ht="18" customHeight="1" x14ac:dyDescent="0.25">
      <c r="B55" s="215" t="s">
        <v>89</v>
      </c>
      <c r="C55" s="216"/>
      <c r="D55" s="216"/>
      <c r="E55" s="217"/>
    </row>
    <row r="56" spans="2:5" ht="18" customHeight="1" x14ac:dyDescent="0.25">
      <c r="B56" s="50" t="s">
        <v>201</v>
      </c>
      <c r="C56" s="50" t="s">
        <v>202</v>
      </c>
      <c r="D56" s="51">
        <v>100</v>
      </c>
      <c r="E56" s="53">
        <v>100</v>
      </c>
    </row>
    <row r="57" spans="2:5" ht="18" customHeight="1" x14ac:dyDescent="0.25">
      <c r="B57" s="50" t="s">
        <v>327</v>
      </c>
      <c r="C57" s="50" t="s">
        <v>328</v>
      </c>
      <c r="D57" s="51">
        <v>2.86</v>
      </c>
      <c r="E57" s="141">
        <v>2.86</v>
      </c>
    </row>
    <row r="58" spans="2:5" ht="18" customHeight="1" x14ac:dyDescent="0.25">
      <c r="B58" s="219" t="s">
        <v>110</v>
      </c>
      <c r="C58" s="220"/>
      <c r="D58" s="220"/>
      <c r="E58" s="222"/>
    </row>
    <row r="59" spans="2:5" ht="18" customHeight="1" x14ac:dyDescent="0.25">
      <c r="B59" s="54" t="s">
        <v>203</v>
      </c>
      <c r="C59" s="54" t="s">
        <v>204</v>
      </c>
      <c r="D59" s="55" t="s">
        <v>205</v>
      </c>
      <c r="E59" s="55" t="s">
        <v>205</v>
      </c>
    </row>
    <row r="60" spans="2:5" ht="24" customHeight="1" x14ac:dyDescent="0.25">
      <c r="B60" s="218" t="s">
        <v>337</v>
      </c>
      <c r="C60" s="218"/>
      <c r="D60" s="218"/>
      <c r="E60" s="218"/>
    </row>
    <row r="61" spans="2:5" ht="18.95" customHeight="1" x14ac:dyDescent="0.25">
      <c r="B61" s="52" t="s">
        <v>42</v>
      </c>
      <c r="C61" s="52" t="s">
        <v>43</v>
      </c>
      <c r="D61" s="52" t="s">
        <v>141</v>
      </c>
      <c r="E61" s="52" t="s">
        <v>142</v>
      </c>
    </row>
    <row r="62" spans="2:5" ht="18" customHeight="1" x14ac:dyDescent="0.25">
      <c r="B62" s="219" t="s">
        <v>54</v>
      </c>
      <c r="C62" s="220"/>
      <c r="D62" s="220"/>
      <c r="E62" s="221"/>
    </row>
    <row r="63" spans="2:5" ht="18" customHeight="1" x14ac:dyDescent="0.25">
      <c r="B63" s="54" t="s">
        <v>325</v>
      </c>
      <c r="C63" s="54" t="s">
        <v>326</v>
      </c>
      <c r="D63" s="55">
        <v>1</v>
      </c>
      <c r="E63" s="55">
        <v>1</v>
      </c>
    </row>
    <row r="64" spans="2:5" ht="18" customHeight="1" x14ac:dyDescent="0.25">
      <c r="B64" s="215" t="s">
        <v>89</v>
      </c>
      <c r="C64" s="216"/>
      <c r="D64" s="216"/>
      <c r="E64" s="217"/>
    </row>
    <row r="65" spans="2:5" ht="18" customHeight="1" x14ac:dyDescent="0.25">
      <c r="B65" s="83" t="s">
        <v>34</v>
      </c>
      <c r="C65" s="83" t="s">
        <v>132</v>
      </c>
      <c r="D65" s="55">
        <v>1.3</v>
      </c>
      <c r="E65" s="55">
        <v>1.3</v>
      </c>
    </row>
    <row r="66" spans="2:5" ht="18" customHeight="1" x14ac:dyDescent="0.25">
      <c r="B66" s="83" t="s">
        <v>323</v>
      </c>
      <c r="C66" s="83" t="s">
        <v>324</v>
      </c>
      <c r="D66" s="97">
        <v>1.59</v>
      </c>
      <c r="E66" s="141">
        <v>1.59</v>
      </c>
    </row>
    <row r="67" spans="2:5" ht="18" customHeight="1" x14ac:dyDescent="0.25">
      <c r="B67" s="215" t="s">
        <v>78</v>
      </c>
      <c r="C67" s="216"/>
      <c r="D67" s="216"/>
      <c r="E67" s="217"/>
    </row>
    <row r="68" spans="2:5" ht="18" customHeight="1" x14ac:dyDescent="0.25">
      <c r="B68" s="83" t="s">
        <v>206</v>
      </c>
      <c r="C68" s="83" t="s">
        <v>207</v>
      </c>
      <c r="D68" s="97">
        <v>1.74</v>
      </c>
      <c r="E68" s="141">
        <v>1.74</v>
      </c>
    </row>
  </sheetData>
  <mergeCells count="18">
    <mergeCell ref="B67:E67"/>
    <mergeCell ref="B10:E10"/>
    <mergeCell ref="B1:E1"/>
    <mergeCell ref="B3:E3"/>
    <mergeCell ref="B18:E18"/>
    <mergeCell ref="B13:E13"/>
    <mergeCell ref="B15:E15"/>
    <mergeCell ref="B23:E23"/>
    <mergeCell ref="B53:E53"/>
    <mergeCell ref="B27:E27"/>
    <mergeCell ref="B29:E29"/>
    <mergeCell ref="B48:E48"/>
    <mergeCell ref="B50:E50"/>
    <mergeCell ref="B64:E64"/>
    <mergeCell ref="B60:E60"/>
    <mergeCell ref="B62:E62"/>
    <mergeCell ref="B58:E58"/>
    <mergeCell ref="B55:E5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D13" sqref="D13:I13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9" t="s">
        <v>334</v>
      </c>
      <c r="C2" s="169"/>
      <c r="D2" s="169"/>
      <c r="E2" s="169"/>
      <c r="F2" s="59"/>
      <c r="G2" s="59"/>
      <c r="H2" s="59"/>
      <c r="I2" s="60"/>
    </row>
    <row r="3" spans="2:9" ht="17.25" customHeight="1" x14ac:dyDescent="0.25">
      <c r="B3" s="232" t="s">
        <v>344</v>
      </c>
      <c r="C3" s="232"/>
      <c r="D3" s="232"/>
      <c r="E3" s="232"/>
      <c r="F3" s="232"/>
      <c r="G3" s="232"/>
      <c r="H3" s="232"/>
      <c r="I3" s="232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33" t="s">
        <v>54</v>
      </c>
      <c r="C5" s="234"/>
      <c r="D5" s="234"/>
      <c r="E5" s="234"/>
      <c r="F5" s="234"/>
      <c r="G5" s="234"/>
      <c r="H5" s="234"/>
      <c r="I5" s="235"/>
    </row>
    <row r="6" spans="2:9" ht="17.25" customHeight="1" x14ac:dyDescent="0.25">
      <c r="B6" s="95" t="s">
        <v>264</v>
      </c>
      <c r="C6" s="96" t="s">
        <v>214</v>
      </c>
      <c r="D6" s="96">
        <v>0.19</v>
      </c>
      <c r="E6" s="96">
        <v>0.19</v>
      </c>
      <c r="F6" s="96">
        <v>0.19</v>
      </c>
      <c r="G6" s="124">
        <v>2</v>
      </c>
      <c r="H6" s="125">
        <v>271588</v>
      </c>
      <c r="I6" s="125">
        <v>51601.72</v>
      </c>
    </row>
    <row r="7" spans="2:9" ht="17.25" customHeight="1" x14ac:dyDescent="0.25">
      <c r="B7" s="236" t="s">
        <v>299</v>
      </c>
      <c r="C7" s="237"/>
      <c r="D7" s="238"/>
      <c r="E7" s="238"/>
      <c r="F7" s="238"/>
      <c r="G7" s="125">
        <f>G6</f>
        <v>2</v>
      </c>
      <c r="H7" s="125">
        <f t="shared" ref="H7:I7" si="0">H6</f>
        <v>271588</v>
      </c>
      <c r="I7" s="125">
        <f t="shared" si="0"/>
        <v>51601.72</v>
      </c>
    </row>
    <row r="8" spans="2:9" ht="17.25" customHeight="1" x14ac:dyDescent="0.25">
      <c r="B8" s="239" t="s">
        <v>300</v>
      </c>
      <c r="C8" s="240"/>
      <c r="D8" s="241"/>
      <c r="E8" s="241"/>
      <c r="F8" s="241"/>
      <c r="G8" s="126">
        <f>G7</f>
        <v>2</v>
      </c>
      <c r="H8" s="126">
        <f t="shared" ref="H8:I8" si="1">H7</f>
        <v>271588</v>
      </c>
      <c r="I8" s="126">
        <f t="shared" si="1"/>
        <v>51601.72</v>
      </c>
    </row>
    <row r="9" spans="2:9" ht="18.75" x14ac:dyDescent="0.25">
      <c r="B9" s="231" t="s">
        <v>210</v>
      </c>
      <c r="C9" s="231"/>
      <c r="D9" s="231"/>
      <c r="E9" s="231"/>
      <c r="F9" s="231"/>
      <c r="G9" s="231"/>
      <c r="H9" s="231"/>
      <c r="I9" s="231"/>
    </row>
    <row r="10" spans="2:9" ht="21" customHeight="1" x14ac:dyDescent="0.25">
      <c r="B10" s="67" t="s">
        <v>42</v>
      </c>
      <c r="C10" s="69" t="s">
        <v>43</v>
      </c>
      <c r="D10" s="247" t="s">
        <v>141</v>
      </c>
      <c r="E10" s="248"/>
      <c r="F10" s="248"/>
      <c r="G10" s="248"/>
      <c r="H10" s="248"/>
      <c r="I10" s="249"/>
    </row>
    <row r="11" spans="2:9" ht="15.75" x14ac:dyDescent="0.25">
      <c r="B11" s="244" t="s">
        <v>54</v>
      </c>
      <c r="C11" s="245"/>
      <c r="D11" s="245"/>
      <c r="E11" s="245"/>
      <c r="F11" s="245"/>
      <c r="G11" s="245"/>
      <c r="H11" s="245"/>
      <c r="I11" s="246"/>
    </row>
    <row r="12" spans="2:9" ht="15" customHeight="1" x14ac:dyDescent="0.25">
      <c r="B12" s="107" t="s">
        <v>212</v>
      </c>
      <c r="C12" s="108" t="s">
        <v>213</v>
      </c>
      <c r="D12" s="225">
        <v>3</v>
      </c>
      <c r="E12" s="226"/>
      <c r="F12" s="226">
        <v>3</v>
      </c>
      <c r="G12" s="226"/>
      <c r="H12" s="226"/>
      <c r="I12" s="227"/>
    </row>
    <row r="13" spans="2:9" ht="15" customHeight="1" x14ac:dyDescent="0.25">
      <c r="B13" s="107" t="s">
        <v>296</v>
      </c>
      <c r="C13" s="108" t="s">
        <v>297</v>
      </c>
      <c r="D13" s="242" t="s">
        <v>211</v>
      </c>
      <c r="E13" s="218"/>
      <c r="F13" s="218"/>
      <c r="G13" s="218"/>
      <c r="H13" s="218"/>
      <c r="I13" s="243"/>
    </row>
    <row r="14" spans="2:9" ht="15.75" x14ac:dyDescent="0.25">
      <c r="B14" s="244" t="s">
        <v>73</v>
      </c>
      <c r="C14" s="245"/>
      <c r="D14" s="245"/>
      <c r="E14" s="245"/>
      <c r="F14" s="245"/>
      <c r="G14" s="245"/>
      <c r="H14" s="245"/>
      <c r="I14" s="246"/>
    </row>
    <row r="15" spans="2:9" ht="15" customHeight="1" x14ac:dyDescent="0.25">
      <c r="B15" s="71" t="s">
        <v>215</v>
      </c>
      <c r="C15" s="74" t="s">
        <v>216</v>
      </c>
      <c r="D15" s="242" t="s">
        <v>211</v>
      </c>
      <c r="E15" s="218"/>
      <c r="F15" s="218"/>
      <c r="G15" s="218"/>
      <c r="H15" s="218"/>
      <c r="I15" s="243"/>
    </row>
    <row r="16" spans="2:9" ht="15" customHeight="1" x14ac:dyDescent="0.25">
      <c r="B16" s="71" t="s">
        <v>217</v>
      </c>
      <c r="C16" s="74" t="s">
        <v>218</v>
      </c>
      <c r="D16" s="242" t="s">
        <v>211</v>
      </c>
      <c r="E16" s="218"/>
      <c r="F16" s="218"/>
      <c r="G16" s="218"/>
      <c r="H16" s="218"/>
      <c r="I16" s="243"/>
    </row>
    <row r="17" spans="2:9" ht="15" customHeight="1" x14ac:dyDescent="0.25">
      <c r="B17" s="71" t="s">
        <v>220</v>
      </c>
      <c r="C17" s="74" t="s">
        <v>221</v>
      </c>
      <c r="D17" s="242" t="s">
        <v>211</v>
      </c>
      <c r="E17" s="218"/>
      <c r="F17" s="218"/>
      <c r="G17" s="218"/>
      <c r="H17" s="218"/>
      <c r="I17" s="243"/>
    </row>
    <row r="18" spans="2:9" ht="15" customHeight="1" x14ac:dyDescent="0.25">
      <c r="B18" s="71" t="s">
        <v>279</v>
      </c>
      <c r="C18" s="74" t="s">
        <v>219</v>
      </c>
      <c r="D18" s="225">
        <v>0.5</v>
      </c>
      <c r="E18" s="226"/>
      <c r="F18" s="226"/>
      <c r="G18" s="226"/>
      <c r="H18" s="226"/>
      <c r="I18" s="227"/>
    </row>
    <row r="19" spans="2:9" ht="15" customHeight="1" x14ac:dyDescent="0.25">
      <c r="B19" s="71" t="s">
        <v>265</v>
      </c>
      <c r="C19" s="74" t="s">
        <v>266</v>
      </c>
      <c r="D19" s="225">
        <v>1</v>
      </c>
      <c r="E19" s="226"/>
      <c r="F19" s="226"/>
      <c r="G19" s="226"/>
      <c r="H19" s="226"/>
      <c r="I19" s="227"/>
    </row>
    <row r="20" spans="2:9" ht="15" customHeight="1" x14ac:dyDescent="0.25">
      <c r="B20" s="228" t="s">
        <v>222</v>
      </c>
      <c r="C20" s="229"/>
      <c r="D20" s="229"/>
      <c r="E20" s="229"/>
      <c r="F20" s="229"/>
      <c r="G20" s="229"/>
      <c r="H20" s="229"/>
      <c r="I20" s="230"/>
    </row>
    <row r="21" spans="2:9" ht="15" customHeight="1" x14ac:dyDescent="0.25">
      <c r="B21" s="71" t="s">
        <v>225</v>
      </c>
      <c r="C21" s="74" t="s">
        <v>226</v>
      </c>
      <c r="D21" s="225">
        <v>1</v>
      </c>
      <c r="E21" s="226"/>
      <c r="F21" s="226"/>
      <c r="G21" s="226"/>
      <c r="H21" s="226"/>
      <c r="I21" s="227"/>
    </row>
    <row r="22" spans="2:9" ht="15" customHeight="1" x14ac:dyDescent="0.25">
      <c r="B22" s="71" t="s">
        <v>227</v>
      </c>
      <c r="C22" s="74" t="s">
        <v>228</v>
      </c>
      <c r="D22" s="242" t="s">
        <v>211</v>
      </c>
      <c r="E22" s="218"/>
      <c r="F22" s="218"/>
      <c r="G22" s="218"/>
      <c r="H22" s="218"/>
      <c r="I22" s="243"/>
    </row>
    <row r="23" spans="2:9" ht="15" customHeight="1" x14ac:dyDescent="0.25">
      <c r="B23" s="95" t="s">
        <v>223</v>
      </c>
      <c r="C23" s="96" t="s">
        <v>224</v>
      </c>
      <c r="D23" s="225">
        <v>9.5</v>
      </c>
      <c r="E23" s="226"/>
      <c r="F23" s="226"/>
      <c r="G23" s="226"/>
      <c r="H23" s="226"/>
      <c r="I23" s="227"/>
    </row>
    <row r="24" spans="2:9" ht="15" customHeight="1" x14ac:dyDescent="0.25">
      <c r="B24" s="71" t="s">
        <v>229</v>
      </c>
      <c r="C24" s="74" t="s">
        <v>230</v>
      </c>
      <c r="D24" s="225">
        <v>1</v>
      </c>
      <c r="E24" s="226"/>
      <c r="F24" s="226"/>
      <c r="G24" s="226"/>
      <c r="H24" s="226"/>
      <c r="I24" s="227"/>
    </row>
    <row r="25" spans="2:9" ht="15.75" x14ac:dyDescent="0.25">
      <c r="B25" s="71" t="s">
        <v>321</v>
      </c>
      <c r="C25" s="74" t="s">
        <v>322</v>
      </c>
      <c r="D25" s="225">
        <v>10</v>
      </c>
      <c r="E25" s="226"/>
      <c r="F25" s="226"/>
      <c r="G25" s="226"/>
      <c r="H25" s="226"/>
      <c r="I25" s="227"/>
    </row>
    <row r="26" spans="2:9" ht="15.75" x14ac:dyDescent="0.25">
      <c r="B26" s="228" t="s">
        <v>89</v>
      </c>
      <c r="C26" s="229"/>
      <c r="D26" s="229"/>
      <c r="E26" s="229"/>
      <c r="F26" s="229"/>
      <c r="G26" s="229"/>
      <c r="H26" s="229"/>
      <c r="I26" s="230"/>
    </row>
    <row r="27" spans="2:9" ht="15.75" x14ac:dyDescent="0.25">
      <c r="B27" s="95" t="s">
        <v>301</v>
      </c>
      <c r="C27" s="96" t="s">
        <v>302</v>
      </c>
      <c r="D27" s="225">
        <v>2.75</v>
      </c>
      <c r="E27" s="226"/>
      <c r="F27" s="226"/>
      <c r="G27" s="226"/>
      <c r="H27" s="226"/>
      <c r="I27" s="227"/>
    </row>
  </sheetData>
  <mergeCells count="26"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E9" sqref="E9:F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9" t="s">
        <v>334</v>
      </c>
      <c r="C2" s="169"/>
      <c r="D2" s="169"/>
      <c r="E2" s="169"/>
      <c r="F2" s="65"/>
      <c r="G2" s="66"/>
    </row>
    <row r="3" spans="1:7" ht="26.25" x14ac:dyDescent="0.25">
      <c r="B3" s="252" t="s">
        <v>231</v>
      </c>
      <c r="C3" s="252"/>
      <c r="D3" s="252"/>
      <c r="E3" s="252"/>
      <c r="F3" s="252"/>
      <c r="G3" s="252"/>
    </row>
    <row r="4" spans="1:7" ht="18.75" x14ac:dyDescent="0.25">
      <c r="B4" s="67" t="s">
        <v>232</v>
      </c>
      <c r="C4" s="68" t="s">
        <v>233</v>
      </c>
      <c r="D4" s="69" t="s">
        <v>234</v>
      </c>
      <c r="E4" s="253" t="s">
        <v>235</v>
      </c>
      <c r="F4" s="254"/>
      <c r="G4" s="70" t="s">
        <v>236</v>
      </c>
    </row>
    <row r="5" spans="1:7" ht="21.95" customHeight="1" x14ac:dyDescent="0.25">
      <c r="B5" s="71" t="s">
        <v>237</v>
      </c>
      <c r="C5" s="101" t="s">
        <v>238</v>
      </c>
      <c r="D5" s="37" t="s">
        <v>318</v>
      </c>
      <c r="E5" s="255">
        <v>1001095</v>
      </c>
      <c r="F5" s="251"/>
      <c r="G5" s="128">
        <v>46640</v>
      </c>
    </row>
    <row r="6" spans="1:7" ht="21.95" customHeight="1" x14ac:dyDescent="0.25">
      <c r="B6" s="71" t="s">
        <v>237</v>
      </c>
      <c r="C6" s="36" t="s">
        <v>239</v>
      </c>
      <c r="D6" s="37" t="s">
        <v>240</v>
      </c>
      <c r="E6" s="250" t="s">
        <v>241</v>
      </c>
      <c r="F6" s="251"/>
      <c r="G6" s="72" t="s">
        <v>242</v>
      </c>
    </row>
    <row r="7" spans="1:7" ht="21.95" customHeight="1" x14ac:dyDescent="0.25">
      <c r="B7" s="71" t="s">
        <v>237</v>
      </c>
      <c r="C7" s="36" t="s">
        <v>243</v>
      </c>
      <c r="D7" s="37" t="s">
        <v>244</v>
      </c>
      <c r="E7" s="250" t="s">
        <v>241</v>
      </c>
      <c r="F7" s="251"/>
      <c r="G7" s="72" t="s">
        <v>245</v>
      </c>
    </row>
    <row r="8" spans="1:7" ht="21.95" customHeight="1" x14ac:dyDescent="0.25">
      <c r="B8" s="95" t="s">
        <v>247</v>
      </c>
      <c r="C8" s="101" t="s">
        <v>238</v>
      </c>
      <c r="D8" s="37" t="s">
        <v>248</v>
      </c>
      <c r="E8" s="250">
        <v>951110</v>
      </c>
      <c r="F8" s="251"/>
      <c r="G8" s="140" t="s">
        <v>333</v>
      </c>
    </row>
    <row r="9" spans="1:7" ht="21.95" customHeight="1" x14ac:dyDescent="0.25">
      <c r="B9" s="71" t="s">
        <v>246</v>
      </c>
      <c r="C9" s="133" t="s">
        <v>239</v>
      </c>
      <c r="D9" s="37" t="s">
        <v>249</v>
      </c>
      <c r="E9" s="250">
        <v>507301</v>
      </c>
      <c r="F9" s="251"/>
      <c r="G9" s="134"/>
    </row>
    <row r="10" spans="1:7" ht="21.95" customHeight="1" x14ac:dyDescent="0.25">
      <c r="B10" s="95" t="s">
        <v>247</v>
      </c>
      <c r="C10" s="130" t="s">
        <v>239</v>
      </c>
      <c r="D10" s="37" t="s">
        <v>251</v>
      </c>
      <c r="E10" s="250">
        <v>965050</v>
      </c>
      <c r="F10" s="251"/>
      <c r="G10" s="128" t="s">
        <v>307</v>
      </c>
    </row>
    <row r="11" spans="1:7" ht="21.95" customHeight="1" x14ac:dyDescent="0.25">
      <c r="B11" s="71" t="s">
        <v>246</v>
      </c>
      <c r="C11" s="36" t="s">
        <v>243</v>
      </c>
      <c r="D11" s="37" t="s">
        <v>252</v>
      </c>
      <c r="E11" s="250" t="s">
        <v>241</v>
      </c>
      <c r="F11" s="251"/>
      <c r="G11" s="72" t="s">
        <v>253</v>
      </c>
    </row>
    <row r="12" spans="1:7" ht="21.95" customHeight="1" x14ac:dyDescent="0.25">
      <c r="B12" s="71" t="s">
        <v>250</v>
      </c>
      <c r="C12" s="101" t="s">
        <v>243</v>
      </c>
      <c r="D12" s="37" t="s">
        <v>254</v>
      </c>
      <c r="E12" s="250">
        <v>978181.82</v>
      </c>
      <c r="F12" s="251"/>
      <c r="G12" s="102"/>
    </row>
    <row r="13" spans="1:7" ht="21.95" customHeight="1" x14ac:dyDescent="0.25">
      <c r="B13" s="71" t="s">
        <v>255</v>
      </c>
      <c r="C13" s="36" t="s">
        <v>238</v>
      </c>
      <c r="D13" s="37" t="s">
        <v>256</v>
      </c>
      <c r="E13" s="250" t="s">
        <v>241</v>
      </c>
      <c r="F13" s="251"/>
      <c r="G13" s="72">
        <v>46662</v>
      </c>
    </row>
    <row r="14" spans="1:7" ht="21.95" customHeight="1" x14ac:dyDescent="0.25">
      <c r="B14" s="71" t="s">
        <v>257</v>
      </c>
      <c r="C14" s="36" t="s">
        <v>238</v>
      </c>
      <c r="D14" s="37" t="s">
        <v>258</v>
      </c>
      <c r="E14" s="250" t="s">
        <v>241</v>
      </c>
      <c r="F14" s="251"/>
      <c r="G14" s="72">
        <v>47363</v>
      </c>
    </row>
    <row r="15" spans="1:7" ht="21.95" customHeight="1" x14ac:dyDescent="0.25">
      <c r="B15" s="71" t="s">
        <v>255</v>
      </c>
      <c r="C15" s="36" t="s">
        <v>239</v>
      </c>
      <c r="D15" s="37" t="s">
        <v>259</v>
      </c>
      <c r="E15" s="250" t="s">
        <v>241</v>
      </c>
      <c r="F15" s="251"/>
      <c r="G15" s="72" t="s">
        <v>260</v>
      </c>
    </row>
    <row r="16" spans="1:7" ht="21.95" customHeight="1" x14ac:dyDescent="0.25">
      <c r="B16" s="71" t="s">
        <v>257</v>
      </c>
      <c r="C16" s="36" t="s">
        <v>239</v>
      </c>
      <c r="D16" s="37" t="s">
        <v>261</v>
      </c>
      <c r="E16" s="250" t="s">
        <v>241</v>
      </c>
      <c r="F16" s="251"/>
      <c r="G16" s="72" t="s">
        <v>262</v>
      </c>
    </row>
    <row r="17" spans="2:7" ht="15.75" x14ac:dyDescent="0.25">
      <c r="B17" s="71" t="s">
        <v>255</v>
      </c>
      <c r="C17" s="101" t="s">
        <v>243</v>
      </c>
      <c r="D17" s="139" t="s">
        <v>329</v>
      </c>
      <c r="E17" s="250" t="s">
        <v>241</v>
      </c>
      <c r="F17" s="251"/>
      <c r="G17" s="140" t="s">
        <v>331</v>
      </c>
    </row>
    <row r="18" spans="2:7" ht="15.75" x14ac:dyDescent="0.25">
      <c r="B18" s="71" t="s">
        <v>257</v>
      </c>
      <c r="C18" s="101" t="s">
        <v>243</v>
      </c>
      <c r="D18" s="139" t="s">
        <v>330</v>
      </c>
      <c r="E18" s="250" t="s">
        <v>241</v>
      </c>
      <c r="F18" s="251"/>
      <c r="G18" s="140" t="s">
        <v>332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نسبة التغير</vt:lpstr>
      <vt:lpstr>نشرة التداول</vt:lpstr>
      <vt:lpstr>غير المتداولة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2026-04-28T10:37:09Z</cp:lastPrinted>
  <dcterms:created xsi:type="dcterms:W3CDTF">2026-01-04T07:55:20Z</dcterms:created>
  <dcterms:modified xsi:type="dcterms:W3CDTF">2026-04-28T10:58:30Z</dcterms:modified>
</cp:coreProperties>
</file>