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F0A88FC4-B17E-4F6B-977D-6092DC315F83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2" i="25" l="1"/>
  <c r="F13" i="25" s="1"/>
  <c r="E12" i="25"/>
  <c r="E13" i="25" s="1"/>
  <c r="D12" i="25"/>
  <c r="D13" i="25" s="1"/>
  <c r="H11" i="18" l="1"/>
  <c r="I11" i="18"/>
  <c r="G11" i="18"/>
  <c r="M89" i="15"/>
  <c r="N89" i="15"/>
  <c r="L89" i="15"/>
  <c r="M88" i="15"/>
  <c r="N88" i="15"/>
  <c r="L88" i="15"/>
  <c r="N66" i="15"/>
  <c r="M66" i="15"/>
  <c r="L66" i="15"/>
  <c r="L56" i="15"/>
  <c r="M56" i="15"/>
  <c r="N56" i="15"/>
  <c r="M50" i="15"/>
  <c r="N50" i="15"/>
  <c r="L50" i="15"/>
  <c r="L49" i="15"/>
  <c r="M49" i="15"/>
  <c r="N49" i="15"/>
  <c r="L14" i="15"/>
  <c r="M14" i="15"/>
  <c r="N14" i="15"/>
  <c r="L44" i="15"/>
  <c r="M44" i="15"/>
  <c r="N44" i="15"/>
  <c r="L40" i="15"/>
  <c r="M40" i="15"/>
  <c r="N40" i="15"/>
  <c r="L81" i="15"/>
  <c r="M81" i="15"/>
  <c r="N81" i="15"/>
  <c r="L72" i="15"/>
  <c r="M72" i="15"/>
  <c r="N72" i="15"/>
  <c r="L87" i="15"/>
  <c r="M87" i="15"/>
  <c r="N87" i="15"/>
  <c r="L84" i="15"/>
  <c r="M84" i="15"/>
  <c r="N84" i="15"/>
  <c r="L65" i="15"/>
  <c r="M65" i="15"/>
  <c r="N65" i="15"/>
  <c r="L62" i="15"/>
  <c r="M62" i="15"/>
  <c r="N62" i="15"/>
  <c r="L28" i="15"/>
  <c r="M28" i="15"/>
  <c r="N28" i="15"/>
  <c r="L59" i="15"/>
  <c r="M59" i="15"/>
  <c r="N59" i="15"/>
  <c r="L75" i="15"/>
  <c r="M75" i="15"/>
  <c r="N75" i="15"/>
  <c r="L21" i="15"/>
  <c r="M21" i="15"/>
  <c r="N21" i="15"/>
  <c r="L18" i="15"/>
  <c r="M18" i="15"/>
  <c r="N18" i="15"/>
  <c r="I4" i="11" l="1"/>
  <c r="D4" i="11"/>
  <c r="O4" i="11"/>
  <c r="H8" i="11" l="1"/>
  <c r="K11" i="11" l="1"/>
  <c r="B9" i="11" l="1"/>
  <c r="B8" i="11" l="1"/>
  <c r="E12" i="11" l="1"/>
  <c r="H9" i="11" l="1"/>
  <c r="C9" i="11"/>
</calcChain>
</file>

<file path=xl/sharedStrings.xml><?xml version="1.0" encoding="utf-8"?>
<sst xmlns="http://schemas.openxmlformats.org/spreadsheetml/2006/main" count="533" uniqueCount="348">
  <si>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</si>
  <si>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</si>
  <si>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</si>
  <si>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</si>
  <si>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</si>
  <si>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</si>
  <si>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</si>
  <si>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</si>
  <si>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</si>
  <si>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</si>
  <si>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</si>
  <si>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</si>
  <si>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</si>
  <si>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</si>
  <si>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</si>
  <si>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</si>
  <si>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</si>
  <si>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</si>
  <si>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</si>
  <si>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</si>
  <si>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</si>
  <si>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</si>
  <si>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</si>
  <si>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</si>
  <si>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</si>
  <si>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</si>
  <si>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</si>
  <si>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</si>
  <si>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</si>
  <si>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</si>
  <si>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</si>
  <si>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</si>
  <si>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</si>
  <si>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</si>
  <si>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</si>
  <si>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</si>
  <si>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</si>
  <si>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</si>
  <si>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</si>
  <si>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</si>
  <si>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</si>
  <si>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</si>
  <si>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</si>
  <si>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</si>
  <si>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</si>
  <si>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</si>
  <si>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شركات الهيئة العامة</t>
  </si>
  <si>
    <t>IFCM</t>
  </si>
  <si>
    <t>الفلوجة لانتاج المواد الانشائية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</si>
  <si>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</si>
  <si>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</si>
  <si>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</si>
  <si>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</si>
  <si>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</si>
  <si>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</si>
  <si>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</si>
  <si>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</si>
  <si>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</si>
  <si>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</si>
  <si>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الأولى</t>
  </si>
  <si>
    <t>الثانية</t>
  </si>
  <si>
    <t>ـــــ</t>
  </si>
  <si>
    <t>سندات اعمار / مليون دينار</t>
  </si>
  <si>
    <t>CB30</t>
  </si>
  <si>
    <t>قطاع الخدمات المالية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</si>
  <si>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</si>
  <si>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</si>
  <si>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</si>
  <si>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</si>
  <si>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</si>
  <si>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</si>
  <si>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</si>
  <si>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</si>
  <si>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</si>
  <si>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</si>
  <si>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</si>
  <si>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</si>
  <si>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</si>
  <si>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</si>
  <si>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</si>
  <si>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</si>
  <si>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</si>
  <si>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</si>
  <si>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</si>
  <si>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</si>
  <si>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</si>
  <si>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</si>
  <si>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</si>
  <si>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</si>
  <si>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</si>
  <si>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</si>
  <si>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</si>
  <si>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</si>
  <si>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ــــ</t>
  </si>
  <si>
    <t>قطاع التامين</t>
  </si>
  <si>
    <t>الشركات الاكثر نشاطا حسب الاسهم المتداولة (حجم التداول)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</si>
  <si>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</si>
  <si>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</si>
  <si>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</si>
  <si>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</si>
  <si>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</si>
  <si>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</si>
  <si>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</si>
  <si>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</si>
  <si>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</si>
  <si>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</si>
  <si>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</si>
  <si>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</si>
  <si>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</si>
  <si>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</si>
  <si>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</si>
  <si>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</si>
  <si>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</si>
  <si>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</si>
  <si>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</si>
  <si>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27/11/2027</t>
  </si>
  <si>
    <t>30/12/2027</t>
  </si>
  <si>
    <t>15/4/2026</t>
  </si>
  <si>
    <t>14/4/2028</t>
  </si>
  <si>
    <t>مصرف المنصور</t>
  </si>
  <si>
    <t>BMNS</t>
  </si>
  <si>
    <t>CB75</t>
  </si>
  <si>
    <t>CB80</t>
  </si>
  <si>
    <t>14/10/2026</t>
  </si>
  <si>
    <t>13/10/2028</t>
  </si>
  <si>
    <t>المصرف الوطني الاسلامي</t>
  </si>
  <si>
    <t>BNAI</t>
  </si>
  <si>
    <t>OTC</t>
  </si>
  <si>
    <t>فنادق عشتار</t>
  </si>
  <si>
    <t>HISH</t>
  </si>
  <si>
    <t>الكرمل للوساطة</t>
  </si>
  <si>
    <t>FKSX</t>
  </si>
  <si>
    <t>سندات انجاز  / مليون دينار</t>
  </si>
  <si>
    <t>فنادق المنصور</t>
  </si>
  <si>
    <t>HMAN</t>
  </si>
  <si>
    <t>الربيع للوساطة</t>
  </si>
  <si>
    <t>FRSE</t>
  </si>
  <si>
    <t>دلنيا للتامين</t>
  </si>
  <si>
    <t>NDIL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</si>
  <si>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</si>
  <si>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</si>
  <si>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</si>
  <si>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</si>
  <si>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</si>
  <si>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</si>
  <si>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</si>
  <si>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</si>
  <si>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</si>
  <si>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</si>
  <si>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</si>
  <si>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</si>
  <si>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</si>
  <si>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مصرف الوركاء للاستمار والتمويل</t>
  </si>
  <si>
    <t xml:space="preserve">بغداد للمشروبات الغازية </t>
  </si>
  <si>
    <t>IBSD</t>
  </si>
  <si>
    <t>مجموع قطاع الفنادق والسياحة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</si>
  <si>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</si>
  <si>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</si>
  <si>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</si>
  <si>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</si>
  <si>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</si>
  <si>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</si>
  <si>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</si>
  <si>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</si>
  <si>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</si>
  <si>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</si>
  <si>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</si>
  <si>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</si>
  <si>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</si>
  <si>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</si>
  <si>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</si>
  <si>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</si>
  <si>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</si>
  <si>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</si>
  <si>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</si>
  <si>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</si>
  <si>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</si>
  <si>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</si>
  <si>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</si>
  <si>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</si>
  <si>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</si>
  <si>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</si>
  <si>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</si>
  <si>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</si>
  <si>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</si>
  <si>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</si>
  <si>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</si>
  <si>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</si>
  <si>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</si>
  <si>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</si>
  <si>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</si>
  <si>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</si>
  <si>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</si>
  <si>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</si>
  <si>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</si>
  <si>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</si>
  <si>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</si>
  <si>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</si>
  <si>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</si>
  <si>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</si>
  <si>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</si>
  <si>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</si>
  <si>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</si>
  <si>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</si>
  <si>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</si>
  <si>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</si>
  <si>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</si>
  <si>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</si>
  <si>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</si>
  <si>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</si>
  <si>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</si>
  <si>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</si>
  <si>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</si>
  <si>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</si>
  <si>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</si>
  <si>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 xml:space="preserve">المواد الانشائية الحديثة </t>
  </si>
  <si>
    <t>IMCM</t>
  </si>
  <si>
    <t xml:space="preserve">مصرف الاتحاد العراقي </t>
  </si>
  <si>
    <t>BUOI</t>
  </si>
  <si>
    <t>قطاع التأمين</t>
  </si>
  <si>
    <t>مصرف عبر العراق للاستثمار</t>
  </si>
  <si>
    <t>BTRI</t>
  </si>
  <si>
    <t>مصرف نور العراق الاسلامي</t>
  </si>
  <si>
    <t>BINI</t>
  </si>
  <si>
    <t>مصرف جيهان الاسلامي</t>
  </si>
  <si>
    <t>BCIH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</si>
  <si>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</si>
  <si>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</si>
  <si>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</si>
  <si>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</si>
  <si>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</si>
  <si>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</si>
  <si>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</si>
  <si>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</si>
  <si>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</si>
  <si>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</si>
  <si>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</si>
  <si>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</si>
  <si>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</si>
  <si>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</si>
  <si>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</si>
  <si>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</si>
  <si>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</si>
  <si>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</si>
  <si>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</si>
  <si>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</si>
  <si>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</si>
  <si>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</si>
  <si>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</si>
  <si>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</si>
  <si>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</si>
  <si>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مصرف الائتمان العراقي</t>
  </si>
  <si>
    <t>BROI</t>
  </si>
  <si>
    <t xml:space="preserve">النخبة للمقاولات العامة </t>
  </si>
  <si>
    <t>SNUC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</si>
  <si>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</si>
  <si>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</si>
  <si>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</si>
  <si>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</si>
  <si>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>BBOB</t>
  </si>
  <si>
    <t xml:space="preserve">مصرف بغداد </t>
  </si>
  <si>
    <t>الخليج للتأمين وأعادة التامين</t>
  </si>
  <si>
    <t>NGIR</t>
  </si>
  <si>
    <t>مجموع قطاع التامين</t>
  </si>
  <si>
    <t>قطاع الاستثمار</t>
  </si>
  <si>
    <t>مجموع قطاع الزراعة</t>
  </si>
  <si>
    <t>بابل للإنتاج الحيواني والنباتي</t>
  </si>
  <si>
    <t>ABAP</t>
  </si>
  <si>
    <t>مصرف الثقة الاسلامي</t>
  </si>
  <si>
    <t>BTRU</t>
  </si>
  <si>
    <t>BSAN</t>
  </si>
  <si>
    <t>مصرف السنام الاسلامي</t>
  </si>
  <si>
    <t>BUND</t>
  </si>
  <si>
    <t>BQUR</t>
  </si>
  <si>
    <t xml:space="preserve">مصرف القرطاس الاسلامي </t>
  </si>
  <si>
    <t>AMEF</t>
  </si>
  <si>
    <t>AISP</t>
  </si>
  <si>
    <t>العراقية لانتاج البذور</t>
  </si>
  <si>
    <t>الشرق الاوسط للاسماك</t>
  </si>
  <si>
    <t xml:space="preserve">مصرف الاقتصاد للاستثمار </t>
  </si>
  <si>
    <t>BEFI</t>
  </si>
  <si>
    <t>بغداد العراق للنقل العام</t>
  </si>
  <si>
    <t>SBPT</t>
  </si>
  <si>
    <t xml:space="preserve">البادية للنقل العام </t>
  </si>
  <si>
    <t>SBAG</t>
  </si>
  <si>
    <t>البادية للتامين</t>
  </si>
  <si>
    <t>NBAD</t>
  </si>
  <si>
    <t>الخاتم للاتصالات</t>
  </si>
  <si>
    <t>TZNI</t>
  </si>
  <si>
    <t>BIIB</t>
  </si>
  <si>
    <t>مصرف العراقي الاسلامي</t>
  </si>
  <si>
    <t>كركوك لانتاج المواد الانشائية</t>
  </si>
  <si>
    <t>IKFP</t>
  </si>
  <si>
    <t>تسويق المنتجات الزراعية</t>
  </si>
  <si>
    <t>AIRP</t>
  </si>
  <si>
    <t>مصرف الدولي الاسلامي</t>
  </si>
  <si>
    <t>BINT</t>
  </si>
  <si>
    <t>فندق فلسطين</t>
  </si>
  <si>
    <t>HPAL</t>
  </si>
  <si>
    <t>BNOI</t>
  </si>
  <si>
    <t>مصرف الاهلي العراقي</t>
  </si>
  <si>
    <t>كوردستان للتامين</t>
  </si>
  <si>
    <t>NKUI</t>
  </si>
  <si>
    <t xml:space="preserve">مصرف المتحد </t>
  </si>
  <si>
    <t>الامين العقارية</t>
  </si>
  <si>
    <t>SAEI</t>
  </si>
  <si>
    <t>22/7/2026</t>
  </si>
  <si>
    <t>سندات اعمار - الاصدارية الثالثة     فئة 500 الف دينار CB45</t>
  </si>
  <si>
    <t>ايقاف التداول على سندات إعمار الاصدارية الثالثة فئة (500) الف دينار إعتباراً من جلسة الثلاثاء 2025/12/16 لكون تاريخ الاطفاء 2025/12/30.</t>
  </si>
  <si>
    <t>HTVM</t>
  </si>
  <si>
    <t xml:space="preserve">سد الموصل السياحية </t>
  </si>
  <si>
    <t>الشركة العراقية لضمان الودائع</t>
  </si>
  <si>
    <t>FIDI</t>
  </si>
  <si>
    <t>الكيمياوية والبلاستيكية</t>
  </si>
  <si>
    <t>INCP</t>
  </si>
  <si>
    <t>*</t>
  </si>
  <si>
    <t>استنادا الى قرار مجلس المحافظين لسوق العراق للاوراق المالية ستكون اخر جلسة تداول لعام 2025 يوم الثلاثاء 2025/12/30  واول جلسة تداول لعام 2026  يوم الاحد 2026/1/4.</t>
  </si>
  <si>
    <t>مجموع قطاع مصارف</t>
  </si>
  <si>
    <t xml:space="preserve">مجموع السوق </t>
  </si>
  <si>
    <t>سندات اعمار - الاصدارية الثالثة     فئةمليون  دينار CB50</t>
  </si>
  <si>
    <t>ايلاف للتامين</t>
  </si>
  <si>
    <t>NELF</t>
  </si>
  <si>
    <t>مصرف امين العراق</t>
  </si>
  <si>
    <t>BAME</t>
  </si>
  <si>
    <t>ايقاف التداول على سندات إعمار الاصدارية الثالثة فئة (مليون)  دينار إعتباراً من جلسة الاربعاء 2025/12/24 لقرب استحقاق الفائدة نصف سنوية 2025/12/30.</t>
  </si>
  <si>
    <t>جلسة الاحد 2025/12/28</t>
  </si>
  <si>
    <t>الجلسة (232)</t>
  </si>
  <si>
    <t>الجلسة (232) نشرة المنصة الثالثة لتداول الشركات لجلسة الاحد 2025/12/28 Second Platform Trading</t>
  </si>
  <si>
    <t>الجلسة (232) نشرة منصة تداول الاسهم النظامية لجلسة الاحد 2025/12/28 Regular Market Trading</t>
  </si>
  <si>
    <t>الجلسة (232) نشرة المنصة الثانية لتداول الشركات لجلسة الاحد 2025/12/28 Second Platform Trading</t>
  </si>
  <si>
    <t>الشركات غير المتداولة للمنصة الثالثة لجلسة الاحد 2025/12/28</t>
  </si>
  <si>
    <t>الشركات غير المتداولة للمنصة الثانية لجلسة الاحد 2025/12/28</t>
  </si>
  <si>
    <t>الشركات غير المتداولة لمنصة التداول النظامي لجلسة الاحد 2025/12/28</t>
  </si>
  <si>
    <t xml:space="preserve">الجلسة (232) نشرة لمنصة تداول اسهم الشركات غير المدرجة OTC    </t>
  </si>
  <si>
    <t>مصرف الاستثمار</t>
  </si>
  <si>
    <t>BIBI</t>
  </si>
  <si>
    <t>مصرف المشرق العربي</t>
  </si>
  <si>
    <t>BAMS</t>
  </si>
  <si>
    <t>الاوامر الخاصة</t>
  </si>
  <si>
    <t>نفذت شركة الفوز للوساطة أمر متقابل مقصود على أسهم شركة مصرف بغداد بعدد أسهم (231,000,000)  سهم بقيمة (993,300,000) دينار ، في زمن الجلسة الاضافي (بعد الساعة 1 ظهراً) وفقاً لاجراءات تنفيذ الصفقات الكبيرة.</t>
  </si>
  <si>
    <t>نفذت شركة الكساب للوساطة  أمر متقابل مقصود على أسهم شركة مصرف اسيا العراق بعدد أسهم (1,460,250,000)  سهم بقيمة (1,138,995,000) دينار ، في زمن الجلسة الاضافي (بعد الساعة 1 ظهراً) وفقاً لاجراءات تنفيذ الصفقات الكبيرة.</t>
  </si>
  <si>
    <t>سوق العراق للأوراق المالية</t>
  </si>
  <si>
    <t>نشرة تداول أسهم غير العراقيين لجلسة الاحد 2025/12/28</t>
  </si>
  <si>
    <t>نشرة تداول الاسهم المشتراة لغير العراقيين في السوق النظامي</t>
  </si>
  <si>
    <t>المصرف الاهلي العراقي</t>
  </si>
  <si>
    <t xml:space="preserve">مصرف المنصور للاستثمار </t>
  </si>
  <si>
    <t>مصرف اسيا العراق</t>
  </si>
  <si>
    <t>المجموع الكلي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</si>
</sst>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4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71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2" applyNumberFormat="0" applyAlignment="0" applyProtection="0"/>
    <xf numFmtId="0" fontId="25" fillId="8" borderId="12" applyNumberFormat="0" applyAlignment="0" applyProtection="0"/>
    <xf numFmtId="0" fontId="7" fillId="53" borderId="18" applyNumberFormat="0" applyAlignment="0" applyProtection="0"/>
    <xf numFmtId="0" fontId="26" fillId="9" borderId="15" applyNumberFormat="0" applyAlignment="0" applyProtection="0"/>
    <xf numFmtId="0" fontId="26" fillId="9" borderId="15" applyNumberFormat="0" applyAlignment="0" applyProtection="0"/>
    <xf numFmtId="0" fontId="8" fillId="54" borderId="19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9" applyNumberFormat="0" applyFill="0" applyAlignment="0" applyProtection="0"/>
    <xf numFmtId="0" fontId="29" fillId="0" borderId="9" applyNumberFormat="0" applyFill="0" applyAlignment="0" applyProtection="0"/>
    <xf numFmtId="0" fontId="11" fillId="0" borderId="20" applyNumberFormat="0" applyFill="0" applyAlignment="0" applyProtection="0"/>
    <xf numFmtId="0" fontId="30" fillId="0" borderId="10" applyNumberFormat="0" applyFill="0" applyAlignment="0" applyProtection="0"/>
    <xf numFmtId="0" fontId="30" fillId="0" borderId="10" applyNumberFormat="0" applyFill="0" applyAlignment="0" applyProtection="0"/>
    <xf numFmtId="0" fontId="12" fillId="0" borderId="2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13" fillId="0" borderId="22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2" applyNumberFormat="0" applyAlignment="0" applyProtection="0"/>
    <xf numFmtId="0" fontId="32" fillId="7" borderId="12" applyNumberFormat="0" applyAlignment="0" applyProtection="0"/>
    <xf numFmtId="0" fontId="14" fillId="40" borderId="18" applyNumberFormat="0" applyAlignment="0" applyProtection="0"/>
    <xf numFmtId="0" fontId="33" fillId="0" borderId="14" applyNumberFormat="0" applyFill="0" applyAlignment="0" applyProtection="0"/>
    <xf numFmtId="0" fontId="33" fillId="0" borderId="14" applyNumberFormat="0" applyFill="0" applyAlignment="0" applyProtection="0"/>
    <xf numFmtId="0" fontId="15" fillId="0" borderId="23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6" applyNumberFormat="0" applyFont="0" applyAlignment="0" applyProtection="0"/>
    <xf numFmtId="0" fontId="22" fillId="10" borderId="16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35" fillId="8" borderId="13" applyNumberFormat="0" applyAlignment="0" applyProtection="0"/>
    <xf numFmtId="0" fontId="35" fillId="8" borderId="13" applyNumberFormat="0" applyAlignment="0" applyProtection="0"/>
    <xf numFmtId="0" fontId="18" fillId="53" borderId="25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7" applyNumberFormat="0" applyFill="0" applyAlignment="0" applyProtection="0"/>
    <xf numFmtId="0" fontId="37" fillId="0" borderId="17" applyNumberFormat="0" applyFill="0" applyAlignment="0" applyProtection="0"/>
    <xf numFmtId="0" fontId="20" fillId="0" borderId="26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7" applyNumberFormat="0" applyAlignment="0" applyProtection="0"/>
    <xf numFmtId="0" fontId="14" fillId="40" borderId="27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18" fillId="53" borderId="29" applyNumberFormat="0" applyAlignment="0" applyProtection="0"/>
    <xf numFmtId="0" fontId="20" fillId="0" borderId="30" applyNumberFormat="0" applyFill="0" applyAlignment="0" applyProtection="0"/>
    <xf numFmtId="0" fontId="2" fillId="56" borderId="32" applyNumberFormat="0" applyFont="0" applyAlignment="0" applyProtection="0"/>
    <xf numFmtId="0" fontId="2" fillId="56" borderId="32" applyNumberFormat="0" applyFont="0" applyAlignment="0" applyProtection="0"/>
    <xf numFmtId="0" fontId="14" fillId="40" borderId="31" applyNumberFormat="0" applyAlignment="0" applyProtection="0"/>
    <xf numFmtId="0" fontId="7" fillId="53" borderId="31" applyNumberFormat="0" applyAlignment="0" applyProtection="0"/>
    <xf numFmtId="0" fontId="18" fillId="53" borderId="33" applyNumberFormat="0" applyAlignment="0" applyProtection="0"/>
    <xf numFmtId="0" fontId="20" fillId="0" borderId="34" applyNumberFormat="0" applyFill="0" applyAlignment="0" applyProtection="0"/>
    <xf numFmtId="0" fontId="2" fillId="56" borderId="36" applyNumberFormat="0" applyFont="0" applyAlignment="0" applyProtection="0"/>
    <xf numFmtId="0" fontId="2" fillId="56" borderId="36" applyNumberFormat="0" applyFont="0" applyAlignment="0" applyProtection="0"/>
    <xf numFmtId="0" fontId="14" fillId="40" borderId="35" applyNumberFormat="0" applyAlignment="0" applyProtection="0"/>
    <xf numFmtId="0" fontId="7" fillId="53" borderId="35" applyNumberFormat="0" applyAlignment="0" applyProtection="0"/>
    <xf numFmtId="0" fontId="18" fillId="53" borderId="37" applyNumberFormat="0" applyAlignment="0" applyProtection="0"/>
    <xf numFmtId="0" fontId="20" fillId="0" borderId="38" applyNumberFormat="0" applyFill="0" applyAlignment="0" applyProtection="0"/>
    <xf numFmtId="0" fontId="7" fillId="53" borderId="39" applyNumberFormat="0" applyAlignment="0" applyProtection="0"/>
    <xf numFmtId="0" fontId="14" fillId="40" borderId="39" applyNumberFormat="0" applyAlignment="0" applyProtection="0"/>
    <xf numFmtId="0" fontId="2" fillId="56" borderId="40" applyNumberFormat="0" applyFont="0" applyAlignment="0" applyProtection="0"/>
    <xf numFmtId="0" fontId="2" fillId="56" borderId="40" applyNumberFormat="0" applyFont="0" applyAlignment="0" applyProtection="0"/>
    <xf numFmtId="0" fontId="18" fillId="53" borderId="41" applyNumberFormat="0" applyAlignment="0" applyProtection="0"/>
    <xf numFmtId="0" fontId="20" fillId="0" borderId="42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9" applyNumberFormat="0" applyFill="0" applyAlignment="0" applyProtection="0"/>
    <xf numFmtId="0" fontId="41" fillId="0" borderId="10" applyNumberFormat="0" applyFill="0" applyAlignment="0" applyProtection="0"/>
    <xf numFmtId="0" fontId="42" fillId="0" borderId="11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2" applyNumberFormat="0" applyAlignment="0" applyProtection="0"/>
    <xf numFmtId="0" fontId="47" fillId="8" borderId="13" applyNumberFormat="0" applyAlignment="0" applyProtection="0"/>
    <xf numFmtId="0" fontId="48" fillId="8" borderId="12" applyNumberFormat="0" applyAlignment="0" applyProtection="0"/>
    <xf numFmtId="0" fontId="49" fillId="0" borderId="14" applyNumberFormat="0" applyFill="0" applyAlignment="0" applyProtection="0"/>
    <xf numFmtId="0" fontId="50" fillId="9" borderId="15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7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6" applyNumberFormat="0" applyFont="0" applyAlignment="0" applyProtection="0"/>
    <xf numFmtId="166" fontId="2" fillId="0" borderId="0" applyFont="0" applyFill="0" applyBorder="0" applyAlignment="0" applyProtection="0"/>
    <xf numFmtId="0" fontId="7" fillId="53" borderId="56" applyNumberFormat="0" applyAlignment="0" applyProtection="0"/>
    <xf numFmtId="0" fontId="14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18" fillId="53" borderId="58" applyNumberFormat="0" applyAlignment="0" applyProtection="0"/>
    <xf numFmtId="0" fontId="20" fillId="0" borderId="59" applyNumberFormat="0" applyFill="0" applyAlignment="0" applyProtection="0"/>
  </cellStyleXfs>
  <cellXfs count="388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3" xfId="0" applyFont="1" applyBorder="1" applyAlignment="1">
      <alignment horizontal="center" vertical="center"/>
    </xf>
    <xf numFmtId="165" fontId="62" fillId="0" borderId="52" xfId="0" applyNumberFormat="1" applyFont="1" applyBorder="1" applyAlignment="1">
      <alignment horizontal="center" vertical="center"/>
    </xf>
    <xf numFmtId="2" fontId="62" fillId="0" borderId="52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2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49" xfId="1" applyFont="1" applyFill="1" applyBorder="1" applyAlignment="1">
      <alignment horizontal="center" vertical="center"/>
    </xf>
    <xf numFmtId="0" fontId="62" fillId="2" borderId="48" xfId="1" applyFont="1" applyFill="1" applyBorder="1" applyAlignment="1">
      <alignment horizontal="center" vertical="center" wrapText="1"/>
    </xf>
    <xf numFmtId="0" fontId="62" fillId="2" borderId="49" xfId="1" applyFont="1" applyFill="1" applyBorder="1" applyAlignment="1">
      <alignment horizontal="center" vertical="center" wrapText="1"/>
    </xf>
    <xf numFmtId="0" fontId="59" fillId="2" borderId="49" xfId="1" applyFont="1" applyFill="1" applyBorder="1" applyAlignment="1">
      <alignment horizontal="center" vertical="center" wrapText="1"/>
    </xf>
    <xf numFmtId="0" fontId="62" fillId="0" borderId="49" xfId="0" applyFont="1" applyBorder="1" applyAlignment="1">
      <alignment horizontal="right" vertical="center"/>
    </xf>
    <xf numFmtId="0" fontId="62" fillId="0" borderId="48" xfId="0" applyFont="1" applyBorder="1" applyAlignment="1">
      <alignment horizontal="center" vertical="center"/>
    </xf>
    <xf numFmtId="0" fontId="62" fillId="0" borderId="49" xfId="0" applyFont="1" applyBorder="1" applyAlignment="1">
      <alignment horizontal="center" vertical="center"/>
    </xf>
    <xf numFmtId="14" fontId="62" fillId="0" borderId="49" xfId="0" applyNumberFormat="1" applyFont="1" applyBorder="1" applyAlignment="1">
      <alignment horizontal="center" vertical="center"/>
    </xf>
    <xf numFmtId="2" fontId="55" fillId="0" borderId="47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5" xfId="0" applyNumberFormat="1" applyFont="1" applyBorder="1" applyAlignment="1">
      <alignment vertical="center"/>
    </xf>
    <xf numFmtId="0" fontId="60" fillId="3" borderId="67" xfId="0" applyFont="1" applyFill="1" applyBorder="1" applyAlignment="1">
      <alignment vertical="center"/>
    </xf>
    <xf numFmtId="164" fontId="60" fillId="3" borderId="69" xfId="0" applyNumberFormat="1" applyFont="1" applyFill="1" applyBorder="1" applyAlignment="1">
      <alignment horizontal="center" vertical="center"/>
    </xf>
    <xf numFmtId="0" fontId="60" fillId="0" borderId="67" xfId="0" applyFont="1" applyBorder="1" applyAlignment="1">
      <alignment vertical="center"/>
    </xf>
    <xf numFmtId="164" fontId="60" fillId="0" borderId="67" xfId="0" applyNumberFormat="1" applyFont="1" applyBorder="1" applyAlignment="1">
      <alignment horizontal="center" vertical="center"/>
    </xf>
    <xf numFmtId="0" fontId="60" fillId="2" borderId="68" xfId="1" applyFont="1" applyFill="1" applyBorder="1" applyAlignment="1">
      <alignment horizontal="center" vertical="center"/>
    </xf>
    <xf numFmtId="0" fontId="60" fillId="3" borderId="70" xfId="0" applyFont="1" applyFill="1" applyBorder="1" applyAlignment="1">
      <alignment vertical="center"/>
    </xf>
    <xf numFmtId="0" fontId="62" fillId="0" borderId="79" xfId="0" applyFont="1" applyBorder="1" applyAlignment="1">
      <alignment horizontal="center" vertical="center"/>
    </xf>
    <xf numFmtId="165" fontId="62" fillId="0" borderId="80" xfId="0" applyNumberFormat="1" applyFont="1" applyBorder="1" applyAlignment="1">
      <alignment horizontal="center" vertical="center"/>
    </xf>
    <xf numFmtId="2" fontId="62" fillId="0" borderId="80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7" xfId="1" applyFont="1" applyFill="1" applyBorder="1" applyAlignment="1">
      <alignment horizontal="center" vertical="center"/>
    </xf>
    <xf numFmtId="0" fontId="60" fillId="60" borderId="67" xfId="1" applyFont="1" applyFill="1" applyBorder="1" applyAlignment="1">
      <alignment horizontal="center" vertical="center" wrapText="1"/>
    </xf>
    <xf numFmtId="164" fontId="60" fillId="60" borderId="67" xfId="1" applyNumberFormat="1" applyFont="1" applyFill="1" applyBorder="1" applyAlignment="1">
      <alignment horizontal="center" vertical="center" wrapText="1"/>
    </xf>
    <xf numFmtId="4" fontId="60" fillId="60" borderId="67" xfId="1" applyNumberFormat="1" applyFont="1" applyFill="1" applyBorder="1" applyAlignment="1">
      <alignment horizontal="center" vertical="center" wrapText="1"/>
    </xf>
    <xf numFmtId="3" fontId="60" fillId="60" borderId="67" xfId="1" applyNumberFormat="1" applyFont="1" applyFill="1" applyBorder="1" applyAlignment="1">
      <alignment horizontal="center" vertical="center" wrapText="1"/>
    </xf>
    <xf numFmtId="3" fontId="60" fillId="3" borderId="67" xfId="0" applyNumberFormat="1" applyFont="1" applyFill="1" applyBorder="1" applyAlignment="1">
      <alignment horizontal="right" vertical="center"/>
    </xf>
    <xf numFmtId="2" fontId="56" fillId="57" borderId="60" xfId="0" applyNumberFormat="1" applyFont="1" applyFill="1" applyBorder="1" applyAlignment="1">
      <alignment horizontal="center"/>
    </xf>
    <xf numFmtId="3" fontId="60" fillId="57" borderId="67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57" fillId="0" borderId="6" xfId="0" applyNumberFormat="1" applyFont="1" applyBorder="1" applyAlignment="1">
      <alignment horizontal="right" vertical="center"/>
    </xf>
    <xf numFmtId="2" fontId="70" fillId="0" borderId="6" xfId="0" applyNumberFormat="1" applyFont="1" applyBorder="1"/>
    <xf numFmtId="1" fontId="57" fillId="0" borderId="52" xfId="0" applyNumberFormat="1" applyFont="1" applyBorder="1" applyAlignment="1">
      <alignment horizontal="center" vertical="center"/>
    </xf>
    <xf numFmtId="2" fontId="70" fillId="0" borderId="51" xfId="0" applyNumberFormat="1" applyFont="1" applyBorder="1"/>
    <xf numFmtId="4" fontId="57" fillId="0" borderId="44" xfId="0" applyNumberFormat="1" applyFont="1" applyBorder="1" applyAlignment="1">
      <alignment horizontal="right" vertical="center"/>
    </xf>
    <xf numFmtId="0" fontId="70" fillId="0" borderId="51" xfId="0" applyFont="1" applyBorder="1"/>
    <xf numFmtId="3" fontId="57" fillId="0" borderId="1" xfId="0" applyNumberFormat="1" applyFont="1" applyBorder="1" applyAlignment="1">
      <alignment horizontal="right" vertical="center"/>
    </xf>
    <xf numFmtId="2" fontId="72" fillId="0" borderId="52" xfId="0" applyNumberFormat="1" applyFont="1" applyBorder="1" applyAlignment="1">
      <alignment vertical="center"/>
    </xf>
    <xf numFmtId="2" fontId="72" fillId="0" borderId="52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3" fillId="0" borderId="6" xfId="0" applyNumberFormat="1" applyFont="1" applyBorder="1"/>
    <xf numFmtId="0" fontId="58" fillId="0" borderId="51" xfId="0" applyFont="1" applyBorder="1"/>
    <xf numFmtId="2" fontId="58" fillId="0" borderId="51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2" fillId="0" borderId="52" xfId="0" applyNumberFormat="1" applyFont="1" applyBorder="1" applyAlignment="1">
      <alignment horizontal="center" vertical="center"/>
    </xf>
    <xf numFmtId="2" fontId="74" fillId="0" borderId="51" xfId="0" applyNumberFormat="1" applyFont="1" applyBorder="1"/>
    <xf numFmtId="2" fontId="74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2" fillId="0" borderId="52" xfId="0" applyFont="1" applyBorder="1" applyAlignment="1">
      <alignment horizontal="center" vertical="center"/>
    </xf>
    <xf numFmtId="2" fontId="74" fillId="0" borderId="5" xfId="0" applyNumberFormat="1" applyFont="1" applyBorder="1"/>
    <xf numFmtId="0" fontId="60" fillId="3" borderId="83" xfId="0" applyFont="1" applyFill="1" applyBorder="1" applyAlignment="1">
      <alignment vertical="center"/>
    </xf>
    <xf numFmtId="164" fontId="60" fillId="3" borderId="90" xfId="0" applyNumberFormat="1" applyFont="1" applyFill="1" applyBorder="1" applyAlignment="1">
      <alignment horizontal="center" vertical="center"/>
    </xf>
    <xf numFmtId="4" fontId="60" fillId="3" borderId="90" xfId="0" applyNumberFormat="1" applyFont="1" applyFill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3" fontId="60" fillId="3" borderId="96" xfId="0" applyNumberFormat="1" applyFont="1" applyFill="1" applyBorder="1" applyAlignment="1">
      <alignment vertical="center"/>
    </xf>
    <xf numFmtId="3" fontId="60" fillId="3" borderId="96" xfId="0" applyNumberFormat="1" applyFont="1" applyFill="1" applyBorder="1" applyAlignment="1">
      <alignment horizontal="right" vertical="center"/>
    </xf>
    <xf numFmtId="164" fontId="60" fillId="3" borderId="96" xfId="0" applyNumberFormat="1" applyFont="1" applyFill="1" applyBorder="1" applyAlignment="1">
      <alignment horizontal="center" vertical="center"/>
    </xf>
    <xf numFmtId="3" fontId="62" fillId="3" borderId="97" xfId="0" applyNumberFormat="1" applyFont="1" applyFill="1" applyBorder="1" applyAlignment="1">
      <alignment horizontal="center" vertical="center"/>
    </xf>
    <xf numFmtId="0" fontId="62" fillId="3" borderId="67" xfId="0" applyFont="1" applyFill="1" applyBorder="1" applyAlignment="1">
      <alignment vertical="center"/>
    </xf>
    <xf numFmtId="164" fontId="62" fillId="3" borderId="97" xfId="0" applyNumberFormat="1" applyFont="1" applyFill="1" applyBorder="1" applyAlignment="1">
      <alignment horizontal="center" vertical="center"/>
    </xf>
    <xf numFmtId="4" fontId="62" fillId="3" borderId="97" xfId="0" applyNumberFormat="1" applyFont="1" applyFill="1" applyBorder="1" applyAlignment="1">
      <alignment horizontal="center" vertical="center"/>
    </xf>
    <xf numFmtId="4" fontId="64" fillId="3" borderId="97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2" xfId="0" applyFont="1" applyBorder="1"/>
    <xf numFmtId="0" fontId="62" fillId="3" borderId="0" xfId="0" applyFont="1" applyFill="1" applyAlignment="1">
      <alignment vertical="center"/>
    </xf>
    <xf numFmtId="2" fontId="76" fillId="0" borderId="1" xfId="0" applyNumberFormat="1" applyFont="1" applyBorder="1" applyAlignment="1">
      <alignment vertical="center"/>
    </xf>
    <xf numFmtId="0" fontId="62" fillId="3" borderId="98" xfId="0" applyFont="1" applyFill="1" applyBorder="1" applyAlignment="1">
      <alignment horizontal="right" vertical="center"/>
    </xf>
    <xf numFmtId="0" fontId="62" fillId="3" borderId="98" xfId="0" applyFont="1" applyFill="1" applyBorder="1" applyAlignment="1">
      <alignment horizontal="left" vertical="center"/>
    </xf>
    <xf numFmtId="2" fontId="56" fillId="3" borderId="93" xfId="0" applyNumberFormat="1" applyFont="1" applyFill="1" applyBorder="1" applyAlignment="1">
      <alignment horizont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2" xfId="0" applyNumberFormat="1" applyFont="1" applyFill="1" applyBorder="1" applyAlignment="1">
      <alignment horizontal="center" vertical="center"/>
    </xf>
    <xf numFmtId="0" fontId="60" fillId="3" borderId="102" xfId="0" applyFont="1" applyFill="1" applyBorder="1" applyAlignment="1">
      <alignment vertical="center"/>
    </xf>
    <xf numFmtId="0" fontId="60" fillId="3" borderId="103" xfId="0" applyFont="1" applyFill="1" applyBorder="1" applyAlignment="1">
      <alignment vertical="center"/>
    </xf>
    <xf numFmtId="164" fontId="60" fillId="3" borderId="107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0" fontId="60" fillId="0" borderId="109" xfId="0" applyFont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6" fillId="3" borderId="60" xfId="0" applyNumberFormat="1" applyFont="1" applyFill="1" applyBorder="1" applyAlignment="1">
      <alignment horizontal="center"/>
    </xf>
    <xf numFmtId="164" fontId="62" fillId="3" borderId="96" xfId="0" applyNumberFormat="1" applyFont="1" applyFill="1" applyBorder="1" applyAlignment="1">
      <alignment horizontal="center" vertical="center"/>
    </xf>
    <xf numFmtId="4" fontId="65" fillId="3" borderId="90" xfId="0" applyNumberFormat="1" applyFont="1" applyFill="1" applyBorder="1" applyAlignment="1">
      <alignment horizontal="center" vertical="center"/>
    </xf>
    <xf numFmtId="0" fontId="59" fillId="0" borderId="86" xfId="0" applyFont="1" applyBorder="1" applyAlignment="1">
      <alignment vertical="center" wrapText="1"/>
    </xf>
    <xf numFmtId="0" fontId="60" fillId="3" borderId="121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22" xfId="0" applyNumberFormat="1" applyFont="1" applyFill="1" applyBorder="1" applyAlignment="1">
      <alignment horizontal="right" vertical="center"/>
    </xf>
    <xf numFmtId="14" fontId="62" fillId="0" borderId="124" xfId="0" applyNumberFormat="1" applyFont="1" applyBorder="1" applyAlignment="1">
      <alignment horizontal="center" vertical="center"/>
    </xf>
    <xf numFmtId="164" fontId="60" fillId="3" borderId="125" xfId="0" applyNumberFormat="1" applyFont="1" applyFill="1" applyBorder="1" applyAlignment="1">
      <alignment horizontal="center" vertical="center"/>
    </xf>
    <xf numFmtId="0" fontId="60" fillId="3" borderId="126" xfId="0" applyFont="1" applyFill="1" applyBorder="1" applyAlignment="1">
      <alignment vertical="center"/>
    </xf>
    <xf numFmtId="3" fontId="60" fillId="3" borderId="125" xfId="0" applyNumberFormat="1" applyFont="1" applyFill="1" applyBorder="1" applyAlignment="1">
      <alignment horizontal="right" vertical="center"/>
    </xf>
    <xf numFmtId="4" fontId="60" fillId="3" borderId="125" xfId="0" applyNumberFormat="1" applyFont="1" applyFill="1" applyBorder="1" applyAlignment="1">
      <alignment horizontal="center" vertical="center"/>
    </xf>
    <xf numFmtId="3" fontId="60" fillId="3" borderId="125" xfId="0" applyNumberFormat="1" applyFont="1" applyFill="1" applyBorder="1" applyAlignment="1">
      <alignment vertical="center"/>
    </xf>
    <xf numFmtId="164" fontId="60" fillId="0" borderId="127" xfId="0" applyNumberFormat="1" applyFont="1" applyBorder="1" applyAlignment="1">
      <alignment horizontal="center" vertical="center"/>
    </xf>
    <xf numFmtId="164" fontId="60" fillId="3" borderId="84" xfId="0" applyNumberFormat="1" applyFont="1" applyFill="1" applyBorder="1" applyAlignment="1">
      <alignment horizontal="center" vertical="center"/>
    </xf>
    <xf numFmtId="164" fontId="60" fillId="3" borderId="123" xfId="0" applyNumberFormat="1" applyFont="1" applyFill="1" applyBorder="1" applyAlignment="1">
      <alignment horizontal="center" vertical="center"/>
    </xf>
    <xf numFmtId="164" fontId="60" fillId="0" borderId="102" xfId="0" applyNumberFormat="1" applyFont="1" applyBorder="1" applyAlignment="1">
      <alignment horizontal="center" vertical="center"/>
    </xf>
    <xf numFmtId="164" fontId="60" fillId="0" borderId="108" xfId="0" applyNumberFormat="1" applyFont="1" applyBorder="1" applyAlignment="1">
      <alignment horizontal="center" vertical="center"/>
    </xf>
    <xf numFmtId="164" fontId="60" fillId="3" borderId="128" xfId="0" applyNumberFormat="1" applyFont="1" applyFill="1" applyBorder="1" applyAlignment="1">
      <alignment horizontal="center" vertical="center"/>
    </xf>
    <xf numFmtId="4" fontId="60" fillId="3" borderId="128" xfId="0" applyNumberFormat="1" applyFont="1" applyFill="1" applyBorder="1" applyAlignment="1">
      <alignment horizontal="center" vertical="center"/>
    </xf>
    <xf numFmtId="0" fontId="60" fillId="3" borderId="129" xfId="0" applyFont="1" applyFill="1" applyBorder="1" applyAlignment="1">
      <alignment vertical="center"/>
    </xf>
    <xf numFmtId="3" fontId="60" fillId="3" borderId="128" xfId="0" applyNumberFormat="1" applyFont="1" applyFill="1" applyBorder="1" applyAlignment="1">
      <alignment vertical="center"/>
    </xf>
    <xf numFmtId="3" fontId="60" fillId="3" borderId="128" xfId="0" applyNumberFormat="1" applyFont="1" applyFill="1" applyBorder="1" applyAlignment="1">
      <alignment horizontal="right" vertical="center"/>
    </xf>
    <xf numFmtId="2" fontId="57" fillId="0" borderId="44" xfId="0" applyNumberFormat="1" applyFont="1" applyBorder="1" applyAlignment="1">
      <alignment horizontal="right"/>
    </xf>
    <xf numFmtId="0" fontId="60" fillId="3" borderId="133" xfId="0" applyFont="1" applyFill="1" applyBorder="1" applyAlignment="1">
      <alignment vertical="center"/>
    </xf>
    <xf numFmtId="164" fontId="60" fillId="3" borderId="133" xfId="0" applyNumberFormat="1" applyFont="1" applyFill="1" applyBorder="1" applyAlignment="1">
      <alignment horizontal="center" vertical="center"/>
    </xf>
    <xf numFmtId="164" fontId="60" fillId="3" borderId="134" xfId="0" applyNumberFormat="1" applyFont="1" applyFill="1" applyBorder="1" applyAlignment="1">
      <alignment horizontal="center" vertical="center"/>
    </xf>
    <xf numFmtId="164" fontId="60" fillId="0" borderId="137" xfId="0" applyNumberFormat="1" applyFont="1" applyBorder="1" applyAlignment="1">
      <alignment horizontal="center" vertical="center"/>
    </xf>
    <xf numFmtId="2" fontId="57" fillId="0" borderId="44" xfId="0" applyNumberFormat="1" applyFont="1" applyBorder="1" applyAlignment="1">
      <alignment horizontal="right"/>
    </xf>
    <xf numFmtId="0" fontId="60" fillId="3" borderId="138" xfId="0" applyFont="1" applyFill="1" applyBorder="1" applyAlignment="1">
      <alignment vertical="center"/>
    </xf>
    <xf numFmtId="0" fontId="60" fillId="3" borderId="140" xfId="0" applyFont="1" applyFill="1" applyBorder="1" applyAlignment="1">
      <alignment vertical="center"/>
    </xf>
    <xf numFmtId="164" fontId="60" fillId="3" borderId="140" xfId="0" applyNumberFormat="1" applyFont="1" applyFill="1" applyBorder="1" applyAlignment="1">
      <alignment horizontal="center" vertical="center"/>
    </xf>
    <xf numFmtId="4" fontId="60" fillId="3" borderId="140" xfId="0" applyNumberFormat="1" applyFont="1" applyFill="1" applyBorder="1" applyAlignment="1">
      <alignment horizontal="center" vertical="center"/>
    </xf>
    <xf numFmtId="3" fontId="60" fillId="3" borderId="140" xfId="0" applyNumberFormat="1" applyFont="1" applyFill="1" applyBorder="1" applyAlignment="1">
      <alignment vertical="center"/>
    </xf>
    <xf numFmtId="3" fontId="60" fillId="3" borderId="140" xfId="0" applyNumberFormat="1" applyFont="1" applyFill="1" applyBorder="1" applyAlignment="1">
      <alignment horizontal="right" vertical="center"/>
    </xf>
    <xf numFmtId="0" fontId="59" fillId="0" borderId="140" xfId="0" applyFont="1" applyBorder="1" applyAlignment="1">
      <alignment vertical="center" wrapText="1"/>
    </xf>
    <xf numFmtId="14" fontId="62" fillId="0" borderId="141" xfId="0" applyNumberFormat="1" applyFont="1" applyBorder="1" applyAlignment="1">
      <alignment horizontal="center" vertical="center"/>
    </xf>
    <xf numFmtId="164" fontId="60" fillId="3" borderId="141" xfId="0" applyNumberFormat="1" applyFont="1" applyFill="1" applyBorder="1" applyAlignment="1">
      <alignment horizontal="center" vertical="center"/>
    </xf>
    <xf numFmtId="4" fontId="60" fillId="3" borderId="141" xfId="0" applyNumberFormat="1" applyFont="1" applyFill="1" applyBorder="1" applyAlignment="1">
      <alignment horizontal="center" vertical="center"/>
    </xf>
    <xf numFmtId="3" fontId="60" fillId="3" borderId="141" xfId="0" applyNumberFormat="1" applyFont="1" applyFill="1" applyBorder="1" applyAlignment="1">
      <alignment vertical="center"/>
    </xf>
    <xf numFmtId="3" fontId="60" fillId="3" borderId="141" xfId="0" applyNumberFormat="1" applyFont="1" applyFill="1" applyBorder="1" applyAlignment="1">
      <alignment horizontal="right" vertical="center"/>
    </xf>
    <xf numFmtId="2" fontId="57" fillId="0" borderId="44" xfId="0" applyNumberFormat="1" applyFont="1" applyBorder="1" applyAlignment="1">
      <alignment horizontal="right"/>
    </xf>
    <xf numFmtId="0" fontId="60" fillId="3" borderId="141" xfId="0" applyFont="1" applyFill="1" applyBorder="1" applyAlignment="1">
      <alignment vertical="center"/>
    </xf>
    <xf numFmtId="0" fontId="60" fillId="3" borderId="145" xfId="0" applyFont="1" applyFill="1" applyBorder="1" applyAlignment="1">
      <alignment vertical="center"/>
    </xf>
    <xf numFmtId="164" fontId="60" fillId="0" borderId="147" xfId="0" applyNumberFormat="1" applyFont="1" applyBorder="1" applyAlignment="1">
      <alignment horizontal="center" vertical="center"/>
    </xf>
    <xf numFmtId="0" fontId="62" fillId="3" borderId="75" xfId="0" applyFont="1" applyFill="1" applyBorder="1" applyAlignment="1">
      <alignment horizontal="right" vertical="center"/>
    </xf>
    <xf numFmtId="0" fontId="62" fillId="0" borderId="145" xfId="0" applyFont="1" applyBorder="1" applyAlignment="1">
      <alignment horizontal="center" vertical="center"/>
    </xf>
    <xf numFmtId="0" fontId="62" fillId="3" borderId="145" xfId="0" applyFont="1" applyFill="1" applyBorder="1" applyAlignment="1">
      <alignment horizontal="right" vertical="center"/>
    </xf>
    <xf numFmtId="3" fontId="62" fillId="3" borderId="141" xfId="0" applyNumberFormat="1" applyFont="1" applyFill="1" applyBorder="1" applyAlignment="1">
      <alignment horizontal="center" vertical="center"/>
    </xf>
    <xf numFmtId="2" fontId="57" fillId="0" borderId="44" xfId="0" applyNumberFormat="1" applyFont="1" applyBorder="1" applyAlignment="1">
      <alignment horizontal="right"/>
    </xf>
    <xf numFmtId="0" fontId="78" fillId="0" borderId="0" xfId="0" applyFont="1"/>
    <xf numFmtId="0" fontId="79" fillId="0" borderId="0" xfId="0" applyFont="1"/>
    <xf numFmtId="0" fontId="60" fillId="3" borderId="149" xfId="0" applyFont="1" applyFill="1" applyBorder="1" applyAlignment="1">
      <alignment vertical="center"/>
    </xf>
    <xf numFmtId="3" fontId="60" fillId="3" borderId="152" xfId="0" applyNumberFormat="1" applyFont="1" applyFill="1" applyBorder="1" applyAlignment="1">
      <alignment vertical="center"/>
    </xf>
    <xf numFmtId="3" fontId="60" fillId="3" borderId="152" xfId="0" applyNumberFormat="1" applyFont="1" applyFill="1" applyBorder="1" applyAlignment="1">
      <alignment horizontal="right" vertical="center"/>
    </xf>
    <xf numFmtId="164" fontId="60" fillId="3" borderId="152" xfId="0" applyNumberFormat="1" applyFont="1" applyFill="1" applyBorder="1" applyAlignment="1">
      <alignment horizontal="center" vertical="center"/>
    </xf>
    <xf numFmtId="4" fontId="60" fillId="3" borderId="152" xfId="0" applyNumberFormat="1" applyFont="1" applyFill="1" applyBorder="1" applyAlignment="1">
      <alignment horizontal="center" vertical="center"/>
    </xf>
    <xf numFmtId="0" fontId="60" fillId="3" borderId="0" xfId="0" applyFont="1" applyFill="1" applyBorder="1" applyAlignment="1">
      <alignment vertical="center"/>
    </xf>
    <xf numFmtId="0" fontId="59" fillId="0" borderId="152" xfId="0" applyFont="1" applyBorder="1" applyAlignment="1">
      <alignment horizontal="right" vertical="center" wrapText="1"/>
    </xf>
    <xf numFmtId="164" fontId="60" fillId="3" borderId="156" xfId="0" applyNumberFormat="1" applyFont="1" applyFill="1" applyBorder="1" applyAlignment="1">
      <alignment horizontal="center" vertical="center"/>
    </xf>
    <xf numFmtId="4" fontId="60" fillId="3" borderId="156" xfId="0" applyNumberFormat="1" applyFont="1" applyFill="1" applyBorder="1" applyAlignment="1">
      <alignment horizontal="center" vertical="center"/>
    </xf>
    <xf numFmtId="0" fontId="60" fillId="3" borderId="153" xfId="0" applyFont="1" applyFill="1" applyBorder="1" applyAlignment="1">
      <alignment vertical="center"/>
    </xf>
    <xf numFmtId="3" fontId="60" fillId="3" borderId="156" xfId="0" applyNumberFormat="1" applyFont="1" applyFill="1" applyBorder="1" applyAlignment="1">
      <alignment vertical="center"/>
    </xf>
    <xf numFmtId="3" fontId="60" fillId="3" borderId="156" xfId="0" applyNumberFormat="1" applyFont="1" applyFill="1" applyBorder="1" applyAlignment="1">
      <alignment horizontal="right" vertical="center"/>
    </xf>
    <xf numFmtId="0" fontId="60" fillId="2" borderId="156" xfId="1" applyFont="1" applyFill="1" applyBorder="1" applyAlignment="1">
      <alignment horizontal="center" vertical="center"/>
    </xf>
    <xf numFmtId="0" fontId="60" fillId="2" borderId="156" xfId="1" applyFont="1" applyFill="1" applyBorder="1" applyAlignment="1">
      <alignment horizontal="center" vertical="center" wrapText="1"/>
    </xf>
    <xf numFmtId="3" fontId="60" fillId="2" borderId="156" xfId="1" applyNumberFormat="1" applyFont="1" applyFill="1" applyBorder="1" applyAlignment="1">
      <alignment horizontal="center" vertical="center" wrapText="1"/>
    </xf>
    <xf numFmtId="0" fontId="62" fillId="0" borderId="156" xfId="0" applyFont="1" applyBorder="1" applyAlignment="1">
      <alignment horizontal="right" vertical="center"/>
    </xf>
    <xf numFmtId="164" fontId="62" fillId="0" borderId="156" xfId="0" applyNumberFormat="1" applyFont="1" applyBorder="1" applyAlignment="1">
      <alignment horizontal="center" vertical="center"/>
    </xf>
    <xf numFmtId="0" fontId="62" fillId="3" borderId="153" xfId="0" applyFont="1" applyFill="1" applyBorder="1" applyAlignment="1">
      <alignment horizontal="center" vertical="center"/>
    </xf>
    <xf numFmtId="3" fontId="62" fillId="3" borderId="156" xfId="0" applyNumberFormat="1" applyFont="1" applyFill="1" applyBorder="1" applyAlignment="1">
      <alignment horizontal="center" vertical="center"/>
    </xf>
    <xf numFmtId="0" fontId="62" fillId="0" borderId="156" xfId="0" applyFont="1" applyBorder="1" applyAlignment="1">
      <alignment vertical="center"/>
    </xf>
    <xf numFmtId="3" fontId="62" fillId="61" borderId="156" xfId="0" applyNumberFormat="1" applyFont="1" applyFill="1" applyBorder="1" applyAlignment="1">
      <alignment horizontal="center" vertical="center"/>
    </xf>
    <xf numFmtId="164" fontId="60" fillId="3" borderId="157" xfId="0" applyNumberFormat="1" applyFont="1" applyFill="1" applyBorder="1" applyAlignment="1">
      <alignment horizontal="center" vertical="center"/>
    </xf>
    <xf numFmtId="164" fontId="60" fillId="0" borderId="156" xfId="0" applyNumberFormat="1" applyFont="1" applyBorder="1" applyAlignment="1">
      <alignment horizontal="center" vertical="center"/>
    </xf>
    <xf numFmtId="164" fontId="60" fillId="3" borderId="0" xfId="0" applyNumberFormat="1" applyFont="1" applyFill="1" applyBorder="1" applyAlignment="1">
      <alignment horizontal="center" vertical="center"/>
    </xf>
    <xf numFmtId="164" fontId="60" fillId="3" borderId="158" xfId="0" applyNumberFormat="1" applyFont="1" applyFill="1" applyBorder="1" applyAlignment="1">
      <alignment horizontal="center" vertical="center"/>
    </xf>
    <xf numFmtId="164" fontId="60" fillId="3" borderId="159" xfId="0" applyNumberFormat="1" applyFont="1" applyFill="1" applyBorder="1" applyAlignment="1">
      <alignment horizontal="center" vertical="center"/>
    </xf>
    <xf numFmtId="4" fontId="60" fillId="3" borderId="159" xfId="0" applyNumberFormat="1" applyFont="1" applyFill="1" applyBorder="1" applyAlignment="1">
      <alignment horizontal="center" vertical="center"/>
    </xf>
    <xf numFmtId="0" fontId="60" fillId="3" borderId="160" xfId="0" applyFont="1" applyFill="1" applyBorder="1" applyAlignment="1">
      <alignment vertical="center"/>
    </xf>
    <xf numFmtId="3" fontId="60" fillId="3" borderId="159" xfId="0" applyNumberFormat="1" applyFont="1" applyFill="1" applyBorder="1" applyAlignment="1">
      <alignment vertical="center"/>
    </xf>
    <xf numFmtId="3" fontId="60" fillId="3" borderId="159" xfId="0" applyNumberFormat="1" applyFont="1" applyFill="1" applyBorder="1" applyAlignment="1">
      <alignment horizontal="right" vertical="center"/>
    </xf>
    <xf numFmtId="4" fontId="80" fillId="0" borderId="52" xfId="0" applyNumberFormat="1" applyFont="1" applyBorder="1" applyAlignment="1">
      <alignment horizontal="center" vertical="center"/>
    </xf>
    <xf numFmtId="0" fontId="59" fillId="0" borderId="159" xfId="0" applyFont="1" applyBorder="1" applyAlignment="1">
      <alignment vertical="center" wrapText="1"/>
    </xf>
    <xf numFmtId="0" fontId="81" fillId="2" borderId="164" xfId="0" applyFont="1" applyFill="1" applyBorder="1" applyAlignment="1">
      <alignment horizontal="center" vertical="center"/>
    </xf>
    <xf numFmtId="0" fontId="81" fillId="2" borderId="164" xfId="0" applyFont="1" applyFill="1" applyBorder="1" applyAlignment="1">
      <alignment horizontal="center" vertical="center" wrapText="1"/>
    </xf>
    <xf numFmtId="0" fontId="81" fillId="3" borderId="159" xfId="364" applyFont="1" applyFill="1" applyBorder="1" applyAlignment="1">
      <alignment horizontal="right" vertical="center"/>
    </xf>
    <xf numFmtId="0" fontId="81" fillId="3" borderId="159" xfId="364" applyFont="1" applyFill="1" applyBorder="1" applyAlignment="1">
      <alignment horizontal="left" vertical="center"/>
    </xf>
    <xf numFmtId="3" fontId="81" fillId="0" borderId="168" xfId="2" applyNumberFormat="1" applyFont="1" applyBorder="1" applyAlignment="1">
      <alignment horizontal="center" vertical="center"/>
    </xf>
    <xf numFmtId="0" fontId="83" fillId="0" borderId="0" xfId="0" applyFont="1"/>
    <xf numFmtId="164" fontId="59" fillId="3" borderId="160" xfId="0" applyNumberFormat="1" applyFont="1" applyFill="1" applyBorder="1" applyAlignment="1">
      <alignment horizontal="right" vertical="center" wrapText="1"/>
    </xf>
    <xf numFmtId="164" fontId="59" fillId="3" borderId="161" xfId="0" applyNumberFormat="1" applyFont="1" applyFill="1" applyBorder="1" applyAlignment="1">
      <alignment horizontal="right" vertical="center" wrapText="1"/>
    </xf>
    <xf numFmtId="164" fontId="59" fillId="3" borderId="162" xfId="0" applyNumberFormat="1" applyFont="1" applyFill="1" applyBorder="1" applyAlignment="1">
      <alignment horizontal="right" vertical="center" wrapText="1"/>
    </xf>
    <xf numFmtId="164" fontId="59" fillId="3" borderId="149" xfId="0" applyNumberFormat="1" applyFont="1" applyFill="1" applyBorder="1" applyAlignment="1">
      <alignment horizontal="right" vertical="center" wrapText="1"/>
    </xf>
    <xf numFmtId="164" fontId="59" fillId="3" borderId="151" xfId="0" applyNumberFormat="1" applyFont="1" applyFill="1" applyBorder="1" applyAlignment="1">
      <alignment horizontal="right" vertical="center" wrapText="1"/>
    </xf>
    <xf numFmtId="164" fontId="59" fillId="3" borderId="150" xfId="0" applyNumberFormat="1" applyFont="1" applyFill="1" applyBorder="1" applyAlignment="1">
      <alignment horizontal="right" vertical="center" wrapText="1"/>
    </xf>
    <xf numFmtId="164" fontId="59" fillId="3" borderId="135" xfId="0" applyNumberFormat="1" applyFont="1" applyFill="1" applyBorder="1" applyAlignment="1">
      <alignment horizontal="right" vertical="center" wrapText="1"/>
    </xf>
    <xf numFmtId="164" fontId="59" fillId="3" borderId="136" xfId="0" applyNumberFormat="1" applyFont="1" applyFill="1" applyBorder="1" applyAlignment="1">
      <alignment horizontal="right" vertical="center" wrapText="1"/>
    </xf>
    <xf numFmtId="164" fontId="59" fillId="3" borderId="137" xfId="0" applyNumberFormat="1" applyFont="1" applyFill="1" applyBorder="1" applyAlignment="1">
      <alignment horizontal="right" vertical="center" wrapText="1"/>
    </xf>
    <xf numFmtId="0" fontId="75" fillId="59" borderId="85" xfId="0" applyFont="1" applyFill="1" applyBorder="1" applyAlignment="1">
      <alignment horizontal="center" vertical="center"/>
    </xf>
    <xf numFmtId="164" fontId="59" fillId="3" borderId="87" xfId="0" applyNumberFormat="1" applyFont="1" applyFill="1" applyBorder="1" applyAlignment="1">
      <alignment horizontal="right" vertical="center" wrapText="1"/>
    </xf>
    <xf numFmtId="164" fontId="59" fillId="3" borderId="88" xfId="0" applyNumberFormat="1" applyFont="1" applyFill="1" applyBorder="1" applyAlignment="1">
      <alignment horizontal="right" vertical="center" wrapText="1"/>
    </xf>
    <xf numFmtId="164" fontId="59" fillId="3" borderId="89" xfId="0" applyNumberFormat="1" applyFont="1" applyFill="1" applyBorder="1" applyAlignment="1">
      <alignment horizontal="right" vertical="center" wrapText="1"/>
    </xf>
    <xf numFmtId="2" fontId="57" fillId="0" borderId="44" xfId="0" applyNumberFormat="1" applyFont="1" applyBorder="1" applyAlignment="1">
      <alignment horizontal="right"/>
    </xf>
    <xf numFmtId="2" fontId="57" fillId="0" borderId="45" xfId="0" applyNumberFormat="1" applyFont="1" applyBorder="1" applyAlignment="1">
      <alignment horizontal="right"/>
    </xf>
    <xf numFmtId="4" fontId="72" fillId="0" borderId="53" xfId="0" applyNumberFormat="1" applyFont="1" applyBorder="1" applyAlignment="1">
      <alignment horizontal="center" vertical="center"/>
    </xf>
    <xf numFmtId="4" fontId="72" fillId="0" borderId="61" xfId="0" applyNumberFormat="1" applyFont="1" applyBorder="1" applyAlignment="1">
      <alignment horizontal="center" vertical="center"/>
    </xf>
    <xf numFmtId="4" fontId="72" fillId="0" borderId="55" xfId="0" applyNumberFormat="1" applyFont="1" applyBorder="1" applyAlignment="1">
      <alignment horizontal="center" vertical="center"/>
    </xf>
    <xf numFmtId="2" fontId="72" fillId="0" borderId="71" xfId="0" applyNumberFormat="1" applyFont="1" applyBorder="1" applyAlignment="1">
      <alignment horizontal="center" vertical="center"/>
    </xf>
    <xf numFmtId="2" fontId="72" fillId="0" borderId="72" xfId="0" applyNumberFormat="1" applyFont="1" applyBorder="1" applyAlignment="1">
      <alignment horizontal="center" vertical="center"/>
    </xf>
    <xf numFmtId="2" fontId="72" fillId="0" borderId="52" xfId="0" applyNumberFormat="1" applyFont="1" applyBorder="1" applyAlignment="1">
      <alignment horizontal="center" vertical="center"/>
    </xf>
    <xf numFmtId="2" fontId="72" fillId="0" borderId="63" xfId="0" applyNumberFormat="1" applyFont="1" applyBorder="1" applyAlignment="1">
      <alignment horizontal="center" vertical="center"/>
    </xf>
    <xf numFmtId="2" fontId="55" fillId="0" borderId="5" xfId="0" applyNumberFormat="1" applyFont="1" applyBorder="1" applyAlignment="1">
      <alignment horizontal="right" vertical="center"/>
    </xf>
    <xf numFmtId="2" fontId="55" fillId="0" borderId="6" xfId="0" applyNumberFormat="1" applyFont="1" applyBorder="1" applyAlignment="1">
      <alignment horizontal="right" vertical="center"/>
    </xf>
    <xf numFmtId="2" fontId="57" fillId="0" borderId="5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8" xfId="0" applyNumberFormat="1" applyFont="1" applyBorder="1" applyAlignment="1">
      <alignment horizontal="right" vertical="center"/>
    </xf>
    <xf numFmtId="2" fontId="71" fillId="0" borderId="5" xfId="0" applyNumberFormat="1" applyFont="1" applyBorder="1" applyAlignment="1">
      <alignment horizontal="center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2" fillId="0" borderId="53" xfId="0" applyNumberFormat="1" applyFont="1" applyBorder="1" applyAlignment="1">
      <alignment horizontal="right" vertical="center"/>
    </xf>
    <xf numFmtId="2" fontId="72" fillId="0" borderId="61" xfId="0" applyNumberFormat="1" applyFont="1" applyBorder="1" applyAlignment="1">
      <alignment horizontal="right" vertical="center"/>
    </xf>
    <xf numFmtId="2" fontId="72" fillId="0" borderId="55" xfId="0" applyNumberFormat="1" applyFont="1" applyBorder="1" applyAlignment="1">
      <alignment horizontal="right" vertical="center"/>
    </xf>
    <xf numFmtId="2" fontId="72" fillId="0" borderId="53" xfId="0" applyNumberFormat="1" applyFont="1" applyBorder="1" applyAlignment="1">
      <alignment horizontal="center" vertical="center"/>
    </xf>
    <xf numFmtId="2" fontId="72" fillId="0" borderId="55" xfId="0" applyNumberFormat="1" applyFont="1" applyBorder="1" applyAlignment="1">
      <alignment horizontal="center" vertical="center"/>
    </xf>
    <xf numFmtId="3" fontId="57" fillId="0" borderId="52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1" xfId="0" applyNumberFormat="1" applyFont="1" applyBorder="1" applyAlignment="1">
      <alignment horizontal="center" vertical="center"/>
    </xf>
    <xf numFmtId="3" fontId="57" fillId="0" borderId="72" xfId="0" applyNumberFormat="1" applyFont="1" applyBorder="1" applyAlignment="1">
      <alignment horizontal="center" vertical="center"/>
    </xf>
    <xf numFmtId="3" fontId="72" fillId="0" borderId="75" xfId="0" applyNumberFormat="1" applyFont="1" applyBorder="1" applyAlignment="1">
      <alignment horizontal="center" vertical="center"/>
    </xf>
    <xf numFmtId="3" fontId="72" fillId="0" borderId="74" xfId="0" applyNumberFormat="1" applyFont="1" applyBorder="1" applyAlignment="1">
      <alignment horizontal="center" vertical="center"/>
    </xf>
    <xf numFmtId="2" fontId="72" fillId="0" borderId="75" xfId="0" applyNumberFormat="1" applyFont="1" applyBorder="1" applyAlignment="1">
      <alignment horizontal="center" vertical="center"/>
    </xf>
    <xf numFmtId="2" fontId="72" fillId="0" borderId="74" xfId="0" applyNumberFormat="1" applyFont="1" applyBorder="1" applyAlignment="1">
      <alignment horizontal="center" vertical="center"/>
    </xf>
    <xf numFmtId="2" fontId="80" fillId="0" borderId="114" xfId="0" applyNumberFormat="1" applyFont="1" applyBorder="1" applyAlignment="1">
      <alignment horizontal="center" vertical="center"/>
    </xf>
    <xf numFmtId="2" fontId="80" fillId="0" borderId="115" xfId="0" applyNumberFormat="1" applyFont="1" applyBorder="1" applyAlignment="1">
      <alignment horizontal="center" vertical="center"/>
    </xf>
    <xf numFmtId="2" fontId="80" fillId="0" borderId="75" xfId="0" applyNumberFormat="1" applyFont="1" applyBorder="1" applyAlignment="1">
      <alignment horizontal="center" vertical="center"/>
    </xf>
    <xf numFmtId="2" fontId="80" fillId="0" borderId="74" xfId="0" applyNumberFormat="1" applyFont="1" applyBorder="1" applyAlignment="1">
      <alignment horizontal="center" vertical="center"/>
    </xf>
    <xf numFmtId="2" fontId="72" fillId="0" borderId="52" xfId="0" applyNumberFormat="1" applyFont="1" applyBorder="1" applyAlignment="1">
      <alignment horizontal="right" vertical="center"/>
    </xf>
    <xf numFmtId="2" fontId="72" fillId="0" borderId="53" xfId="0" applyNumberFormat="1" applyFont="1" applyBorder="1" applyAlignment="1">
      <alignment horizontal="right" vertical="center" wrapText="1"/>
    </xf>
    <xf numFmtId="2" fontId="72" fillId="0" borderId="61" xfId="0" applyNumberFormat="1" applyFont="1" applyBorder="1" applyAlignment="1">
      <alignment horizontal="right" vertical="center" wrapText="1"/>
    </xf>
    <xf numFmtId="2" fontId="72" fillId="0" borderId="54" xfId="0" applyNumberFormat="1" applyFont="1" applyBorder="1" applyAlignment="1">
      <alignment horizontal="right" vertical="center" wrapText="1"/>
    </xf>
    <xf numFmtId="3" fontId="72" fillId="0" borderId="110" xfId="0" applyNumberFormat="1" applyFont="1" applyBorder="1" applyAlignment="1">
      <alignment horizontal="center" vertical="center"/>
    </xf>
    <xf numFmtId="3" fontId="72" fillId="0" borderId="112" xfId="0" applyNumberFormat="1" applyFont="1" applyBorder="1" applyAlignment="1">
      <alignment horizontal="center" vertical="center"/>
    </xf>
    <xf numFmtId="2" fontId="72" fillId="0" borderId="145" xfId="0" applyNumberFormat="1" applyFont="1" applyBorder="1" applyAlignment="1">
      <alignment horizontal="right" vertical="center"/>
    </xf>
    <xf numFmtId="2" fontId="72" fillId="0" borderId="146" xfId="0" applyNumberFormat="1" applyFont="1" applyBorder="1" applyAlignment="1">
      <alignment horizontal="right" vertical="center"/>
    </xf>
    <xf numFmtId="2" fontId="72" fillId="0" borderId="147" xfId="0" applyNumberFormat="1" applyFont="1" applyBorder="1" applyAlignment="1">
      <alignment horizontal="right" vertical="center"/>
    </xf>
    <xf numFmtId="0" fontId="59" fillId="0" borderId="3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47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6" xfId="0" applyFont="1" applyBorder="1" applyAlignment="1">
      <alignment horizontal="center" vertical="center"/>
    </xf>
    <xf numFmtId="2" fontId="60" fillId="3" borderId="104" xfId="0" applyNumberFormat="1" applyFont="1" applyFill="1" applyBorder="1" applyAlignment="1">
      <alignment horizontal="center" vertical="center"/>
    </xf>
    <xf numFmtId="2" fontId="60" fillId="3" borderId="105" xfId="0" applyNumberFormat="1" applyFont="1" applyFill="1" applyBorder="1" applyAlignment="1">
      <alignment horizontal="center" vertical="center"/>
    </xf>
    <xf numFmtId="2" fontId="60" fillId="3" borderId="106" xfId="0" applyNumberFormat="1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2" fontId="60" fillId="3" borderId="143" xfId="0" applyNumberFormat="1" applyFont="1" applyFill="1" applyBorder="1" applyAlignment="1">
      <alignment horizontal="center" vertical="center"/>
    </xf>
    <xf numFmtId="0" fontId="60" fillId="57" borderId="142" xfId="0" applyFont="1" applyFill="1" applyBorder="1" applyAlignment="1">
      <alignment horizontal="center" vertical="center"/>
    </xf>
    <xf numFmtId="0" fontId="60" fillId="57" borderId="144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60" fillId="3" borderId="75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2" fontId="60" fillId="3" borderId="74" xfId="0" applyNumberFormat="1" applyFont="1" applyFill="1" applyBorder="1" applyAlignment="1">
      <alignment horizontal="center" vertical="center"/>
    </xf>
    <xf numFmtId="2" fontId="60" fillId="3" borderId="145" xfId="0" applyNumberFormat="1" applyFont="1" applyFill="1" applyBorder="1" applyAlignment="1">
      <alignment horizontal="center" vertical="center"/>
    </xf>
    <xf numFmtId="2" fontId="60" fillId="3" borderId="146" xfId="0" applyNumberFormat="1" applyFont="1" applyFill="1" applyBorder="1" applyAlignment="1">
      <alignment horizontal="center" vertical="center"/>
    </xf>
    <xf numFmtId="2" fontId="60" fillId="3" borderId="147" xfId="0" applyNumberFormat="1" applyFont="1" applyFill="1" applyBorder="1" applyAlignment="1">
      <alignment horizontal="center" vertical="center"/>
    </xf>
    <xf numFmtId="0" fontId="60" fillId="3" borderId="142" xfId="0" applyFont="1" applyFill="1" applyBorder="1" applyAlignment="1">
      <alignment horizontal="center" vertical="center"/>
    </xf>
    <xf numFmtId="0" fontId="60" fillId="3" borderId="144" xfId="0" applyFont="1" applyFill="1" applyBorder="1" applyAlignment="1">
      <alignment horizontal="center" vertical="center"/>
    </xf>
    <xf numFmtId="2" fontId="56" fillId="3" borderId="142" xfId="0" applyNumberFormat="1" applyFont="1" applyFill="1" applyBorder="1" applyAlignment="1">
      <alignment horizontal="center"/>
    </xf>
    <xf numFmtId="2" fontId="56" fillId="3" borderId="143" xfId="0" applyNumberFormat="1" applyFont="1" applyFill="1" applyBorder="1" applyAlignment="1">
      <alignment horizontal="center"/>
    </xf>
    <xf numFmtId="2" fontId="56" fillId="3" borderId="144" xfId="0" applyNumberFormat="1" applyFont="1" applyFill="1" applyBorder="1" applyAlignment="1">
      <alignment horizontal="center"/>
    </xf>
    <xf numFmtId="0" fontId="60" fillId="3" borderId="91" xfId="0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2" fontId="56" fillId="3" borderId="75" xfId="0" applyNumberFormat="1" applyFont="1" applyFill="1" applyBorder="1" applyAlignment="1">
      <alignment horizontal="center"/>
    </xf>
    <xf numFmtId="2" fontId="56" fillId="3" borderId="74" xfId="0" applyNumberFormat="1" applyFont="1" applyFill="1" applyBorder="1" applyAlignment="1">
      <alignment horizontal="center"/>
    </xf>
    <xf numFmtId="0" fontId="60" fillId="3" borderId="81" xfId="0" applyFont="1" applyFill="1" applyBorder="1" applyAlignment="1">
      <alignment horizontal="center" vertical="center"/>
    </xf>
    <xf numFmtId="0" fontId="60" fillId="3" borderId="82" xfId="0" applyFont="1" applyFill="1" applyBorder="1" applyAlignment="1">
      <alignment horizontal="center" vertical="center"/>
    </xf>
    <xf numFmtId="2" fontId="60" fillId="3" borderId="60" xfId="0" applyNumberFormat="1" applyFont="1" applyFill="1" applyBorder="1" applyAlignment="1">
      <alignment horizontal="center" vertical="center"/>
    </xf>
    <xf numFmtId="2" fontId="60" fillId="3" borderId="114" xfId="0" applyNumberFormat="1" applyFont="1" applyFill="1" applyBorder="1" applyAlignment="1">
      <alignment horizontal="center" vertical="center"/>
    </xf>
    <xf numFmtId="2" fontId="60" fillId="3" borderId="116" xfId="0" applyNumberFormat="1" applyFont="1" applyFill="1" applyBorder="1" applyAlignment="1">
      <alignment horizontal="center" vertical="center"/>
    </xf>
    <xf numFmtId="2" fontId="60" fillId="3" borderId="115" xfId="0" applyNumberFormat="1" applyFont="1" applyFill="1" applyBorder="1" applyAlignment="1">
      <alignment horizontal="center" vertical="center"/>
    </xf>
    <xf numFmtId="0" fontId="60" fillId="57" borderId="75" xfId="0" applyFont="1" applyFill="1" applyBorder="1" applyAlignment="1">
      <alignment horizontal="center" vertical="center"/>
    </xf>
    <xf numFmtId="0" fontId="60" fillId="57" borderId="74" xfId="0" applyFont="1" applyFill="1" applyBorder="1" applyAlignment="1">
      <alignment horizontal="center" vertical="center"/>
    </xf>
    <xf numFmtId="2" fontId="60" fillId="57" borderId="75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60" fillId="57" borderId="74" xfId="0" applyNumberFormat="1" applyFont="1" applyFill="1" applyBorder="1" applyAlignment="1">
      <alignment horizontal="center"/>
    </xf>
    <xf numFmtId="0" fontId="62" fillId="0" borderId="3" xfId="0" applyFont="1" applyBorder="1" applyAlignment="1">
      <alignment horizontal="center" vertical="center"/>
    </xf>
    <xf numFmtId="0" fontId="60" fillId="3" borderId="75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74" xfId="0" applyFont="1" applyFill="1" applyBorder="1" applyAlignment="1">
      <alignment horizontal="center" vertical="center"/>
    </xf>
    <xf numFmtId="0" fontId="60" fillId="3" borderId="67" xfId="0" applyFont="1" applyFill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0" fontId="60" fillId="3" borderId="88" xfId="0" applyFont="1" applyFill="1" applyBorder="1" applyAlignment="1">
      <alignment horizontal="center" vertical="center"/>
    </xf>
    <xf numFmtId="0" fontId="60" fillId="3" borderId="89" xfId="0" applyFont="1" applyFill="1" applyBorder="1" applyAlignment="1">
      <alignment horizontal="center" vertical="center"/>
    </xf>
    <xf numFmtId="2" fontId="60" fillId="3" borderId="67" xfId="0" applyNumberFormat="1" applyFont="1" applyFill="1" applyBorder="1" applyAlignment="1">
      <alignment horizontal="center" vertical="center"/>
    </xf>
    <xf numFmtId="2" fontId="60" fillId="3" borderId="91" xfId="0" applyNumberFormat="1" applyFont="1" applyFill="1" applyBorder="1" applyAlignment="1">
      <alignment horizontal="center" vertical="center"/>
    </xf>
    <xf numFmtId="2" fontId="60" fillId="3" borderId="93" xfId="0" applyNumberFormat="1" applyFont="1" applyFill="1" applyBorder="1" applyAlignment="1">
      <alignment horizontal="center" vertical="center"/>
    </xf>
    <xf numFmtId="2" fontId="60" fillId="3" borderId="92" xfId="0" applyNumberFormat="1" applyFont="1" applyFill="1" applyBorder="1" applyAlignment="1">
      <alignment horizontal="center" vertical="center"/>
    </xf>
    <xf numFmtId="2" fontId="60" fillId="3" borderId="130" xfId="0" applyNumberFormat="1" applyFont="1" applyFill="1" applyBorder="1" applyAlignment="1">
      <alignment horizontal="center" vertical="center"/>
    </xf>
    <xf numFmtId="2" fontId="60" fillId="3" borderId="132" xfId="0" applyNumberFormat="1" applyFont="1" applyFill="1" applyBorder="1" applyAlignment="1">
      <alignment horizontal="center" vertical="center"/>
    </xf>
    <xf numFmtId="2" fontId="60" fillId="3" borderId="131" xfId="0" applyNumberFormat="1" applyFont="1" applyFill="1" applyBorder="1" applyAlignment="1">
      <alignment horizontal="center" vertical="center"/>
    </xf>
    <xf numFmtId="0" fontId="62" fillId="0" borderId="116" xfId="0" applyFont="1" applyBorder="1" applyAlignment="1">
      <alignment horizontal="center" vertical="center"/>
    </xf>
    <xf numFmtId="0" fontId="81" fillId="0" borderId="169" xfId="2" applyFont="1" applyBorder="1" applyAlignment="1">
      <alignment horizontal="center" vertical="center"/>
    </xf>
    <xf numFmtId="0" fontId="81" fillId="0" borderId="170" xfId="2" applyFont="1" applyBorder="1" applyAlignment="1">
      <alignment horizontal="center" vertical="center"/>
    </xf>
    <xf numFmtId="0" fontId="81" fillId="0" borderId="0" xfId="0" applyFont="1" applyAlignment="1">
      <alignment horizontal="right" vertical="center"/>
    </xf>
    <xf numFmtId="0" fontId="82" fillId="0" borderId="0" xfId="0" applyFont="1" applyAlignment="1">
      <alignment horizontal="right"/>
    </xf>
    <xf numFmtId="0" fontId="81" fillId="0" borderId="163" xfId="0" applyFont="1" applyBorder="1" applyAlignment="1">
      <alignment horizontal="right" vertical="center"/>
    </xf>
    <xf numFmtId="0" fontId="81" fillId="0" borderId="165" xfId="0" applyFont="1" applyBorder="1" applyAlignment="1">
      <alignment horizontal="center" vertical="center"/>
    </xf>
    <xf numFmtId="0" fontId="81" fillId="0" borderId="166" xfId="0" applyFont="1" applyBorder="1" applyAlignment="1">
      <alignment horizontal="center" vertical="center"/>
    </xf>
    <xf numFmtId="0" fontId="81" fillId="0" borderId="167" xfId="0" applyFont="1" applyBorder="1" applyAlignment="1">
      <alignment horizontal="center" vertical="center"/>
    </xf>
    <xf numFmtId="0" fontId="81" fillId="0" borderId="169" xfId="0" applyFont="1" applyBorder="1" applyAlignment="1">
      <alignment horizontal="center" vertical="center"/>
    </xf>
    <xf numFmtId="0" fontId="81" fillId="0" borderId="170" xfId="0" applyFont="1" applyBorder="1" applyAlignment="1">
      <alignment horizontal="center" vertical="center"/>
    </xf>
    <xf numFmtId="2" fontId="60" fillId="0" borderId="65" xfId="0" applyNumberFormat="1" applyFont="1" applyBorder="1" applyAlignment="1">
      <alignment horizontal="center" vertical="center"/>
    </xf>
    <xf numFmtId="2" fontId="60" fillId="0" borderId="61" xfId="0" applyNumberFormat="1" applyFont="1" applyBorder="1" applyAlignment="1">
      <alignment horizontal="center" vertical="center"/>
    </xf>
    <xf numFmtId="2" fontId="60" fillId="0" borderId="66" xfId="0" applyNumberFormat="1" applyFont="1" applyBorder="1" applyAlignment="1">
      <alignment horizontal="center" vertical="center"/>
    </xf>
    <xf numFmtId="0" fontId="62" fillId="0" borderId="65" xfId="0" applyFont="1" applyBorder="1" applyAlignment="1">
      <alignment horizontal="right" vertical="center"/>
    </xf>
    <xf numFmtId="0" fontId="62" fillId="0" borderId="66" xfId="0" applyFont="1" applyBorder="1" applyAlignment="1">
      <alignment horizontal="right" vertical="center"/>
    </xf>
    <xf numFmtId="0" fontId="62" fillId="58" borderId="65" xfId="1" applyFont="1" applyFill="1" applyBorder="1" applyAlignment="1">
      <alignment horizontal="center" vertical="center"/>
    </xf>
    <xf numFmtId="0" fontId="62" fillId="58" borderId="61" xfId="1" applyFont="1" applyFill="1" applyBorder="1" applyAlignment="1">
      <alignment horizontal="center" vertical="center"/>
    </xf>
    <xf numFmtId="0" fontId="62" fillId="58" borderId="66" xfId="1" applyFont="1" applyFill="1" applyBorder="1" applyAlignment="1">
      <alignment horizontal="center" vertical="center"/>
    </xf>
    <xf numFmtId="0" fontId="62" fillId="0" borderId="64" xfId="0" applyFont="1" applyBorder="1" applyAlignment="1">
      <alignment horizontal="center" vertical="center"/>
    </xf>
    <xf numFmtId="164" fontId="62" fillId="0" borderId="91" xfId="0" applyNumberFormat="1" applyFont="1" applyBorder="1" applyAlignment="1">
      <alignment horizontal="center" vertical="center"/>
    </xf>
    <xf numFmtId="164" fontId="62" fillId="0" borderId="94" xfId="0" applyNumberFormat="1" applyFont="1" applyBorder="1" applyAlignment="1">
      <alignment horizontal="center" vertical="center"/>
    </xf>
    <xf numFmtId="164" fontId="62" fillId="0" borderId="92" xfId="0" applyNumberFormat="1" applyFont="1" applyBorder="1" applyAlignment="1">
      <alignment horizontal="center" vertical="center"/>
    </xf>
    <xf numFmtId="0" fontId="62" fillId="0" borderId="65" xfId="0" applyFont="1" applyBorder="1" applyAlignment="1">
      <alignment horizontal="center" vertical="center"/>
    </xf>
    <xf numFmtId="0" fontId="62" fillId="0" borderId="61" xfId="0" applyFont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0" fontId="62" fillId="0" borderId="110" xfId="0" applyFont="1" applyBorder="1" applyAlignment="1">
      <alignment horizontal="right" vertical="center"/>
    </xf>
    <xf numFmtId="0" fontId="62" fillId="0" borderId="112" xfId="0" applyFont="1" applyBorder="1" applyAlignment="1">
      <alignment horizontal="right" vertical="center"/>
    </xf>
    <xf numFmtId="0" fontId="62" fillId="0" borderId="113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87" xfId="1" applyFont="1" applyFill="1" applyBorder="1" applyAlignment="1">
      <alignment horizontal="right" vertical="center"/>
    </xf>
    <xf numFmtId="0" fontId="59" fillId="2" borderId="89" xfId="1" applyFont="1" applyFill="1" applyBorder="1" applyAlignment="1">
      <alignment horizontal="right" vertical="center"/>
    </xf>
    <xf numFmtId="0" fontId="59" fillId="2" borderId="87" xfId="1" applyFont="1" applyFill="1" applyBorder="1" applyAlignment="1">
      <alignment horizontal="center" vertical="center"/>
    </xf>
    <xf numFmtId="0" fontId="59" fillId="2" borderId="89" xfId="1" applyFont="1" applyFill="1" applyBorder="1" applyAlignment="1">
      <alignment horizontal="center" vertical="center"/>
    </xf>
    <xf numFmtId="0" fontId="59" fillId="2" borderId="88" xfId="1" applyFont="1" applyFill="1" applyBorder="1" applyAlignment="1">
      <alignment horizontal="center" vertical="center"/>
    </xf>
    <xf numFmtId="0" fontId="60" fillId="0" borderId="153" xfId="0" applyFont="1" applyBorder="1" applyAlignment="1">
      <alignment horizontal="center" vertical="center"/>
    </xf>
    <xf numFmtId="0" fontId="60" fillId="0" borderId="155" xfId="0" applyFont="1" applyBorder="1" applyAlignment="1">
      <alignment horizontal="center" vertical="center"/>
    </xf>
    <xf numFmtId="2" fontId="66" fillId="0" borderId="154" xfId="0" applyNumberFormat="1" applyFont="1" applyBorder="1" applyAlignment="1">
      <alignment horizontal="center"/>
    </xf>
    <xf numFmtId="0" fontId="60" fillId="61" borderId="153" xfId="0" applyFont="1" applyFill="1" applyBorder="1" applyAlignment="1">
      <alignment horizontal="center" vertical="center"/>
    </xf>
    <xf numFmtId="0" fontId="60" fillId="61" borderId="155" xfId="0" applyFont="1" applyFill="1" applyBorder="1" applyAlignment="1">
      <alignment horizontal="center" vertical="center"/>
    </xf>
    <xf numFmtId="2" fontId="66" fillId="61" borderId="154" xfId="0" applyNumberFormat="1" applyFont="1" applyFill="1" applyBorder="1" applyAlignment="1">
      <alignment horizontal="center"/>
    </xf>
    <xf numFmtId="0" fontId="57" fillId="0" borderId="8" xfId="0" applyFont="1" applyBorder="1" applyAlignment="1">
      <alignment horizontal="center" vertical="center"/>
    </xf>
    <xf numFmtId="2" fontId="60" fillId="0" borderId="153" xfId="0" applyNumberFormat="1" applyFont="1" applyBorder="1" applyAlignment="1">
      <alignment horizontal="center" vertical="center"/>
    </xf>
    <xf numFmtId="2" fontId="60" fillId="0" borderId="154" xfId="0" applyNumberFormat="1" applyFont="1" applyBorder="1" applyAlignment="1">
      <alignment horizontal="center" vertical="center"/>
    </xf>
    <xf numFmtId="2" fontId="60" fillId="0" borderId="155" xfId="0" applyNumberFormat="1" applyFont="1" applyBorder="1" applyAlignment="1">
      <alignment horizontal="center" vertical="center"/>
    </xf>
    <xf numFmtId="0" fontId="62" fillId="0" borderId="110" xfId="0" applyFont="1" applyBorder="1" applyAlignment="1">
      <alignment horizontal="center" vertical="center"/>
    </xf>
    <xf numFmtId="0" fontId="62" fillId="0" borderId="111" xfId="0" applyFont="1" applyBorder="1" applyAlignment="1">
      <alignment horizontal="center" vertical="center"/>
    </xf>
    <xf numFmtId="0" fontId="62" fillId="0" borderId="112" xfId="0" applyFont="1" applyBorder="1" applyAlignment="1">
      <alignment horizontal="center" vertical="center"/>
    </xf>
    <xf numFmtId="2" fontId="60" fillId="0" borderId="117" xfId="0" applyNumberFormat="1" applyFont="1" applyBorder="1" applyAlignment="1">
      <alignment horizontal="center" vertical="center"/>
    </xf>
    <xf numFmtId="2" fontId="60" fillId="0" borderId="119" xfId="0" applyNumberFormat="1" applyFont="1" applyBorder="1" applyAlignment="1">
      <alignment horizontal="center" vertical="center"/>
    </xf>
    <xf numFmtId="2" fontId="60" fillId="0" borderId="118" xfId="0" applyNumberFormat="1" applyFont="1" applyBorder="1" applyAlignment="1">
      <alignment horizontal="center" vertical="center"/>
    </xf>
    <xf numFmtId="0" fontId="62" fillId="0" borderId="138" xfId="0" applyFont="1" applyBorder="1" applyAlignment="1">
      <alignment horizontal="center" vertical="center"/>
    </xf>
    <xf numFmtId="0" fontId="62" fillId="0" borderId="139" xfId="0" applyFont="1" applyBorder="1" applyAlignment="1">
      <alignment horizontal="center" vertical="center"/>
    </xf>
    <xf numFmtId="0" fontId="62" fillId="0" borderId="145" xfId="0" applyFont="1" applyBorder="1" applyAlignment="1">
      <alignment horizontal="right" vertical="center"/>
    </xf>
    <xf numFmtId="0" fontId="62" fillId="0" borderId="147" xfId="0" applyFont="1" applyBorder="1" applyAlignment="1">
      <alignment horizontal="right" vertical="center"/>
    </xf>
    <xf numFmtId="0" fontId="62" fillId="0" borderId="148" xfId="0" applyFont="1" applyBorder="1" applyAlignment="1">
      <alignment horizontal="center" vertical="center"/>
    </xf>
    <xf numFmtId="0" fontId="62" fillId="0" borderId="145" xfId="0" applyFont="1" applyBorder="1" applyAlignment="1">
      <alignment horizontal="center" vertical="center"/>
    </xf>
    <xf numFmtId="0" fontId="62" fillId="0" borderId="146" xfId="0" applyFont="1" applyBorder="1" applyAlignment="1">
      <alignment horizontal="center" vertical="center"/>
    </xf>
    <xf numFmtId="0" fontId="62" fillId="0" borderId="147" xfId="0" applyFont="1" applyBorder="1" applyAlignment="1">
      <alignment horizontal="center" vertical="center"/>
    </xf>
    <xf numFmtId="0" fontId="62" fillId="0" borderId="91" xfId="0" applyFont="1" applyBorder="1" applyAlignment="1">
      <alignment horizontal="right" vertical="center"/>
    </xf>
    <xf numFmtId="0" fontId="62" fillId="0" borderId="92" xfId="0" applyFont="1" applyBorder="1" applyAlignment="1">
      <alignment horizontal="right" vertical="center"/>
    </xf>
    <xf numFmtId="0" fontId="62" fillId="0" borderId="90" xfId="0" applyFont="1" applyBorder="1" applyAlignment="1">
      <alignment horizontal="center" vertical="center"/>
    </xf>
    <xf numFmtId="0" fontId="62" fillId="0" borderId="99" xfId="0" applyFont="1" applyBorder="1" applyAlignment="1">
      <alignment horizontal="center" vertical="center"/>
    </xf>
    <xf numFmtId="0" fontId="62" fillId="0" borderId="101" xfId="0" applyFont="1" applyBorder="1" applyAlignment="1">
      <alignment horizontal="center" vertical="center"/>
    </xf>
    <xf numFmtId="0" fontId="62" fillId="0" borderId="100" xfId="0" applyFont="1" applyBorder="1" applyAlignment="1">
      <alignment horizontal="center" vertical="center"/>
    </xf>
    <xf numFmtId="3" fontId="62" fillId="0" borderId="48" xfId="0" applyNumberFormat="1" applyFont="1" applyBorder="1" applyAlignment="1">
      <alignment horizontal="center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117" xfId="0" applyNumberFormat="1" applyFont="1" applyBorder="1" applyAlignment="1">
      <alignment horizontal="center" vertical="center"/>
    </xf>
    <xf numFmtId="3" fontId="62" fillId="0" borderId="120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48" xfId="1" applyNumberFormat="1" applyFont="1" applyFill="1" applyBorder="1" applyAlignment="1">
      <alignment horizontal="center" vertical="center" wrapText="1"/>
    </xf>
    <xf numFmtId="3" fontId="59" fillId="2" borderId="50" xfId="1" applyNumberFormat="1" applyFont="1" applyFill="1" applyBorder="1" applyAlignment="1">
      <alignment horizontal="center" vertical="center" wrapText="1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24566</xdr:colOff>
      <xdr:row>0</xdr:row>
      <xdr:rowOff>43793</xdr:rowOff>
    </xdr:from>
    <xdr:to>
      <xdr:col>14</xdr:col>
      <xdr:colOff>1160016</xdr:colOff>
      <xdr:row>2</xdr:row>
      <xdr:rowOff>299342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6361622" y="43793"/>
          <a:ext cx="1135450" cy="10219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54741</xdr:rowOff>
    </xdr:from>
    <xdr:to>
      <xdr:col>7</xdr:col>
      <xdr:colOff>180</xdr:colOff>
      <xdr:row>15</xdr:row>
      <xdr:rowOff>700690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9CAC726-7226-4F78-8E12-54B3FF4AB7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43280251" y="4696810"/>
          <a:ext cx="7937680" cy="2671380"/>
        </a:xfrm>
        <a:prstGeom prst="rect">
          <a:avLst/>
        </a:prstGeom>
      </xdr:spPr>
    </xdr:pic>
    <xdr:clientData/>
  </xdr:twoCellAnchor>
  <xdr:twoCellAnchor editAs="oneCell">
    <xdr:from>
      <xdr:col>7</xdr:col>
      <xdr:colOff>65690</xdr:colOff>
      <xdr:row>14</xdr:row>
      <xdr:rowOff>54742</xdr:rowOff>
    </xdr:from>
    <xdr:to>
      <xdr:col>14</xdr:col>
      <xdr:colOff>1083879</xdr:colOff>
      <xdr:row>15</xdr:row>
      <xdr:rowOff>744483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1956172-268D-41D0-81FB-ECA0932A14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36437759" y="4696811"/>
          <a:ext cx="6776982" cy="2715172"/>
        </a:xfrm>
        <a:prstGeom prst="rect">
          <a:avLst/>
        </a:prstGeom>
      </xdr:spPr>
    </xdr:pic>
    <xdr:clientData/>
  </xdr:twoCellAnchor>
  <xdr:twoCellAnchor editAs="oneCell">
    <xdr:from>
      <xdr:col>11</xdr:col>
      <xdr:colOff>54742</xdr:colOff>
      <xdr:row>4</xdr:row>
      <xdr:rowOff>131379</xdr:rowOff>
    </xdr:from>
    <xdr:to>
      <xdr:col>14</xdr:col>
      <xdr:colOff>1018190</xdr:colOff>
      <xdr:row>14</xdr:row>
      <xdr:rowOff>10740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FD033E0-AA2C-4270-BF00-34663BEC57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36503448" y="1598448"/>
          <a:ext cx="3733362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19</xdr:row>
      <xdr:rowOff>95250</xdr:rowOff>
    </xdr:from>
    <xdr:to>
      <xdr:col>3</xdr:col>
      <xdr:colOff>1657350</xdr:colOff>
      <xdr:row>33</xdr:row>
      <xdr:rowOff>171450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8EA372F-2EF5-476E-AA56-DB015434D7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638775" y="4924425"/>
          <a:ext cx="4581525" cy="2876550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19</xdr:row>
      <xdr:rowOff>95250</xdr:rowOff>
    </xdr:from>
    <xdr:to>
      <xdr:col>8</xdr:col>
      <xdr:colOff>1762125</xdr:colOff>
      <xdr:row>33</xdr:row>
      <xdr:rowOff>161925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C668CE4-7D9F-4D5D-B4A5-EE4450E9A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76200" y="4924425"/>
          <a:ext cx="4857750" cy="28670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1461343</xdr:colOff>
      <xdr:row>0</xdr:row>
      <xdr:rowOff>0</xdr:rowOff>
    </xdr:from>
    <xdr:to>
      <xdr:col>13</xdr:col>
      <xdr:colOff>1800635</xdr:colOff>
      <xdr:row>1</xdr:row>
      <xdr:rowOff>17318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0"/>
          <a:ext cx="339292" cy="320386"/>
        </a:xfrm>
        <a:prstGeom prst="rect">
          <a:avLst/>
        </a:prstGeom>
      </xdr:spPr>
    </xdr:pic>
    <xdr:clientData/>
  </xdr:twoCellAnchor>
  <xdr:twoCellAnchor editAs="oneCell">
    <xdr:from>
      <xdr:col>13</xdr:col>
      <xdr:colOff>1479363</xdr:colOff>
      <xdr:row>50</xdr:row>
      <xdr:rowOff>34636</xdr:rowOff>
    </xdr:from>
    <xdr:to>
      <xdr:col>13</xdr:col>
      <xdr:colOff>1766972</xdr:colOff>
      <xdr:row>50</xdr:row>
      <xdr:rowOff>346363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11031681"/>
          <a:ext cx="287609" cy="311727"/>
        </a:xfrm>
        <a:prstGeom prst="rect">
          <a:avLst/>
        </a:prstGeom>
      </xdr:spPr>
    </xdr:pic>
    <xdr:clientData/>
  </xdr:twoCellAnchor>
  <xdr:twoCellAnchor editAs="oneCell">
    <xdr:from>
      <xdr:col>13</xdr:col>
      <xdr:colOff>1488289</xdr:colOff>
      <xdr:row>66</xdr:row>
      <xdr:rowOff>8662</xdr:rowOff>
    </xdr:from>
    <xdr:to>
      <xdr:col>13</xdr:col>
      <xdr:colOff>1790353</xdr:colOff>
      <xdr:row>66</xdr:row>
      <xdr:rowOff>320388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14962912"/>
          <a:ext cx="302064" cy="31172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6F8570B8-EB57-49B8-8566-89E2BBA1A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84785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2"/>
  <sheetViews>
    <sheetView rightToLeft="1" tabSelected="1" topLeftCell="A7" zoomScale="87" zoomScaleNormal="87" workbookViewId="0">
      <selection activeCell="A20" sqref="A20:XFD20"/>
    </sheetView>
  </sheetViews>
  <sheetFormatPr defaultColWidth="9.140625" defaultRowHeight="15"/>
  <cols>
    <col min="1" max="1" width="35.570312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8554687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6.140625" style="2" customWidth="1"/>
    <col min="13" max="13" width="15.5703125" style="2" customWidth="1"/>
    <col min="14" max="14" width="19.85546875" style="2" customWidth="1"/>
    <col min="15" max="15" width="18" style="2" customWidth="1"/>
    <col min="16" max="16" width="15.5703125" style="2" customWidth="1"/>
    <col min="17" max="16384" width="9.140625" style="2"/>
  </cols>
  <sheetData>
    <row r="1" spans="1:16" s="1" customFormat="1" ht="30" customHeight="1">
      <c r="A1" s="221" t="s">
        <v>0</v>
      </c>
      <c r="B1" s="222"/>
      <c r="C1" s="222"/>
      <c r="D1" s="222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6" s="1" customFormat="1" ht="30" customHeight="1">
      <c r="A2" s="225" t="s">
        <v>325</v>
      </c>
      <c r="B2" s="225"/>
      <c r="C2" s="225"/>
      <c r="D2" s="225"/>
      <c r="E2" s="226" t="s">
        <v>66</v>
      </c>
      <c r="F2" s="227"/>
      <c r="G2" s="227"/>
      <c r="H2" s="227"/>
      <c r="I2" s="227"/>
      <c r="J2" s="227"/>
      <c r="K2" s="227"/>
      <c r="L2" s="228"/>
      <c r="M2" s="59"/>
      <c r="N2" s="59"/>
      <c r="O2" s="59"/>
    </row>
    <row r="3" spans="1:16" s="1" customFormat="1" ht="30" customHeight="1">
      <c r="A3" s="223" t="s">
        <v>326</v>
      </c>
      <c r="B3" s="224"/>
      <c r="C3" s="224"/>
      <c r="D3" s="224"/>
      <c r="E3" s="226"/>
      <c r="F3" s="227"/>
      <c r="G3" s="227"/>
      <c r="H3" s="227"/>
      <c r="I3" s="227"/>
      <c r="J3" s="227"/>
      <c r="K3" s="227"/>
      <c r="L3" s="228"/>
      <c r="M3" s="58"/>
      <c r="N3" s="58"/>
      <c r="O3" s="59"/>
    </row>
    <row r="4" spans="1:16" ht="24.95" customHeight="1">
      <c r="A4" s="229" t="s">
        <v>91</v>
      </c>
      <c r="B4" s="230"/>
      <c r="C4" s="231"/>
      <c r="D4" s="236">
        <f>'نشرة التداول'!M89+'نشرة OTC'!H11</f>
        <v>3100406350</v>
      </c>
      <c r="E4" s="237"/>
      <c r="F4" s="60"/>
      <c r="G4" s="232" t="s">
        <v>92</v>
      </c>
      <c r="H4" s="233"/>
      <c r="I4" s="234">
        <f>'نشرة التداول'!N89+'نشرة OTC'!I11</f>
        <v>2247061994.5499997</v>
      </c>
      <c r="J4" s="235"/>
      <c r="K4" s="234"/>
      <c r="L4" s="61"/>
      <c r="M4" s="219" t="s">
        <v>113</v>
      </c>
      <c r="N4" s="220"/>
      <c r="O4" s="62">
        <f>'نشرة التداول'!L89+'نشرة OTC'!G11</f>
        <v>1047</v>
      </c>
    </row>
    <row r="5" spans="1:16" ht="24.95" customHeight="1">
      <c r="A5" s="58"/>
      <c r="B5" s="58"/>
      <c r="C5" s="58"/>
      <c r="D5" s="63"/>
      <c r="E5" s="64"/>
      <c r="F5" s="63"/>
      <c r="G5" s="63"/>
      <c r="H5" s="63"/>
      <c r="I5" s="63"/>
      <c r="J5" s="63"/>
      <c r="K5" s="65"/>
      <c r="L5" s="212"/>
      <c r="M5" s="213"/>
      <c r="N5" s="213"/>
      <c r="O5" s="66"/>
    </row>
    <row r="6" spans="1:16" ht="24.95" customHeight="1">
      <c r="A6" s="67" t="s">
        <v>34</v>
      </c>
      <c r="B6" s="240">
        <v>984.01</v>
      </c>
      <c r="C6" s="241"/>
      <c r="D6" s="217" t="s">
        <v>29</v>
      </c>
      <c r="E6" s="218"/>
      <c r="F6" s="58"/>
      <c r="G6" s="67" t="s">
        <v>67</v>
      </c>
      <c r="H6" s="68">
        <v>1204.74</v>
      </c>
      <c r="I6" s="214" t="s">
        <v>29</v>
      </c>
      <c r="J6" s="215"/>
      <c r="K6" s="216"/>
      <c r="L6" s="212"/>
      <c r="M6" s="213"/>
      <c r="N6" s="213"/>
      <c r="O6" s="69"/>
      <c r="P6" s="101"/>
    </row>
    <row r="7" spans="1:16" ht="24.95" customHeight="1">
      <c r="A7" s="67" t="s">
        <v>35</v>
      </c>
      <c r="B7" s="240">
        <v>988.42</v>
      </c>
      <c r="C7" s="241"/>
      <c r="D7" s="217" t="s">
        <v>29</v>
      </c>
      <c r="E7" s="218"/>
      <c r="F7" s="70"/>
      <c r="G7" s="67" t="s">
        <v>68</v>
      </c>
      <c r="H7" s="68">
        <v>1205.3699999999999</v>
      </c>
      <c r="I7" s="214" t="s">
        <v>29</v>
      </c>
      <c r="J7" s="215"/>
      <c r="K7" s="216"/>
      <c r="L7" s="212"/>
      <c r="M7" s="213"/>
      <c r="N7" s="213"/>
      <c r="O7" s="69"/>
      <c r="P7" s="114"/>
    </row>
    <row r="8" spans="1:16" ht="24.95" customHeight="1">
      <c r="A8" s="67" t="s">
        <v>43</v>
      </c>
      <c r="B8" s="242">
        <f>((B6/B7)-1)*100</f>
        <v>-0.44616660933610719</v>
      </c>
      <c r="C8" s="243"/>
      <c r="D8" s="217" t="s">
        <v>44</v>
      </c>
      <c r="E8" s="218"/>
      <c r="F8" s="70"/>
      <c r="G8" s="67" t="s">
        <v>43</v>
      </c>
      <c r="H8" s="191">
        <f>((H6/H7)-1)*100</f>
        <v>-5.2266109161491769E-2</v>
      </c>
      <c r="I8" s="214" t="s">
        <v>44</v>
      </c>
      <c r="J8" s="215"/>
      <c r="K8" s="216"/>
      <c r="L8" s="212"/>
      <c r="M8" s="213"/>
      <c r="N8" s="213"/>
      <c r="O8" s="69"/>
    </row>
    <row r="9" spans="1:16" ht="24.95" customHeight="1">
      <c r="A9" s="67" t="s">
        <v>36</v>
      </c>
      <c r="B9" s="244">
        <f>B6-B7</f>
        <v>-4.4099999999999682</v>
      </c>
      <c r="C9" s="245">
        <f>B6-B7</f>
        <v>-4.4099999999999682</v>
      </c>
      <c r="D9" s="217" t="s">
        <v>29</v>
      </c>
      <c r="E9" s="218"/>
      <c r="F9" s="70"/>
      <c r="G9" s="67" t="s">
        <v>36</v>
      </c>
      <c r="H9" s="191">
        <f>H6-H7</f>
        <v>-0.62999999999988177</v>
      </c>
      <c r="I9" s="214" t="s">
        <v>29</v>
      </c>
      <c r="J9" s="215"/>
      <c r="K9" s="216"/>
      <c r="L9" s="212"/>
      <c r="M9" s="213"/>
      <c r="N9" s="213"/>
      <c r="O9" s="69"/>
    </row>
    <row r="10" spans="1:16" ht="24.95" customHeight="1">
      <c r="A10" s="71"/>
      <c r="B10" s="71"/>
      <c r="C10" s="72"/>
      <c r="D10" s="72"/>
      <c r="E10" s="71"/>
      <c r="F10" s="63"/>
      <c r="G10" s="73"/>
      <c r="H10" s="95"/>
      <c r="I10" s="73"/>
      <c r="J10" s="73"/>
      <c r="K10" s="73"/>
      <c r="L10" s="212"/>
      <c r="M10" s="213"/>
      <c r="N10" s="213"/>
      <c r="O10" s="69"/>
    </row>
    <row r="11" spans="1:16" ht="24.95" customHeight="1">
      <c r="A11" s="67" t="s">
        <v>109</v>
      </c>
      <c r="B11" s="74">
        <v>104</v>
      </c>
      <c r="C11" s="68" t="s">
        <v>110</v>
      </c>
      <c r="D11" s="74">
        <v>14</v>
      </c>
      <c r="E11" s="74">
        <v>118</v>
      </c>
      <c r="F11" s="75"/>
      <c r="G11" s="67" t="s">
        <v>112</v>
      </c>
      <c r="H11" s="74">
        <v>40</v>
      </c>
      <c r="I11" s="68" t="s">
        <v>127</v>
      </c>
      <c r="J11" s="74">
        <v>12</v>
      </c>
      <c r="K11" s="74">
        <f>J11+H11</f>
        <v>52</v>
      </c>
      <c r="L11" s="212"/>
      <c r="M11" s="213"/>
      <c r="N11" s="213"/>
      <c r="O11" s="69"/>
      <c r="P11" s="101"/>
    </row>
    <row r="12" spans="1:16" ht="24.95" customHeight="1">
      <c r="A12" s="67" t="s">
        <v>111</v>
      </c>
      <c r="B12" s="74">
        <v>47</v>
      </c>
      <c r="C12" s="68" t="s">
        <v>110</v>
      </c>
      <c r="D12" s="74">
        <v>2</v>
      </c>
      <c r="E12" s="74">
        <f>D12+B12</f>
        <v>49</v>
      </c>
      <c r="F12" s="76"/>
      <c r="G12" s="246" t="s">
        <v>4</v>
      </c>
      <c r="H12" s="246"/>
      <c r="I12" s="246"/>
      <c r="J12" s="238">
        <v>10</v>
      </c>
      <c r="K12" s="239"/>
      <c r="L12" s="212"/>
      <c r="M12" s="213"/>
      <c r="N12" s="213"/>
      <c r="O12" s="69"/>
      <c r="P12" s="101"/>
    </row>
    <row r="13" spans="1:16" ht="24.95" customHeight="1">
      <c r="A13" s="247" t="s">
        <v>46</v>
      </c>
      <c r="B13" s="248"/>
      <c r="C13" s="249"/>
      <c r="D13" s="248"/>
      <c r="E13" s="74">
        <v>7</v>
      </c>
      <c r="F13" s="76"/>
      <c r="G13" s="252" t="s">
        <v>5</v>
      </c>
      <c r="H13" s="253"/>
      <c r="I13" s="254"/>
      <c r="J13" s="250">
        <v>17</v>
      </c>
      <c r="K13" s="251"/>
      <c r="L13" s="212"/>
      <c r="M13" s="213"/>
      <c r="N13" s="213"/>
      <c r="O13" s="77"/>
      <c r="P13" s="101"/>
    </row>
    <row r="14" spans="1:16" ht="24.95" customHeight="1">
      <c r="A14" s="247" t="s">
        <v>45</v>
      </c>
      <c r="B14" s="248"/>
      <c r="C14" s="249"/>
      <c r="D14" s="248"/>
      <c r="E14" s="78">
        <v>10</v>
      </c>
      <c r="F14" s="79"/>
      <c r="G14" s="158"/>
      <c r="H14" s="158"/>
      <c r="I14" s="158"/>
      <c r="J14" s="158"/>
      <c r="K14" s="158"/>
      <c r="L14" s="150"/>
      <c r="M14" s="150"/>
      <c r="N14" s="150"/>
      <c r="O14" s="77"/>
    </row>
    <row r="15" spans="1:16" ht="159.75" customHeight="1">
      <c r="A15" s="212"/>
      <c r="B15" s="213"/>
      <c r="C15" s="213"/>
      <c r="D15" s="213"/>
      <c r="E15" s="212"/>
      <c r="F15" s="213"/>
      <c r="G15" s="132"/>
      <c r="H15" s="132"/>
      <c r="I15" s="132"/>
      <c r="J15" s="212"/>
      <c r="K15" s="213"/>
      <c r="L15" s="212"/>
      <c r="M15" s="213"/>
      <c r="N15" s="213"/>
      <c r="O15" s="69"/>
    </row>
    <row r="16" spans="1:16" ht="64.5" customHeight="1">
      <c r="A16" s="212"/>
      <c r="B16" s="213"/>
      <c r="C16" s="213"/>
      <c r="D16" s="213"/>
      <c r="E16" s="212"/>
      <c r="F16" s="213"/>
      <c r="G16" s="137"/>
      <c r="H16" s="137"/>
      <c r="I16" s="137"/>
      <c r="J16" s="212"/>
      <c r="K16" s="213"/>
      <c r="L16" s="212"/>
      <c r="M16" s="213"/>
      <c r="N16" s="213"/>
      <c r="O16" s="69"/>
    </row>
    <row r="17" spans="1:15" ht="64.5" customHeight="1">
      <c r="A17" s="192" t="s">
        <v>338</v>
      </c>
      <c r="B17" s="199" t="s">
        <v>340</v>
      </c>
      <c r="C17" s="200" t="s">
        <v>339</v>
      </c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1"/>
    </row>
    <row r="18" spans="1:15" ht="44.25" customHeight="1">
      <c r="A18" s="144" t="s">
        <v>319</v>
      </c>
      <c r="B18" s="205" t="s">
        <v>324</v>
      </c>
      <c r="C18" s="206"/>
      <c r="D18" s="206"/>
      <c r="E18" s="206"/>
      <c r="F18" s="206"/>
      <c r="G18" s="206"/>
      <c r="H18" s="206"/>
      <c r="I18" s="206"/>
      <c r="J18" s="206"/>
      <c r="K18" s="206"/>
      <c r="L18" s="206"/>
      <c r="M18" s="206"/>
      <c r="N18" s="206"/>
      <c r="O18" s="207"/>
    </row>
    <row r="19" spans="1:15" ht="21.75" customHeight="1">
      <c r="A19" s="167" t="s">
        <v>315</v>
      </c>
      <c r="B19" s="202" t="s">
        <v>316</v>
      </c>
      <c r="C19" s="203"/>
      <c r="D19" s="203"/>
      <c r="E19" s="203"/>
      <c r="F19" s="203"/>
      <c r="G19" s="203"/>
      <c r="H19" s="203"/>
      <c r="I19" s="203"/>
      <c r="J19" s="203"/>
      <c r="K19" s="203"/>
      <c r="L19" s="203"/>
      <c r="M19" s="203"/>
      <c r="N19" s="203"/>
      <c r="O19" s="204"/>
    </row>
    <row r="20" spans="1:15" ht="39" customHeight="1">
      <c r="A20" s="144" t="s">
        <v>307</v>
      </c>
      <c r="B20" s="205" t="s">
        <v>308</v>
      </c>
      <c r="C20" s="206"/>
      <c r="D20" s="206"/>
      <c r="E20" s="206"/>
      <c r="F20" s="206"/>
      <c r="G20" s="206"/>
      <c r="H20" s="206"/>
      <c r="I20" s="206"/>
      <c r="J20" s="206"/>
      <c r="K20" s="206"/>
      <c r="L20" s="206"/>
      <c r="M20" s="206"/>
      <c r="N20" s="206"/>
      <c r="O20" s="207"/>
    </row>
    <row r="21" spans="1:15" ht="29.25" customHeight="1">
      <c r="A21" s="112" t="s">
        <v>76</v>
      </c>
      <c r="B21" s="209" t="s">
        <v>204</v>
      </c>
      <c r="C21" s="210"/>
      <c r="D21" s="210"/>
      <c r="E21" s="210"/>
      <c r="F21" s="210"/>
      <c r="G21" s="210"/>
      <c r="H21" s="210"/>
      <c r="I21" s="210"/>
      <c r="J21" s="210"/>
      <c r="K21" s="210"/>
      <c r="L21" s="210"/>
      <c r="M21" s="210"/>
      <c r="N21" s="210"/>
      <c r="O21" s="211"/>
    </row>
    <row r="22" spans="1:15" ht="21" customHeight="1">
      <c r="A22" s="208" t="s">
        <v>69</v>
      </c>
      <c r="B22" s="208"/>
      <c r="C22" s="208"/>
      <c r="D22" s="208"/>
      <c r="E22" s="208"/>
      <c r="F22" s="208" t="s">
        <v>70</v>
      </c>
      <c r="G22" s="208"/>
      <c r="H22" s="208"/>
      <c r="I22" s="208"/>
      <c r="J22" s="208"/>
      <c r="K22" s="208"/>
      <c r="L22" s="208"/>
      <c r="M22" s="208" t="s">
        <v>71</v>
      </c>
      <c r="N22" s="208"/>
      <c r="O22" s="208"/>
    </row>
  </sheetData>
  <mergeCells count="53">
    <mergeCell ref="L13:N13"/>
    <mergeCell ref="L15:N15"/>
    <mergeCell ref="J15:K15"/>
    <mergeCell ref="E15:F15"/>
    <mergeCell ref="A16:D16"/>
    <mergeCell ref="A15:D15"/>
    <mergeCell ref="A14:D14"/>
    <mergeCell ref="A13:D13"/>
    <mergeCell ref="J13:K13"/>
    <mergeCell ref="G13:I13"/>
    <mergeCell ref="E16:F16"/>
    <mergeCell ref="J16:K16"/>
    <mergeCell ref="L16:N16"/>
    <mergeCell ref="L9:N9"/>
    <mergeCell ref="L10:N10"/>
    <mergeCell ref="L11:N11"/>
    <mergeCell ref="G12:I12"/>
    <mergeCell ref="L12:N12"/>
    <mergeCell ref="A4:C4"/>
    <mergeCell ref="G4:H4"/>
    <mergeCell ref="I4:K4"/>
    <mergeCell ref="D4:E4"/>
    <mergeCell ref="J12:K12"/>
    <mergeCell ref="B6:C6"/>
    <mergeCell ref="B7:C7"/>
    <mergeCell ref="B8:C8"/>
    <mergeCell ref="B9:C9"/>
    <mergeCell ref="D9:E9"/>
    <mergeCell ref="I9:K9"/>
    <mergeCell ref="A1:D1"/>
    <mergeCell ref="A3:D3"/>
    <mergeCell ref="A2:D2"/>
    <mergeCell ref="E2:L2"/>
    <mergeCell ref="E3:L3"/>
    <mergeCell ref="L5:N5"/>
    <mergeCell ref="L6:N6"/>
    <mergeCell ref="I7:K7"/>
    <mergeCell ref="L7:N7"/>
    <mergeCell ref="M4:N4"/>
    <mergeCell ref="L8:N8"/>
    <mergeCell ref="I6:K6"/>
    <mergeCell ref="I8:K8"/>
    <mergeCell ref="D7:E7"/>
    <mergeCell ref="D8:E8"/>
    <mergeCell ref="D6:E6"/>
    <mergeCell ref="B17:O17"/>
    <mergeCell ref="B19:O19"/>
    <mergeCell ref="B18:O18"/>
    <mergeCell ref="M22:O22"/>
    <mergeCell ref="B21:O21"/>
    <mergeCell ref="A22:E22"/>
    <mergeCell ref="F22:L22"/>
    <mergeCell ref="B20:O20"/>
  </mergeCells>
  <pageMargins left="0" right="0" top="0" bottom="0" header="0" footer="0"/>
  <pageSetup paperSize="9" scale="6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topLeftCell="A7" zoomScaleNormal="100" workbookViewId="0">
      <selection activeCell="F21" sqref="F21"/>
    </sheetView>
  </sheetViews>
  <sheetFormatPr defaultColWidth="9.140625" defaultRowHeight="15.75"/>
  <cols>
    <col min="1" max="1" width="24.85546875" style="4" customWidth="1"/>
    <col min="2" max="2" width="10" style="4" customWidth="1"/>
    <col min="3" max="3" width="9.140625" style="4"/>
    <col min="4" max="4" width="26.85546875" style="4" customWidth="1"/>
    <col min="5" max="5" width="5.5703125" style="4" customWidth="1"/>
    <col min="6" max="6" width="27" style="4" customWidth="1"/>
    <col min="7" max="7" width="10.28515625" style="4" customWidth="1"/>
    <col min="8" max="8" width="9.140625" style="4"/>
    <col min="9" max="9" width="27.5703125" style="4" customWidth="1"/>
    <col min="10" max="16384" width="9.140625" style="4"/>
  </cols>
  <sheetData>
    <row r="1" spans="1:9">
      <c r="A1" s="3"/>
      <c r="B1" s="3"/>
      <c r="C1" s="3"/>
      <c r="D1" s="3"/>
      <c r="E1" s="3"/>
      <c r="F1" s="3"/>
      <c r="G1" s="3"/>
      <c r="H1" s="3"/>
      <c r="I1" s="3"/>
    </row>
    <row r="2" spans="1:9" ht="18.75">
      <c r="A2" s="257" t="s">
        <v>73</v>
      </c>
      <c r="B2" s="258"/>
      <c r="C2" s="258"/>
      <c r="D2" s="258"/>
      <c r="E2" s="258"/>
      <c r="F2" s="258"/>
      <c r="G2" s="258"/>
      <c r="H2" s="258"/>
      <c r="I2" s="259"/>
    </row>
    <row r="3" spans="1:9">
      <c r="A3" s="5"/>
      <c r="B3" s="5"/>
      <c r="C3" s="5"/>
      <c r="D3" s="5"/>
      <c r="E3" s="3"/>
      <c r="F3" s="3"/>
      <c r="G3" s="3"/>
      <c r="H3" s="3"/>
      <c r="I3" s="3"/>
    </row>
    <row r="4" spans="1:9" ht="18.75">
      <c r="A4" s="260" t="s">
        <v>77</v>
      </c>
      <c r="B4" s="261"/>
      <c r="C4" s="261"/>
      <c r="D4" s="262"/>
      <c r="E4" s="6"/>
      <c r="F4" s="260" t="s">
        <v>78</v>
      </c>
      <c r="G4" s="261"/>
      <c r="H4" s="261"/>
      <c r="I4" s="262"/>
    </row>
    <row r="5" spans="1:9" ht="20.100000000000001" customHeight="1">
      <c r="A5" s="42" t="s">
        <v>23</v>
      </c>
      <c r="B5" s="43" t="s">
        <v>30</v>
      </c>
      <c r="C5" s="44" t="s">
        <v>31</v>
      </c>
      <c r="D5" s="157" t="s">
        <v>27</v>
      </c>
      <c r="E5" s="10"/>
      <c r="F5" s="155" t="s">
        <v>23</v>
      </c>
      <c r="G5" s="11" t="s">
        <v>30</v>
      </c>
      <c r="H5" s="11" t="s">
        <v>15</v>
      </c>
      <c r="I5" s="11" t="s">
        <v>27</v>
      </c>
    </row>
    <row r="6" spans="1:9" ht="20.100000000000001" customHeight="1">
      <c r="A6" s="36" t="s">
        <v>198</v>
      </c>
      <c r="B6" s="89">
        <v>0.15</v>
      </c>
      <c r="C6" s="91">
        <v>7.14</v>
      </c>
      <c r="D6" s="157">
        <v>1017437866</v>
      </c>
      <c r="E6" s="10"/>
      <c r="F6" s="156" t="s">
        <v>103</v>
      </c>
      <c r="G6" s="110">
        <v>0.1</v>
      </c>
      <c r="H6" s="111">
        <v>-16.670000000000002</v>
      </c>
      <c r="I6" s="87">
        <v>2000000</v>
      </c>
    </row>
    <row r="7" spans="1:9" ht="20.100000000000001" customHeight="1">
      <c r="A7" s="88" t="s">
        <v>255</v>
      </c>
      <c r="B7" s="89">
        <v>5</v>
      </c>
      <c r="C7" s="91">
        <v>6.38</v>
      </c>
      <c r="D7" s="157">
        <v>771329</v>
      </c>
      <c r="E7" s="10"/>
      <c r="F7" s="154" t="s">
        <v>105</v>
      </c>
      <c r="G7" s="110">
        <v>2.7</v>
      </c>
      <c r="H7" s="111">
        <v>-9.6999999999999993</v>
      </c>
      <c r="I7" s="87">
        <v>140387</v>
      </c>
    </row>
    <row r="8" spans="1:9" ht="20.100000000000001" customHeight="1">
      <c r="A8" s="106" t="s">
        <v>226</v>
      </c>
      <c r="B8" s="89">
        <v>0.3</v>
      </c>
      <c r="C8" s="91">
        <v>3.45</v>
      </c>
      <c r="D8" s="157">
        <v>223416231</v>
      </c>
      <c r="E8" s="10"/>
      <c r="F8" s="156" t="s">
        <v>240</v>
      </c>
      <c r="G8" s="110">
        <v>4.2</v>
      </c>
      <c r="H8" s="111">
        <v>-8.6999999999999993</v>
      </c>
      <c r="I8" s="87">
        <v>100000</v>
      </c>
    </row>
    <row r="9" spans="1:9" ht="20.100000000000001" customHeight="1">
      <c r="A9" s="104" t="s">
        <v>234</v>
      </c>
      <c r="B9" s="89">
        <v>1.3</v>
      </c>
      <c r="C9" s="91">
        <v>2.36</v>
      </c>
      <c r="D9" s="157">
        <v>110000</v>
      </c>
      <c r="E9" s="10"/>
      <c r="F9" s="156" t="s">
        <v>196</v>
      </c>
      <c r="G9" s="110">
        <v>0.3</v>
      </c>
      <c r="H9" s="111">
        <v>-6.25</v>
      </c>
      <c r="I9" s="87">
        <v>50037682</v>
      </c>
    </row>
    <row r="10" spans="1:9" ht="20.100000000000001" customHeight="1">
      <c r="A10" s="36" t="s">
        <v>277</v>
      </c>
      <c r="B10" s="89">
        <v>5.07</v>
      </c>
      <c r="C10" s="91">
        <v>1.4</v>
      </c>
      <c r="D10" s="157">
        <v>1259384</v>
      </c>
      <c r="E10" s="10"/>
      <c r="F10" s="156" t="s">
        <v>297</v>
      </c>
      <c r="G10" s="110">
        <v>24</v>
      </c>
      <c r="H10" s="111">
        <v>-4.95</v>
      </c>
      <c r="I10" s="87">
        <v>534407</v>
      </c>
    </row>
    <row r="11" spans="1:9" ht="35.25" customHeight="1">
      <c r="A11" s="94"/>
      <c r="B11" s="94"/>
      <c r="C11" s="94"/>
      <c r="D11" s="94"/>
      <c r="E11" s="94"/>
      <c r="F11" s="94"/>
      <c r="G11" s="94"/>
      <c r="H11" s="94"/>
      <c r="I11" s="94"/>
    </row>
    <row r="12" spans="1:9">
      <c r="A12" s="12"/>
      <c r="B12" s="13"/>
      <c r="C12" s="14"/>
      <c r="D12" s="15"/>
      <c r="E12" s="16"/>
      <c r="F12" s="17"/>
      <c r="G12" s="13"/>
      <c r="H12" s="18"/>
      <c r="I12" s="15"/>
    </row>
    <row r="13" spans="1:9" ht="18.75">
      <c r="A13" s="256" t="s">
        <v>95</v>
      </c>
      <c r="B13" s="256"/>
      <c r="C13" s="256"/>
      <c r="D13" s="256"/>
      <c r="E13" s="19"/>
      <c r="F13" s="255" t="s">
        <v>79</v>
      </c>
      <c r="G13" s="255"/>
      <c r="H13" s="255"/>
      <c r="I13" s="255"/>
    </row>
    <row r="14" spans="1:9" ht="27" customHeight="1">
      <c r="A14" s="7" t="s">
        <v>23</v>
      </c>
      <c r="B14" s="8" t="s">
        <v>30</v>
      </c>
      <c r="C14" s="9" t="s">
        <v>31</v>
      </c>
      <c r="D14" s="157" t="s">
        <v>27</v>
      </c>
      <c r="E14" s="6"/>
      <c r="F14" s="155" t="s">
        <v>23</v>
      </c>
      <c r="G14" s="11" t="s">
        <v>30</v>
      </c>
      <c r="H14" s="11" t="s">
        <v>15</v>
      </c>
      <c r="I14" s="11" t="s">
        <v>72</v>
      </c>
    </row>
    <row r="15" spans="1:9" ht="19.5" customHeight="1">
      <c r="A15" s="88" t="s">
        <v>238</v>
      </c>
      <c r="B15" s="89">
        <v>0.78</v>
      </c>
      <c r="C15" s="90">
        <v>0</v>
      </c>
      <c r="D15" s="157">
        <v>1460250000</v>
      </c>
      <c r="E15" s="20"/>
      <c r="F15" s="154" t="s">
        <v>238</v>
      </c>
      <c r="G15" s="110">
        <v>0.78</v>
      </c>
      <c r="H15" s="90">
        <v>0</v>
      </c>
      <c r="I15" s="87">
        <v>1138995000</v>
      </c>
    </row>
    <row r="16" spans="1:9" ht="20.100000000000001" customHeight="1">
      <c r="A16" s="88" t="s">
        <v>198</v>
      </c>
      <c r="B16" s="89">
        <v>0.15</v>
      </c>
      <c r="C16" s="90">
        <v>7.14</v>
      </c>
      <c r="D16" s="157">
        <v>1017437866</v>
      </c>
      <c r="E16" s="20"/>
      <c r="F16" s="154" t="s">
        <v>119</v>
      </c>
      <c r="G16" s="110">
        <v>1.96</v>
      </c>
      <c r="H16" s="90">
        <v>0.51</v>
      </c>
      <c r="I16" s="87">
        <v>434638801.63</v>
      </c>
    </row>
    <row r="17" spans="1:9" ht="20.100000000000001" customHeight="1">
      <c r="A17" s="88" t="s">
        <v>226</v>
      </c>
      <c r="B17" s="89">
        <v>0.3</v>
      </c>
      <c r="C17" s="90">
        <v>3.45</v>
      </c>
      <c r="D17" s="157">
        <v>223416231</v>
      </c>
      <c r="E17" s="20"/>
      <c r="F17" s="154" t="s">
        <v>198</v>
      </c>
      <c r="G17" s="110">
        <v>0.15</v>
      </c>
      <c r="H17" s="90">
        <v>7.14</v>
      </c>
      <c r="I17" s="87">
        <v>152215679.90000001</v>
      </c>
    </row>
    <row r="18" spans="1:9" ht="20.100000000000001" customHeight="1">
      <c r="A18" s="88" t="s">
        <v>119</v>
      </c>
      <c r="B18" s="89">
        <v>1.96</v>
      </c>
      <c r="C18" s="90">
        <v>0.51</v>
      </c>
      <c r="D18" s="157">
        <v>223220135</v>
      </c>
      <c r="E18" s="20"/>
      <c r="F18" s="154" t="s">
        <v>153</v>
      </c>
      <c r="G18" s="110">
        <v>5.76</v>
      </c>
      <c r="H18" s="90">
        <v>-0.86</v>
      </c>
      <c r="I18" s="87">
        <v>88309919.120000005</v>
      </c>
    </row>
    <row r="19" spans="1:9" ht="20.100000000000001" customHeight="1">
      <c r="A19" s="88" t="s">
        <v>196</v>
      </c>
      <c r="B19" s="89">
        <v>0.3</v>
      </c>
      <c r="C19" s="90">
        <v>-6.25</v>
      </c>
      <c r="D19" s="157">
        <v>50037682</v>
      </c>
      <c r="E19" s="20"/>
      <c r="F19" s="156" t="s">
        <v>300</v>
      </c>
      <c r="G19" s="110">
        <v>4.88</v>
      </c>
      <c r="H19" s="90">
        <v>-0.41</v>
      </c>
      <c r="I19" s="87">
        <v>73868636.319999993</v>
      </c>
    </row>
    <row r="20" spans="1:9">
      <c r="E20" s="20"/>
    </row>
  </sheetData>
  <mergeCells count="5">
    <mergeCell ref="F13:I13"/>
    <mergeCell ref="A13:D13"/>
    <mergeCell ref="A2:I2"/>
    <mergeCell ref="A4:D4"/>
    <mergeCell ref="F4:I4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1"/>
  <sheetViews>
    <sheetView rightToLeft="1" topLeftCell="A55" zoomScale="110" zoomScaleNormal="110" workbookViewId="0">
      <selection activeCell="B75" sqref="B75:C75"/>
    </sheetView>
  </sheetViews>
  <sheetFormatPr defaultColWidth="9" defaultRowHeight="15.75" customHeight="1"/>
  <cols>
    <col min="1" max="1" width="1.28515625" style="1" customWidth="1"/>
    <col min="2" max="2" width="24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7.140625" style="57" customWidth="1"/>
    <col min="15" max="16384" width="9" style="45"/>
  </cols>
  <sheetData>
    <row r="1" spans="1:15" ht="24" customHeight="1">
      <c r="A1" s="45"/>
      <c r="B1" s="291" t="s">
        <v>328</v>
      </c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</row>
    <row r="2" spans="1:15" ht="31.5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5" ht="14.1" customHeight="1">
      <c r="A3" s="45"/>
      <c r="B3" s="274" t="s">
        <v>16</v>
      </c>
      <c r="C3" s="275"/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6"/>
    </row>
    <row r="4" spans="1:15" ht="14.1" customHeight="1">
      <c r="A4" s="45"/>
      <c r="B4" s="80" t="s">
        <v>238</v>
      </c>
      <c r="C4" s="80" t="s">
        <v>239</v>
      </c>
      <c r="D4" s="81">
        <v>0.78</v>
      </c>
      <c r="E4" s="86">
        <v>0.78</v>
      </c>
      <c r="F4" s="86">
        <v>0.78</v>
      </c>
      <c r="G4" s="86">
        <v>0.78</v>
      </c>
      <c r="H4" s="86">
        <v>0.78</v>
      </c>
      <c r="I4" s="86">
        <v>0.78</v>
      </c>
      <c r="J4" s="86">
        <v>0.78</v>
      </c>
      <c r="K4" s="82">
        <v>0</v>
      </c>
      <c r="L4" s="83">
        <v>2</v>
      </c>
      <c r="M4" s="84">
        <v>1460250000</v>
      </c>
      <c r="N4" s="85">
        <v>1138995000</v>
      </c>
      <c r="O4"/>
    </row>
    <row r="5" spans="1:15" ht="14.1" customHeight="1">
      <c r="A5" s="45"/>
      <c r="B5" s="80" t="s">
        <v>196</v>
      </c>
      <c r="C5" s="80" t="s">
        <v>197</v>
      </c>
      <c r="D5" s="81">
        <v>0.32</v>
      </c>
      <c r="E5" s="86">
        <v>0.32</v>
      </c>
      <c r="F5" s="86">
        <v>0.3</v>
      </c>
      <c r="G5" s="86">
        <v>0.3</v>
      </c>
      <c r="H5" s="86">
        <v>0.31</v>
      </c>
      <c r="I5" s="86">
        <v>0.3</v>
      </c>
      <c r="J5" s="86">
        <v>0.32</v>
      </c>
      <c r="K5" s="82">
        <v>-6.25</v>
      </c>
      <c r="L5" s="83">
        <v>36</v>
      </c>
      <c r="M5" s="84">
        <v>50037682</v>
      </c>
      <c r="N5" s="85">
        <v>15053647.359999999</v>
      </c>
      <c r="O5"/>
    </row>
    <row r="6" spans="1:15" ht="14.1" customHeight="1">
      <c r="A6" s="45"/>
      <c r="B6" s="80" t="s">
        <v>260</v>
      </c>
      <c r="C6" s="80" t="s">
        <v>259</v>
      </c>
      <c r="D6" s="81">
        <v>3.53</v>
      </c>
      <c r="E6" s="86">
        <v>3.53</v>
      </c>
      <c r="F6" s="86">
        <v>3.46</v>
      </c>
      <c r="G6" s="86">
        <v>3.48</v>
      </c>
      <c r="H6" s="86">
        <v>3.5</v>
      </c>
      <c r="I6" s="86">
        <v>3.5</v>
      </c>
      <c r="J6" s="86">
        <v>3.54</v>
      </c>
      <c r="K6" s="82">
        <v>-1.1299999999999999</v>
      </c>
      <c r="L6" s="83">
        <v>57</v>
      </c>
      <c r="M6" s="84">
        <v>11785640</v>
      </c>
      <c r="N6" s="85">
        <v>40968052.590000004</v>
      </c>
      <c r="O6"/>
    </row>
    <row r="7" spans="1:15" ht="14.1" customHeight="1">
      <c r="A7" s="45"/>
      <c r="B7" s="80" t="s">
        <v>150</v>
      </c>
      <c r="C7" s="80" t="s">
        <v>151</v>
      </c>
      <c r="D7" s="81">
        <v>0.67</v>
      </c>
      <c r="E7" s="86">
        <v>0.67</v>
      </c>
      <c r="F7" s="86">
        <v>0.67</v>
      </c>
      <c r="G7" s="86">
        <v>0.67</v>
      </c>
      <c r="H7" s="86">
        <v>0.67</v>
      </c>
      <c r="I7" s="86">
        <v>0.67</v>
      </c>
      <c r="J7" s="86">
        <v>0.67</v>
      </c>
      <c r="K7" s="82">
        <v>0</v>
      </c>
      <c r="L7" s="83">
        <v>2</v>
      </c>
      <c r="M7" s="84">
        <v>3000000</v>
      </c>
      <c r="N7" s="85">
        <v>2010000</v>
      </c>
      <c r="O7"/>
    </row>
    <row r="8" spans="1:15" ht="14.1" customHeight="1">
      <c r="A8" s="45"/>
      <c r="B8" s="80" t="s">
        <v>279</v>
      </c>
      <c r="C8" s="80" t="s">
        <v>280</v>
      </c>
      <c r="D8" s="81">
        <v>0.24</v>
      </c>
      <c r="E8" s="86">
        <v>0.24</v>
      </c>
      <c r="F8" s="86">
        <v>0.24</v>
      </c>
      <c r="G8" s="86">
        <v>0.24</v>
      </c>
      <c r="H8" s="86">
        <v>0.24</v>
      </c>
      <c r="I8" s="86">
        <v>0.24</v>
      </c>
      <c r="J8" s="86">
        <v>0.24</v>
      </c>
      <c r="K8" s="82">
        <v>0</v>
      </c>
      <c r="L8" s="83">
        <v>1</v>
      </c>
      <c r="M8" s="84">
        <v>103545</v>
      </c>
      <c r="N8" s="85">
        <v>24850.799999999999</v>
      </c>
      <c r="O8"/>
    </row>
    <row r="9" spans="1:15" ht="14.1" customHeight="1">
      <c r="A9" s="45"/>
      <c r="B9" s="80" t="s">
        <v>226</v>
      </c>
      <c r="C9" s="80" t="s">
        <v>227</v>
      </c>
      <c r="D9" s="81">
        <v>0.28999999999999998</v>
      </c>
      <c r="E9" s="86">
        <v>0.3</v>
      </c>
      <c r="F9" s="86">
        <v>0.28999999999999998</v>
      </c>
      <c r="G9" s="86">
        <v>0.28999999999999998</v>
      </c>
      <c r="H9" s="86">
        <v>0.28999999999999998</v>
      </c>
      <c r="I9" s="86">
        <v>0.3</v>
      </c>
      <c r="J9" s="86">
        <v>0.28999999999999998</v>
      </c>
      <c r="K9" s="82">
        <v>3.45</v>
      </c>
      <c r="L9" s="83">
        <v>241</v>
      </c>
      <c r="M9" s="84">
        <v>223416231</v>
      </c>
      <c r="N9" s="85">
        <v>65050706.990000002</v>
      </c>
      <c r="O9"/>
    </row>
    <row r="10" spans="1:15" ht="14.1" customHeight="1">
      <c r="A10" s="45"/>
      <c r="B10" s="151" t="s">
        <v>334</v>
      </c>
      <c r="C10" s="151" t="s">
        <v>335</v>
      </c>
      <c r="D10" s="186">
        <v>0.25</v>
      </c>
      <c r="E10" s="186">
        <v>0.25</v>
      </c>
      <c r="F10" s="186">
        <v>0.23</v>
      </c>
      <c r="G10" s="186">
        <v>0.23</v>
      </c>
      <c r="H10" s="186">
        <v>0.24</v>
      </c>
      <c r="I10" s="186">
        <v>0.24</v>
      </c>
      <c r="J10" s="186">
        <v>0.24</v>
      </c>
      <c r="K10" s="187">
        <v>0</v>
      </c>
      <c r="L10" s="188">
        <v>12</v>
      </c>
      <c r="M10" s="189">
        <v>14126582</v>
      </c>
      <c r="N10" s="190">
        <v>3263632.2</v>
      </c>
      <c r="O10"/>
    </row>
    <row r="11" spans="1:15" ht="14.1" customHeight="1">
      <c r="A11" s="45"/>
      <c r="B11" s="80" t="s">
        <v>290</v>
      </c>
      <c r="C11" s="80" t="s">
        <v>289</v>
      </c>
      <c r="D11" s="81">
        <v>0.98</v>
      </c>
      <c r="E11" s="86">
        <v>0.98</v>
      </c>
      <c r="F11" s="86">
        <v>0.97</v>
      </c>
      <c r="G11" s="86">
        <v>0.98</v>
      </c>
      <c r="H11" s="86">
        <v>0.98</v>
      </c>
      <c r="I11" s="86">
        <v>0.97</v>
      </c>
      <c r="J11" s="86">
        <v>0.98</v>
      </c>
      <c r="K11" s="82">
        <v>-1.02</v>
      </c>
      <c r="L11" s="83">
        <v>9</v>
      </c>
      <c r="M11" s="84">
        <v>850881</v>
      </c>
      <c r="N11" s="85">
        <v>833781.73</v>
      </c>
      <c r="O11"/>
    </row>
    <row r="12" spans="1:15" ht="14.1" customHeight="1">
      <c r="A12" s="45"/>
      <c r="B12" s="80" t="s">
        <v>119</v>
      </c>
      <c r="C12" s="80" t="s">
        <v>120</v>
      </c>
      <c r="D12" s="81">
        <v>1.95</v>
      </c>
      <c r="E12" s="86">
        <v>1.96</v>
      </c>
      <c r="F12" s="86">
        <v>1.94</v>
      </c>
      <c r="G12" s="86">
        <v>1.95</v>
      </c>
      <c r="H12" s="86">
        <v>1.95</v>
      </c>
      <c r="I12" s="86">
        <v>1.96</v>
      </c>
      <c r="J12" s="86">
        <v>1.95</v>
      </c>
      <c r="K12" s="82">
        <v>0.51</v>
      </c>
      <c r="L12" s="83">
        <v>118</v>
      </c>
      <c r="M12" s="84">
        <v>223220135</v>
      </c>
      <c r="N12" s="85">
        <v>434638801.63</v>
      </c>
      <c r="O12"/>
    </row>
    <row r="13" spans="1:15" ht="14.1" customHeight="1">
      <c r="A13" s="45"/>
      <c r="B13" s="151" t="s">
        <v>300</v>
      </c>
      <c r="C13" s="151" t="s">
        <v>299</v>
      </c>
      <c r="D13" s="81">
        <v>4.9000000000000004</v>
      </c>
      <c r="E13" s="86">
        <v>4.9000000000000004</v>
      </c>
      <c r="F13" s="86">
        <v>4.83</v>
      </c>
      <c r="G13" s="86">
        <v>4.88</v>
      </c>
      <c r="H13" s="86">
        <v>4.8</v>
      </c>
      <c r="I13" s="86">
        <v>4.88</v>
      </c>
      <c r="J13" s="86">
        <v>4.9000000000000004</v>
      </c>
      <c r="K13" s="82">
        <v>-0.41</v>
      </c>
      <c r="L13" s="83">
        <v>61</v>
      </c>
      <c r="M13" s="84">
        <v>15141881</v>
      </c>
      <c r="N13" s="85">
        <v>73868636.319999993</v>
      </c>
      <c r="O13"/>
    </row>
    <row r="14" spans="1:15" ht="14.1" customHeight="1">
      <c r="A14" s="45"/>
      <c r="B14" s="285" t="s">
        <v>17</v>
      </c>
      <c r="C14" s="286"/>
      <c r="D14" s="98"/>
      <c r="E14" s="98"/>
      <c r="F14" s="98"/>
      <c r="G14" s="98"/>
      <c r="H14" s="98"/>
      <c r="I14" s="98"/>
      <c r="J14" s="98"/>
      <c r="K14" s="98"/>
      <c r="L14" s="51">
        <f>SUM(L4:L13)</f>
        <v>539</v>
      </c>
      <c r="M14" s="51">
        <f>SUM(M4:M13)</f>
        <v>2001932577</v>
      </c>
      <c r="N14" s="51">
        <f>SUM(N4:N13)</f>
        <v>1774707109.6199996</v>
      </c>
      <c r="O14"/>
    </row>
    <row r="15" spans="1:15" ht="14.1" customHeight="1">
      <c r="A15" s="45"/>
      <c r="B15" s="292" t="s">
        <v>114</v>
      </c>
      <c r="C15" s="293"/>
      <c r="D15" s="293"/>
      <c r="E15" s="293"/>
      <c r="F15" s="293"/>
      <c r="G15" s="293"/>
      <c r="H15" s="293"/>
      <c r="I15" s="293"/>
      <c r="J15" s="293"/>
      <c r="K15" s="293"/>
      <c r="L15" s="293"/>
      <c r="M15" s="293"/>
      <c r="N15" s="294"/>
    </row>
    <row r="16" spans="1:15" ht="14.1" customHeight="1">
      <c r="A16" s="45"/>
      <c r="B16" s="80" t="s">
        <v>144</v>
      </c>
      <c r="C16" s="80" t="s">
        <v>145</v>
      </c>
      <c r="D16" s="81">
        <v>13.2</v>
      </c>
      <c r="E16" s="86">
        <v>13.34</v>
      </c>
      <c r="F16" s="86">
        <v>13.2</v>
      </c>
      <c r="G16" s="86">
        <v>13.28</v>
      </c>
      <c r="H16" s="86">
        <v>13.2</v>
      </c>
      <c r="I16" s="86">
        <v>13.28</v>
      </c>
      <c r="J16" s="86">
        <v>13.2</v>
      </c>
      <c r="K16" s="82">
        <v>0.61</v>
      </c>
      <c r="L16" s="83">
        <v>46</v>
      </c>
      <c r="M16" s="84">
        <v>2515297</v>
      </c>
      <c r="N16" s="85">
        <v>33395429.039999999</v>
      </c>
    </row>
    <row r="17" spans="1:15" ht="14.1" customHeight="1">
      <c r="A17" s="45"/>
      <c r="B17" s="80" t="s">
        <v>287</v>
      </c>
      <c r="C17" s="80" t="s">
        <v>288</v>
      </c>
      <c r="D17" s="81">
        <v>3.05</v>
      </c>
      <c r="E17" s="86">
        <v>3.05</v>
      </c>
      <c r="F17" s="86">
        <v>2.8</v>
      </c>
      <c r="G17" s="86">
        <v>3.01</v>
      </c>
      <c r="H17" s="86">
        <v>3.05</v>
      </c>
      <c r="I17" s="86">
        <v>2.99</v>
      </c>
      <c r="J17" s="86">
        <v>3.05</v>
      </c>
      <c r="K17" s="82">
        <v>-1.97</v>
      </c>
      <c r="L17" s="83">
        <v>22</v>
      </c>
      <c r="M17" s="84">
        <v>930676</v>
      </c>
      <c r="N17" s="85">
        <v>2802025.61</v>
      </c>
    </row>
    <row r="18" spans="1:15" ht="14.1" customHeight="1">
      <c r="A18" s="45"/>
      <c r="B18" s="285" t="s">
        <v>143</v>
      </c>
      <c r="C18" s="286"/>
      <c r="D18" s="98"/>
      <c r="E18" s="98"/>
      <c r="F18" s="98"/>
      <c r="G18" s="98"/>
      <c r="H18" s="98"/>
      <c r="I18" s="98"/>
      <c r="J18" s="98"/>
      <c r="K18" s="98"/>
      <c r="L18" s="51">
        <f>SUM(L16:L17)</f>
        <v>68</v>
      </c>
      <c r="M18" s="51">
        <f>SUM(M16:M17)</f>
        <v>3445973</v>
      </c>
      <c r="N18" s="51">
        <f>SUM(N16:N17)</f>
        <v>36197454.649999999</v>
      </c>
    </row>
    <row r="19" spans="1:15" ht="14.1" customHeight="1">
      <c r="A19" s="45"/>
      <c r="B19" s="292" t="s">
        <v>94</v>
      </c>
      <c r="C19" s="293"/>
      <c r="D19" s="293"/>
      <c r="E19" s="293"/>
      <c r="F19" s="293"/>
      <c r="G19" s="293"/>
      <c r="H19" s="293"/>
      <c r="I19" s="293"/>
      <c r="J19" s="293"/>
      <c r="K19" s="293"/>
      <c r="L19" s="293"/>
      <c r="M19" s="293"/>
      <c r="N19" s="294"/>
    </row>
    <row r="20" spans="1:15" ht="14.1" customHeight="1">
      <c r="A20" s="45"/>
      <c r="B20" s="36" t="s">
        <v>246</v>
      </c>
      <c r="C20" s="36" t="s">
        <v>247</v>
      </c>
      <c r="D20" s="135">
        <v>0.99</v>
      </c>
      <c r="E20" s="135">
        <v>0.99</v>
      </c>
      <c r="F20" s="135">
        <v>0.97</v>
      </c>
      <c r="G20" s="135">
        <v>0.99</v>
      </c>
      <c r="H20" s="135">
        <v>0.95</v>
      </c>
      <c r="I20" s="127">
        <v>0.99</v>
      </c>
      <c r="J20" s="127">
        <v>0.99</v>
      </c>
      <c r="K20" s="128">
        <v>0</v>
      </c>
      <c r="L20" s="129">
        <v>18</v>
      </c>
      <c r="M20" s="130">
        <v>1915264</v>
      </c>
      <c r="N20" s="131">
        <v>1895111.36</v>
      </c>
    </row>
    <row r="21" spans="1:15" ht="14.1" customHeight="1">
      <c r="A21" s="45"/>
      <c r="B21" s="285" t="s">
        <v>263</v>
      </c>
      <c r="C21" s="286"/>
      <c r="D21" s="98"/>
      <c r="E21" s="98"/>
      <c r="F21" s="98"/>
      <c r="G21" s="98"/>
      <c r="H21" s="98"/>
      <c r="I21" s="98"/>
      <c r="J21" s="98"/>
      <c r="K21" s="98"/>
      <c r="L21" s="51">
        <f>SUM(L20)</f>
        <v>18</v>
      </c>
      <c r="M21" s="51">
        <f>SUM(M20)</f>
        <v>1915264</v>
      </c>
      <c r="N21" s="51">
        <f>SUM(N20)</f>
        <v>1895111.36</v>
      </c>
    </row>
    <row r="22" spans="1:15" ht="14.1" customHeight="1">
      <c r="A22" s="45"/>
      <c r="B22" s="274" t="s">
        <v>18</v>
      </c>
      <c r="C22" s="275"/>
      <c r="D22" s="275"/>
      <c r="E22" s="275"/>
      <c r="F22" s="275"/>
      <c r="G22" s="275"/>
      <c r="H22" s="275"/>
      <c r="I22" s="275"/>
      <c r="J22" s="275"/>
      <c r="K22" s="275"/>
      <c r="L22" s="275"/>
      <c r="M22" s="275"/>
      <c r="N22" s="276"/>
    </row>
    <row r="23" spans="1:15" ht="14.1" customHeight="1">
      <c r="A23" s="45"/>
      <c r="B23" s="36" t="s">
        <v>281</v>
      </c>
      <c r="C23" s="36" t="s">
        <v>282</v>
      </c>
      <c r="D23" s="86">
        <v>26</v>
      </c>
      <c r="E23" s="168">
        <v>26</v>
      </c>
      <c r="F23" s="168">
        <v>26</v>
      </c>
      <c r="G23" s="168">
        <v>26</v>
      </c>
      <c r="H23" s="168">
        <v>26.09</v>
      </c>
      <c r="I23" s="168">
        <v>26</v>
      </c>
      <c r="J23" s="168">
        <v>26</v>
      </c>
      <c r="K23" s="169">
        <v>0</v>
      </c>
      <c r="L23" s="170">
        <v>4</v>
      </c>
      <c r="M23" s="171">
        <v>58646</v>
      </c>
      <c r="N23" s="172">
        <v>1524796</v>
      </c>
      <c r="O23"/>
    </row>
    <row r="24" spans="1:15" ht="14.1" customHeight="1">
      <c r="A24" s="45"/>
      <c r="B24" s="36" t="s">
        <v>240</v>
      </c>
      <c r="C24" s="36" t="s">
        <v>241</v>
      </c>
      <c r="D24" s="168">
        <v>4.2</v>
      </c>
      <c r="E24" s="186">
        <v>4.2</v>
      </c>
      <c r="F24" s="186">
        <v>4.2</v>
      </c>
      <c r="G24" s="186">
        <v>4.2</v>
      </c>
      <c r="H24" s="186">
        <v>4.1100000000000003</v>
      </c>
      <c r="I24" s="186">
        <v>4.2</v>
      </c>
      <c r="J24" s="186">
        <v>4.5999999999999996</v>
      </c>
      <c r="K24" s="187">
        <v>-8.6999999999999993</v>
      </c>
      <c r="L24" s="188">
        <v>1</v>
      </c>
      <c r="M24" s="189">
        <v>100000</v>
      </c>
      <c r="N24" s="190">
        <v>420000</v>
      </c>
      <c r="O24"/>
    </row>
    <row r="25" spans="1:15" ht="14.1" customHeight="1">
      <c r="A25" s="45"/>
      <c r="B25" s="36" t="s">
        <v>96</v>
      </c>
      <c r="C25" s="36" t="s">
        <v>97</v>
      </c>
      <c r="D25" s="135">
        <v>7.95</v>
      </c>
      <c r="E25" s="135">
        <v>8.4600000000000009</v>
      </c>
      <c r="F25" s="135">
        <v>7.9</v>
      </c>
      <c r="G25" s="135">
        <v>8.11</v>
      </c>
      <c r="H25" s="135">
        <v>7.81</v>
      </c>
      <c r="I25" s="127">
        <v>7.99</v>
      </c>
      <c r="J25" s="127">
        <v>7.95</v>
      </c>
      <c r="K25" s="128">
        <v>0.5</v>
      </c>
      <c r="L25" s="129">
        <v>37</v>
      </c>
      <c r="M25" s="130">
        <v>9088449</v>
      </c>
      <c r="N25" s="131">
        <v>73706135.609999999</v>
      </c>
      <c r="O25"/>
    </row>
    <row r="26" spans="1:15" ht="14.1" customHeight="1">
      <c r="A26" s="45"/>
      <c r="B26" s="36" t="s">
        <v>178</v>
      </c>
      <c r="C26" s="36" t="s">
        <v>179</v>
      </c>
      <c r="D26" s="135">
        <v>3.7</v>
      </c>
      <c r="E26" s="135">
        <v>3.7</v>
      </c>
      <c r="F26" s="135">
        <v>3.65</v>
      </c>
      <c r="G26" s="135">
        <v>3.66</v>
      </c>
      <c r="H26" s="135">
        <v>3.7</v>
      </c>
      <c r="I26" s="127">
        <v>3.65</v>
      </c>
      <c r="J26" s="127">
        <v>3.7</v>
      </c>
      <c r="K26" s="128">
        <v>-1.35</v>
      </c>
      <c r="L26" s="129">
        <v>18</v>
      </c>
      <c r="M26" s="130">
        <v>3160000</v>
      </c>
      <c r="N26" s="131">
        <v>11559000</v>
      </c>
      <c r="O26"/>
    </row>
    <row r="27" spans="1:15" ht="14.1" customHeight="1">
      <c r="A27" s="45"/>
      <c r="B27" s="36" t="s">
        <v>230</v>
      </c>
      <c r="C27" s="36" t="s">
        <v>231</v>
      </c>
      <c r="D27" s="135">
        <v>0.6</v>
      </c>
      <c r="E27" s="135">
        <v>0.6</v>
      </c>
      <c r="F27" s="135">
        <v>0.6</v>
      </c>
      <c r="G27" s="135">
        <v>0.6</v>
      </c>
      <c r="H27" s="135">
        <v>0.6</v>
      </c>
      <c r="I27" s="127">
        <v>0.6</v>
      </c>
      <c r="J27" s="127">
        <v>0.6</v>
      </c>
      <c r="K27" s="128">
        <v>0</v>
      </c>
      <c r="L27" s="129">
        <v>5</v>
      </c>
      <c r="M27" s="130">
        <v>2853551</v>
      </c>
      <c r="N27" s="131">
        <v>1712130.6</v>
      </c>
      <c r="O27"/>
    </row>
    <row r="28" spans="1:15" ht="14.1" customHeight="1">
      <c r="A28" s="45"/>
      <c r="B28" s="289" t="s">
        <v>83</v>
      </c>
      <c r="C28" s="290"/>
      <c r="D28" s="98"/>
      <c r="E28" s="98"/>
      <c r="F28" s="98"/>
      <c r="G28" s="98"/>
      <c r="H28" s="98"/>
      <c r="I28" s="98"/>
      <c r="J28" s="98"/>
      <c r="K28" s="98"/>
      <c r="L28" s="51">
        <f>SUM(L23:L27)</f>
        <v>65</v>
      </c>
      <c r="M28" s="51">
        <f>SUM(M23:M27)</f>
        <v>15260646</v>
      </c>
      <c r="N28" s="51">
        <f>SUM(N23:N27)</f>
        <v>88922062.209999993</v>
      </c>
    </row>
    <row r="29" spans="1:15" ht="14.1" customHeight="1">
      <c r="A29" s="45"/>
      <c r="B29" s="263" t="s">
        <v>19</v>
      </c>
      <c r="C29" s="264"/>
      <c r="D29" s="264"/>
      <c r="E29" s="264"/>
      <c r="F29" s="264"/>
      <c r="G29" s="264"/>
      <c r="H29" s="264"/>
      <c r="I29" s="264"/>
      <c r="J29" s="264"/>
      <c r="K29" s="264"/>
      <c r="L29" s="264"/>
      <c r="M29" s="264"/>
      <c r="N29" s="265"/>
    </row>
    <row r="30" spans="1:15" ht="14.1" customHeight="1">
      <c r="A30" s="45"/>
      <c r="B30" s="36" t="s">
        <v>153</v>
      </c>
      <c r="C30" s="36" t="s">
        <v>154</v>
      </c>
      <c r="D30" s="135">
        <v>5.81</v>
      </c>
      <c r="E30" s="135">
        <v>5.9</v>
      </c>
      <c r="F30" s="135">
        <v>5.76</v>
      </c>
      <c r="G30" s="135">
        <v>5.8</v>
      </c>
      <c r="H30" s="135">
        <v>5.77</v>
      </c>
      <c r="I30" s="127">
        <v>5.76</v>
      </c>
      <c r="J30" s="127">
        <v>5.81</v>
      </c>
      <c r="K30" s="128">
        <v>-0.86</v>
      </c>
      <c r="L30" s="129">
        <v>63</v>
      </c>
      <c r="M30" s="130">
        <v>15218144</v>
      </c>
      <c r="N30" s="131">
        <v>88309919.120000005</v>
      </c>
      <c r="O30"/>
    </row>
    <row r="31" spans="1:15" ht="14.1" customHeight="1">
      <c r="A31" s="45"/>
      <c r="B31" s="36" t="s">
        <v>105</v>
      </c>
      <c r="C31" s="36" t="s">
        <v>106</v>
      </c>
      <c r="D31" s="146">
        <v>2.99</v>
      </c>
      <c r="E31" s="146">
        <v>2.99</v>
      </c>
      <c r="F31" s="146">
        <v>2.7</v>
      </c>
      <c r="G31" s="146">
        <v>2.77</v>
      </c>
      <c r="H31" s="146">
        <v>2.99</v>
      </c>
      <c r="I31" s="146">
        <v>2.7</v>
      </c>
      <c r="J31" s="146">
        <v>2.99</v>
      </c>
      <c r="K31" s="147">
        <v>-9.6999999999999993</v>
      </c>
      <c r="L31" s="152">
        <v>5</v>
      </c>
      <c r="M31" s="148">
        <v>140387</v>
      </c>
      <c r="N31" s="149">
        <v>388907.13</v>
      </c>
      <c r="O31"/>
    </row>
    <row r="32" spans="1:15" ht="14.1" customHeight="1">
      <c r="A32" s="45"/>
      <c r="B32" s="36" t="s">
        <v>206</v>
      </c>
      <c r="C32" s="36" t="s">
        <v>205</v>
      </c>
      <c r="D32" s="135">
        <v>2.85</v>
      </c>
      <c r="E32" s="135">
        <v>2.85</v>
      </c>
      <c r="F32" s="135">
        <v>2.84</v>
      </c>
      <c r="G32" s="135">
        <v>2.85</v>
      </c>
      <c r="H32" s="135">
        <v>2.9</v>
      </c>
      <c r="I32" s="127">
        <v>2.85</v>
      </c>
      <c r="J32" s="127">
        <v>2.9</v>
      </c>
      <c r="K32" s="82">
        <v>-1.72</v>
      </c>
      <c r="L32" s="129">
        <v>5</v>
      </c>
      <c r="M32" s="130">
        <v>1018432</v>
      </c>
      <c r="N32" s="131">
        <v>2900531.2000000002</v>
      </c>
      <c r="O32"/>
    </row>
    <row r="33" spans="1:15" ht="14.1" customHeight="1">
      <c r="A33" s="45"/>
      <c r="B33" s="36" t="s">
        <v>49</v>
      </c>
      <c r="C33" s="36" t="s">
        <v>50</v>
      </c>
      <c r="D33" s="135">
        <v>5.5</v>
      </c>
      <c r="E33" s="168">
        <v>5.5</v>
      </c>
      <c r="F33" s="168">
        <v>5.5</v>
      </c>
      <c r="G33" s="168">
        <v>5.5</v>
      </c>
      <c r="H33" s="168">
        <v>5.5</v>
      </c>
      <c r="I33" s="168">
        <v>5.5</v>
      </c>
      <c r="J33" s="168">
        <v>5.5</v>
      </c>
      <c r="K33" s="169">
        <v>0</v>
      </c>
      <c r="L33" s="170">
        <v>4</v>
      </c>
      <c r="M33" s="171">
        <v>200000</v>
      </c>
      <c r="N33" s="172">
        <v>1100000</v>
      </c>
      <c r="O33"/>
    </row>
    <row r="34" spans="1:15" ht="14.1" customHeight="1">
      <c r="A34" s="45"/>
      <c r="B34" s="36" t="s">
        <v>192</v>
      </c>
      <c r="C34" s="36" t="s">
        <v>193</v>
      </c>
      <c r="D34" s="135">
        <v>17.600000000000001</v>
      </c>
      <c r="E34" s="135">
        <v>17.600000000000001</v>
      </c>
      <c r="F34" s="135">
        <v>17.600000000000001</v>
      </c>
      <c r="G34" s="135">
        <v>17.600000000000001</v>
      </c>
      <c r="H34" s="135">
        <v>17.239999999999998</v>
      </c>
      <c r="I34" s="127">
        <v>17.600000000000001</v>
      </c>
      <c r="J34" s="127">
        <v>17.600000000000001</v>
      </c>
      <c r="K34" s="82">
        <v>0</v>
      </c>
      <c r="L34" s="129">
        <v>1</v>
      </c>
      <c r="M34" s="130">
        <v>4179</v>
      </c>
      <c r="N34" s="131">
        <v>73550.399999999994</v>
      </c>
      <c r="O34"/>
    </row>
    <row r="35" spans="1:15" ht="14.1" customHeight="1">
      <c r="A35" s="45"/>
      <c r="B35" s="36" t="s">
        <v>234</v>
      </c>
      <c r="C35" s="36" t="s">
        <v>235</v>
      </c>
      <c r="D35" s="135">
        <v>1.3</v>
      </c>
      <c r="E35" s="135">
        <v>1.3</v>
      </c>
      <c r="F35" s="135">
        <v>1.3</v>
      </c>
      <c r="G35" s="135">
        <v>1.3</v>
      </c>
      <c r="H35" s="135">
        <v>1.27</v>
      </c>
      <c r="I35" s="127">
        <v>1.3</v>
      </c>
      <c r="J35" s="127">
        <v>1.27</v>
      </c>
      <c r="K35" s="128">
        <v>2.36</v>
      </c>
      <c r="L35" s="129">
        <v>4</v>
      </c>
      <c r="M35" s="130">
        <v>110000</v>
      </c>
      <c r="N35" s="131">
        <v>143000</v>
      </c>
      <c r="O35"/>
    </row>
    <row r="36" spans="1:15" ht="14.1" customHeight="1">
      <c r="A36" s="45"/>
      <c r="B36" s="113" t="s">
        <v>243</v>
      </c>
      <c r="C36" s="113" t="s">
        <v>242</v>
      </c>
      <c r="D36" s="86">
        <v>2.6</v>
      </c>
      <c r="E36" s="168">
        <v>2.6</v>
      </c>
      <c r="F36" s="168">
        <v>2.6</v>
      </c>
      <c r="G36" s="168">
        <v>2.6</v>
      </c>
      <c r="H36" s="168">
        <v>2.65</v>
      </c>
      <c r="I36" s="168">
        <v>2.6</v>
      </c>
      <c r="J36" s="168">
        <v>2.6</v>
      </c>
      <c r="K36" s="169">
        <v>0</v>
      </c>
      <c r="L36" s="170">
        <v>2</v>
      </c>
      <c r="M36" s="171">
        <v>36149</v>
      </c>
      <c r="N36" s="172">
        <v>93987.4</v>
      </c>
      <c r="O36"/>
    </row>
    <row r="37" spans="1:15" ht="14.1" customHeight="1">
      <c r="A37" s="45"/>
      <c r="B37" s="36" t="s">
        <v>163</v>
      </c>
      <c r="C37" s="36" t="s">
        <v>162</v>
      </c>
      <c r="D37" s="135">
        <v>2.19</v>
      </c>
      <c r="E37" s="135">
        <v>2.2000000000000002</v>
      </c>
      <c r="F37" s="135">
        <v>2.19</v>
      </c>
      <c r="G37" s="135">
        <v>2.2000000000000002</v>
      </c>
      <c r="H37" s="135">
        <v>2.2000000000000002</v>
      </c>
      <c r="I37" s="127">
        <v>2.2000000000000002</v>
      </c>
      <c r="J37" s="127">
        <v>2.19</v>
      </c>
      <c r="K37" s="128">
        <v>0.46</v>
      </c>
      <c r="L37" s="129">
        <v>11</v>
      </c>
      <c r="M37" s="130">
        <v>1957266</v>
      </c>
      <c r="N37" s="131">
        <v>4305962.54</v>
      </c>
      <c r="O37"/>
    </row>
    <row r="38" spans="1:15" ht="14.1" customHeight="1">
      <c r="A38" s="45"/>
      <c r="B38" s="36" t="s">
        <v>148</v>
      </c>
      <c r="C38" s="36" t="s">
        <v>149</v>
      </c>
      <c r="D38" s="168">
        <v>2.1</v>
      </c>
      <c r="E38" s="186">
        <v>2.1</v>
      </c>
      <c r="F38" s="186">
        <v>2.1</v>
      </c>
      <c r="G38" s="186">
        <v>2.1</v>
      </c>
      <c r="H38" s="186">
        <v>2.1</v>
      </c>
      <c r="I38" s="186">
        <v>2.1</v>
      </c>
      <c r="J38" s="186">
        <v>2.1</v>
      </c>
      <c r="K38" s="187">
        <v>0</v>
      </c>
      <c r="L38" s="188">
        <v>3</v>
      </c>
      <c r="M38" s="189">
        <v>24613</v>
      </c>
      <c r="N38" s="190">
        <v>51687.3</v>
      </c>
      <c r="O38"/>
    </row>
    <row r="39" spans="1:15" ht="14.1" customHeight="1">
      <c r="A39" s="45"/>
      <c r="B39" s="36" t="s">
        <v>232</v>
      </c>
      <c r="C39" s="36" t="s">
        <v>233</v>
      </c>
      <c r="D39" s="135">
        <v>5.7</v>
      </c>
      <c r="E39" s="135">
        <v>5.7</v>
      </c>
      <c r="F39" s="135">
        <v>5.7</v>
      </c>
      <c r="G39" s="135">
        <v>5.7</v>
      </c>
      <c r="H39" s="135">
        <v>5.69</v>
      </c>
      <c r="I39" s="127">
        <v>5.7</v>
      </c>
      <c r="J39" s="127">
        <v>5.7</v>
      </c>
      <c r="K39" s="82">
        <v>0</v>
      </c>
      <c r="L39" s="129">
        <v>2</v>
      </c>
      <c r="M39" s="130">
        <v>6103</v>
      </c>
      <c r="N39" s="131">
        <v>34787.1</v>
      </c>
      <c r="O39"/>
    </row>
    <row r="40" spans="1:15" ht="14.1" customHeight="1">
      <c r="A40" s="45"/>
      <c r="B40" s="266" t="s">
        <v>20</v>
      </c>
      <c r="C40" s="267"/>
      <c r="D40" s="271"/>
      <c r="E40" s="272"/>
      <c r="F40" s="272"/>
      <c r="G40" s="272"/>
      <c r="H40" s="272"/>
      <c r="I40" s="272"/>
      <c r="J40" s="272"/>
      <c r="K40" s="273"/>
      <c r="L40" s="51">
        <f>SUM(L30:L39)</f>
        <v>100</v>
      </c>
      <c r="M40" s="51">
        <f>SUM(M30:M39)</f>
        <v>18715273</v>
      </c>
      <c r="N40" s="51">
        <f>SUM(N30:N39)</f>
        <v>97402332.190000013</v>
      </c>
      <c r="O40"/>
    </row>
    <row r="41" spans="1:15" ht="14.1" customHeight="1">
      <c r="A41" s="45"/>
      <c r="B41" s="274" t="s">
        <v>28</v>
      </c>
      <c r="C41" s="275"/>
      <c r="D41" s="275"/>
      <c r="E41" s="275"/>
      <c r="F41" s="275"/>
      <c r="G41" s="275"/>
      <c r="H41" s="275"/>
      <c r="I41" s="275"/>
      <c r="J41" s="275"/>
      <c r="K41" s="275"/>
      <c r="L41" s="275"/>
      <c r="M41" s="275"/>
      <c r="N41" s="276"/>
      <c r="O41"/>
    </row>
    <row r="42" spans="1:15" ht="14.1" customHeight="1">
      <c r="A42" s="45"/>
      <c r="B42" s="36" t="s">
        <v>128</v>
      </c>
      <c r="C42" s="36" t="s">
        <v>129</v>
      </c>
      <c r="D42" s="135">
        <v>9.4</v>
      </c>
      <c r="E42" s="135">
        <v>9.4</v>
      </c>
      <c r="F42" s="135">
        <v>9.35</v>
      </c>
      <c r="G42" s="135">
        <v>9.36</v>
      </c>
      <c r="H42" s="135">
        <v>9.3000000000000007</v>
      </c>
      <c r="I42" s="127">
        <v>9.35</v>
      </c>
      <c r="J42" s="127">
        <v>9.3000000000000007</v>
      </c>
      <c r="K42" s="82">
        <v>0.54</v>
      </c>
      <c r="L42" s="129">
        <v>3</v>
      </c>
      <c r="M42" s="130">
        <v>302100</v>
      </c>
      <c r="N42" s="131">
        <v>2827240</v>
      </c>
      <c r="O42"/>
    </row>
    <row r="43" spans="1:15" ht="14.1" customHeight="1">
      <c r="A43" s="45"/>
      <c r="B43" s="36" t="s">
        <v>257</v>
      </c>
      <c r="C43" s="36" t="s">
        <v>258</v>
      </c>
      <c r="D43" s="135">
        <v>9.0500000000000007</v>
      </c>
      <c r="E43" s="135">
        <v>9.25</v>
      </c>
      <c r="F43" s="135">
        <v>9.0500000000000007</v>
      </c>
      <c r="G43" s="135">
        <v>9.2100000000000009</v>
      </c>
      <c r="H43" s="135">
        <v>9.25</v>
      </c>
      <c r="I43" s="127">
        <v>9.25</v>
      </c>
      <c r="J43" s="127">
        <v>9.25</v>
      </c>
      <c r="K43" s="82">
        <v>0</v>
      </c>
      <c r="L43" s="129">
        <v>2</v>
      </c>
      <c r="M43" s="130">
        <v>25000</v>
      </c>
      <c r="N43" s="131">
        <v>230250</v>
      </c>
      <c r="O43"/>
    </row>
    <row r="44" spans="1:15" ht="14.1" customHeight="1">
      <c r="A44" s="45"/>
      <c r="B44" s="266" t="s">
        <v>155</v>
      </c>
      <c r="C44" s="267"/>
      <c r="D44" s="271"/>
      <c r="E44" s="272"/>
      <c r="F44" s="272"/>
      <c r="G44" s="272"/>
      <c r="H44" s="272"/>
      <c r="I44" s="272"/>
      <c r="J44" s="272"/>
      <c r="K44" s="273"/>
      <c r="L44" s="51">
        <f>SUM(L42:L43)</f>
        <v>5</v>
      </c>
      <c r="M44" s="51">
        <f>SUM(M42:M43)</f>
        <v>327100</v>
      </c>
      <c r="N44" s="51">
        <f>SUM(N42:N43)</f>
        <v>3057490</v>
      </c>
    </row>
    <row r="45" spans="1:15" ht="14.1" customHeight="1">
      <c r="A45" s="45"/>
      <c r="B45" s="277" t="s">
        <v>21</v>
      </c>
      <c r="C45" s="278"/>
      <c r="D45" s="278"/>
      <c r="E45" s="278"/>
      <c r="F45" s="278"/>
      <c r="G45" s="278"/>
      <c r="H45" s="278"/>
      <c r="I45" s="278"/>
      <c r="J45" s="278"/>
      <c r="K45" s="278"/>
      <c r="L45" s="278"/>
      <c r="M45" s="278"/>
      <c r="N45" s="279"/>
    </row>
    <row r="46" spans="1:15" ht="14.1" customHeight="1">
      <c r="A46" s="45"/>
      <c r="B46" s="36" t="s">
        <v>248</v>
      </c>
      <c r="C46" s="36" t="s">
        <v>249</v>
      </c>
      <c r="D46" s="135">
        <v>2.81</v>
      </c>
      <c r="E46" s="135">
        <v>2.81</v>
      </c>
      <c r="F46" s="135">
        <v>2.81</v>
      </c>
      <c r="G46" s="135">
        <v>2.81</v>
      </c>
      <c r="H46" s="135">
        <v>2.81</v>
      </c>
      <c r="I46" s="127">
        <v>2.81</v>
      </c>
      <c r="J46" s="127">
        <v>2.81</v>
      </c>
      <c r="K46" s="82">
        <v>0</v>
      </c>
      <c r="L46" s="129">
        <v>3</v>
      </c>
      <c r="M46" s="130">
        <v>356578</v>
      </c>
      <c r="N46" s="131">
        <v>1001984.18</v>
      </c>
    </row>
    <row r="47" spans="1:15" ht="14.1" customHeight="1">
      <c r="A47" s="45"/>
      <c r="B47" s="106" t="s">
        <v>266</v>
      </c>
      <c r="C47" s="106" t="s">
        <v>267</v>
      </c>
      <c r="D47" s="135">
        <v>10.25</v>
      </c>
      <c r="E47" s="135">
        <v>10.25</v>
      </c>
      <c r="F47" s="135">
        <v>10.25</v>
      </c>
      <c r="G47" s="135">
        <v>10.25</v>
      </c>
      <c r="H47" s="135">
        <v>10.5</v>
      </c>
      <c r="I47" s="127">
        <v>10.25</v>
      </c>
      <c r="J47" s="127">
        <v>10.5</v>
      </c>
      <c r="K47" s="82">
        <v>-2.38</v>
      </c>
      <c r="L47" s="129">
        <v>1</v>
      </c>
      <c r="M47" s="130">
        <v>7100</v>
      </c>
      <c r="N47" s="131">
        <v>72775</v>
      </c>
    </row>
    <row r="48" spans="1:15" ht="14.1" customHeight="1">
      <c r="A48" s="45"/>
      <c r="B48" s="106" t="s">
        <v>255</v>
      </c>
      <c r="C48" s="106" t="s">
        <v>256</v>
      </c>
      <c r="D48" s="135">
        <v>4.7</v>
      </c>
      <c r="E48" s="135">
        <v>5</v>
      </c>
      <c r="F48" s="135">
        <v>4.7</v>
      </c>
      <c r="G48" s="135">
        <v>4.91</v>
      </c>
      <c r="H48" s="135">
        <v>4.84</v>
      </c>
      <c r="I48" s="127">
        <v>5</v>
      </c>
      <c r="J48" s="127">
        <v>4.7</v>
      </c>
      <c r="K48" s="82">
        <v>6.38</v>
      </c>
      <c r="L48" s="129">
        <v>7</v>
      </c>
      <c r="M48" s="130">
        <v>771329</v>
      </c>
      <c r="N48" s="131">
        <v>3785190.9</v>
      </c>
    </row>
    <row r="49" spans="1:14" ht="14.1" customHeight="1">
      <c r="A49" s="45"/>
      <c r="B49" s="280" t="s">
        <v>265</v>
      </c>
      <c r="C49" s="281"/>
      <c r="D49" s="282"/>
      <c r="E49" s="283"/>
      <c r="F49" s="283"/>
      <c r="G49" s="283"/>
      <c r="H49" s="283"/>
      <c r="I49" s="283"/>
      <c r="J49" s="283"/>
      <c r="K49" s="284"/>
      <c r="L49" s="51">
        <f>SUM(L46:L48)</f>
        <v>11</v>
      </c>
      <c r="M49" s="51">
        <f>SUM(M46:M48)</f>
        <v>1135007</v>
      </c>
      <c r="N49" s="51">
        <f>SUM(N46:N48)</f>
        <v>4859950.08</v>
      </c>
    </row>
    <row r="50" spans="1:14" ht="15.75" customHeight="1">
      <c r="A50" s="45"/>
      <c r="B50" s="269" t="s">
        <v>22</v>
      </c>
      <c r="C50" s="270"/>
      <c r="D50" s="52"/>
      <c r="E50" s="52"/>
      <c r="F50" s="52"/>
      <c r="G50" s="52"/>
      <c r="H50" s="52"/>
      <c r="I50" s="52"/>
      <c r="J50" s="52"/>
      <c r="K50" s="52"/>
      <c r="L50" s="53">
        <f>L49+L44+L40+L28+L21+L18+L14</f>
        <v>806</v>
      </c>
      <c r="M50" s="53">
        <f t="shared" ref="M50:N50" si="0">M49+M44+M40+M28+M21+M18+M14</f>
        <v>2042731840</v>
      </c>
      <c r="N50" s="53">
        <f t="shared" si="0"/>
        <v>2007041510.1099997</v>
      </c>
    </row>
    <row r="51" spans="1:14" ht="27" customHeight="1">
      <c r="A51" s="45"/>
      <c r="B51" s="268" t="s">
        <v>329</v>
      </c>
      <c r="C51" s="268"/>
      <c r="D51" s="268"/>
      <c r="E51" s="268"/>
      <c r="F51" s="268"/>
      <c r="G51" s="268"/>
      <c r="H51" s="268"/>
      <c r="I51" s="268"/>
      <c r="J51" s="268"/>
      <c r="K51" s="268"/>
      <c r="L51" s="268"/>
      <c r="M51" s="268"/>
      <c r="N51" s="268"/>
    </row>
    <row r="52" spans="1:14" ht="33" customHeight="1">
      <c r="A52" s="45"/>
      <c r="B52" s="46" t="s">
        <v>6</v>
      </c>
      <c r="C52" s="47" t="s">
        <v>7</v>
      </c>
      <c r="D52" s="47" t="s">
        <v>8</v>
      </c>
      <c r="E52" s="47" t="s">
        <v>9</v>
      </c>
      <c r="F52" s="47" t="s">
        <v>10</v>
      </c>
      <c r="G52" s="47" t="s">
        <v>11</v>
      </c>
      <c r="H52" s="47" t="s">
        <v>12</v>
      </c>
      <c r="I52" s="47" t="s">
        <v>13</v>
      </c>
      <c r="J52" s="48" t="s">
        <v>14</v>
      </c>
      <c r="K52" s="49" t="s">
        <v>15</v>
      </c>
      <c r="L52" s="50" t="s">
        <v>3</v>
      </c>
      <c r="M52" s="50" t="s">
        <v>2</v>
      </c>
      <c r="N52" s="47" t="s">
        <v>1</v>
      </c>
    </row>
    <row r="53" spans="1:14" ht="14.1" customHeight="1">
      <c r="A53" s="45"/>
      <c r="B53" s="274" t="s">
        <v>16</v>
      </c>
      <c r="C53" s="275"/>
      <c r="D53" s="275"/>
      <c r="E53" s="275"/>
      <c r="F53" s="275"/>
      <c r="G53" s="275"/>
      <c r="H53" s="275"/>
      <c r="I53" s="275"/>
      <c r="J53" s="275"/>
      <c r="K53" s="275"/>
      <c r="L53" s="275"/>
      <c r="M53" s="275"/>
      <c r="N53" s="276"/>
    </row>
    <row r="54" spans="1:14" ht="14.1" customHeight="1">
      <c r="A54" s="45"/>
      <c r="B54" s="106" t="s">
        <v>103</v>
      </c>
      <c r="C54" s="106" t="s">
        <v>104</v>
      </c>
      <c r="D54" s="117">
        <v>0.1</v>
      </c>
      <c r="E54" s="127">
        <v>0.1</v>
      </c>
      <c r="F54" s="127">
        <v>0.1</v>
      </c>
      <c r="G54" s="127">
        <v>0.1</v>
      </c>
      <c r="H54" s="127">
        <v>0.12</v>
      </c>
      <c r="I54" s="127">
        <v>0.1</v>
      </c>
      <c r="J54" s="127">
        <v>0.12</v>
      </c>
      <c r="K54" s="128">
        <v>-16.670000000000002</v>
      </c>
      <c r="L54" s="129">
        <v>1</v>
      </c>
      <c r="M54" s="130">
        <v>2000000</v>
      </c>
      <c r="N54" s="131">
        <v>200000</v>
      </c>
    </row>
    <row r="55" spans="1:14" ht="14.1" customHeight="1">
      <c r="A55" s="45"/>
      <c r="B55" s="106" t="s">
        <v>220</v>
      </c>
      <c r="C55" s="106" t="s">
        <v>221</v>
      </c>
      <c r="D55" s="117">
        <v>0.19</v>
      </c>
      <c r="E55" s="127">
        <v>0.19</v>
      </c>
      <c r="F55" s="127">
        <v>0.19</v>
      </c>
      <c r="G55" s="127">
        <v>0.19</v>
      </c>
      <c r="H55" s="127">
        <v>0.19</v>
      </c>
      <c r="I55" s="127">
        <v>0.19</v>
      </c>
      <c r="J55" s="127">
        <v>0.19</v>
      </c>
      <c r="K55" s="128">
        <v>0</v>
      </c>
      <c r="L55" s="129">
        <v>1</v>
      </c>
      <c r="M55" s="130">
        <v>183111</v>
      </c>
      <c r="N55" s="131">
        <v>34791.089999999997</v>
      </c>
    </row>
    <row r="56" spans="1:14" ht="14.1" customHeight="1">
      <c r="A56" s="45"/>
      <c r="B56" s="285" t="s">
        <v>17</v>
      </c>
      <c r="C56" s="286"/>
      <c r="D56" s="109"/>
      <c r="E56" s="109"/>
      <c r="F56" s="109"/>
      <c r="G56" s="109"/>
      <c r="H56" s="109"/>
      <c r="I56" s="109"/>
      <c r="J56" s="109"/>
      <c r="K56" s="109"/>
      <c r="L56" s="115">
        <f>SUM(L54:L55)</f>
        <v>2</v>
      </c>
      <c r="M56" s="115">
        <f>SUM(M54:M55)</f>
        <v>2183111</v>
      </c>
      <c r="N56" s="115">
        <f>SUM(N54:N55)</f>
        <v>234791.09</v>
      </c>
    </row>
    <row r="57" spans="1:14" ht="14.1" customHeight="1">
      <c r="A57" s="45"/>
      <c r="B57" s="274" t="s">
        <v>18</v>
      </c>
      <c r="C57" s="275"/>
      <c r="D57" s="275"/>
      <c r="E57" s="275"/>
      <c r="F57" s="275"/>
      <c r="G57" s="275"/>
      <c r="H57" s="275"/>
      <c r="I57" s="275"/>
      <c r="J57" s="275"/>
      <c r="K57" s="275"/>
      <c r="L57" s="275"/>
      <c r="M57" s="275"/>
      <c r="N57" s="276"/>
    </row>
    <row r="58" spans="1:14" ht="14.1" customHeight="1">
      <c r="A58" s="45"/>
      <c r="B58" s="103" t="s">
        <v>304</v>
      </c>
      <c r="C58" s="103" t="s">
        <v>305</v>
      </c>
      <c r="D58" s="117">
        <v>2.2799999999999998</v>
      </c>
      <c r="E58" s="127">
        <v>2.2799999999999998</v>
      </c>
      <c r="F58" s="127">
        <v>2.2000000000000002</v>
      </c>
      <c r="G58" s="127">
        <v>2.2000000000000002</v>
      </c>
      <c r="H58" s="127">
        <v>2.2799999999999998</v>
      </c>
      <c r="I58" s="127">
        <v>2.2000000000000002</v>
      </c>
      <c r="J58" s="127">
        <v>2.2799999999999998</v>
      </c>
      <c r="K58" s="128">
        <v>-3.51</v>
      </c>
      <c r="L58" s="129">
        <v>5</v>
      </c>
      <c r="M58" s="130">
        <v>642438</v>
      </c>
      <c r="N58" s="131">
        <v>1414758.64</v>
      </c>
    </row>
    <row r="59" spans="1:14" ht="14.1" customHeight="1">
      <c r="A59" s="45"/>
      <c r="B59" s="289" t="s">
        <v>83</v>
      </c>
      <c r="C59" s="290"/>
      <c r="D59" s="287"/>
      <c r="E59" s="272"/>
      <c r="F59" s="272"/>
      <c r="G59" s="272"/>
      <c r="H59" s="272"/>
      <c r="I59" s="272"/>
      <c r="J59" s="272"/>
      <c r="K59" s="288"/>
      <c r="L59" s="51">
        <f>SUM(L58)</f>
        <v>5</v>
      </c>
      <c r="M59" s="51">
        <f>SUM(M58)</f>
        <v>642438</v>
      </c>
      <c r="N59" s="51">
        <f>SUM(N58)</f>
        <v>1414758.64</v>
      </c>
    </row>
    <row r="60" spans="1:14" ht="14.1" customHeight="1">
      <c r="A60" s="45"/>
      <c r="B60" s="274" t="s">
        <v>28</v>
      </c>
      <c r="C60" s="275"/>
      <c r="D60" s="275"/>
      <c r="E60" s="275"/>
      <c r="F60" s="275"/>
      <c r="G60" s="275"/>
      <c r="H60" s="275"/>
      <c r="I60" s="275"/>
      <c r="J60" s="275"/>
      <c r="K60" s="275"/>
      <c r="L60" s="275"/>
      <c r="M60" s="275"/>
      <c r="N60" s="276"/>
    </row>
    <row r="61" spans="1:14" ht="14.1" customHeight="1">
      <c r="A61" s="45"/>
      <c r="B61" s="36" t="s">
        <v>173</v>
      </c>
      <c r="C61" s="36" t="s">
        <v>174</v>
      </c>
      <c r="D61" s="105">
        <v>34</v>
      </c>
      <c r="E61" s="127">
        <v>34</v>
      </c>
      <c r="F61" s="127">
        <v>34</v>
      </c>
      <c r="G61" s="127">
        <v>34</v>
      </c>
      <c r="H61" s="127">
        <v>34</v>
      </c>
      <c r="I61" s="127">
        <v>34</v>
      </c>
      <c r="J61" s="127">
        <v>34</v>
      </c>
      <c r="K61" s="128">
        <v>0</v>
      </c>
      <c r="L61" s="129">
        <v>1</v>
      </c>
      <c r="M61" s="130">
        <v>3080</v>
      </c>
      <c r="N61" s="131">
        <v>104720</v>
      </c>
    </row>
    <row r="62" spans="1:14" ht="14.1" customHeight="1">
      <c r="A62" s="45"/>
      <c r="B62" s="266" t="s">
        <v>155</v>
      </c>
      <c r="C62" s="267"/>
      <c r="D62" s="287"/>
      <c r="E62" s="272"/>
      <c r="F62" s="272"/>
      <c r="G62" s="272"/>
      <c r="H62" s="272"/>
      <c r="I62" s="272"/>
      <c r="J62" s="272"/>
      <c r="K62" s="288"/>
      <c r="L62" s="51">
        <f>SUM(L61)</f>
        <v>1</v>
      </c>
      <c r="M62" s="51">
        <f>SUM(M61)</f>
        <v>3080</v>
      </c>
      <c r="N62" s="51">
        <f>SUM(N61)</f>
        <v>104720</v>
      </c>
    </row>
    <row r="63" spans="1:14" ht="14.1" customHeight="1">
      <c r="A63" s="45"/>
      <c r="B63" s="274" t="s">
        <v>19</v>
      </c>
      <c r="C63" s="275"/>
      <c r="D63" s="275"/>
      <c r="E63" s="275"/>
      <c r="F63" s="275"/>
      <c r="G63" s="275"/>
      <c r="H63" s="275"/>
      <c r="I63" s="275"/>
      <c r="J63" s="275"/>
      <c r="K63" s="275"/>
      <c r="L63" s="275"/>
      <c r="M63" s="275"/>
      <c r="N63" s="276"/>
    </row>
    <row r="64" spans="1:14" ht="14.1" customHeight="1">
      <c r="A64" s="45"/>
      <c r="B64" s="103" t="s">
        <v>48</v>
      </c>
      <c r="C64" s="103" t="s">
        <v>47</v>
      </c>
      <c r="D64" s="81">
        <v>3.1</v>
      </c>
      <c r="E64" s="86">
        <v>3.1</v>
      </c>
      <c r="F64" s="86">
        <v>3.1</v>
      </c>
      <c r="G64" s="86">
        <v>3.1</v>
      </c>
      <c r="H64" s="86">
        <v>3.09</v>
      </c>
      <c r="I64" s="86">
        <v>3.1</v>
      </c>
      <c r="J64" s="86">
        <v>3.1</v>
      </c>
      <c r="K64" s="82">
        <v>0</v>
      </c>
      <c r="L64" s="83">
        <v>2</v>
      </c>
      <c r="M64" s="84">
        <v>449381</v>
      </c>
      <c r="N64" s="85">
        <v>1393081.1</v>
      </c>
    </row>
    <row r="65" spans="1:14" ht="14.1" customHeight="1">
      <c r="A65" s="45"/>
      <c r="B65" s="266" t="s">
        <v>20</v>
      </c>
      <c r="C65" s="267"/>
      <c r="D65" s="287"/>
      <c r="E65" s="272"/>
      <c r="F65" s="272"/>
      <c r="G65" s="272"/>
      <c r="H65" s="272"/>
      <c r="I65" s="272"/>
      <c r="J65" s="272"/>
      <c r="K65" s="288"/>
      <c r="L65" s="51">
        <f>SUM(L64)</f>
        <v>2</v>
      </c>
      <c r="M65" s="51">
        <f>SUM(M64)</f>
        <v>449381</v>
      </c>
      <c r="N65" s="51">
        <f>SUM(N64)</f>
        <v>1393081.1</v>
      </c>
    </row>
    <row r="66" spans="1:14" ht="16.5" customHeight="1">
      <c r="A66" s="45"/>
      <c r="B66" s="295" t="s">
        <v>161</v>
      </c>
      <c r="C66" s="296"/>
      <c r="D66" s="52"/>
      <c r="E66" s="52"/>
      <c r="F66" s="52"/>
      <c r="G66" s="52"/>
      <c r="H66" s="52"/>
      <c r="I66" s="52"/>
      <c r="J66" s="52"/>
      <c r="K66" s="52"/>
      <c r="L66" s="53">
        <f>L65+L62+L59+L56</f>
        <v>10</v>
      </c>
      <c r="M66" s="53">
        <f>M65+M62+M59+M56</f>
        <v>3278010</v>
      </c>
      <c r="N66" s="53">
        <f>N65+N62+N59+N56</f>
        <v>3147350.83</v>
      </c>
    </row>
    <row r="67" spans="1:14" ht="26.25" customHeight="1">
      <c r="A67" s="45"/>
      <c r="B67" s="291" t="s">
        <v>327</v>
      </c>
      <c r="C67" s="291"/>
      <c r="D67" s="291"/>
      <c r="E67" s="291"/>
      <c r="F67" s="291"/>
      <c r="G67" s="291"/>
      <c r="H67" s="291"/>
      <c r="I67" s="291"/>
      <c r="J67" s="291"/>
      <c r="K67" s="291"/>
      <c r="L67" s="291"/>
      <c r="M67" s="291"/>
      <c r="N67" s="291"/>
    </row>
    <row r="68" spans="1:14" ht="30.75" customHeight="1">
      <c r="A68" s="45"/>
      <c r="B68" s="46" t="s">
        <v>6</v>
      </c>
      <c r="C68" s="47" t="s">
        <v>7</v>
      </c>
      <c r="D68" s="47" t="s">
        <v>8</v>
      </c>
      <c r="E68" s="47" t="s">
        <v>9</v>
      </c>
      <c r="F68" s="47" t="s">
        <v>10</v>
      </c>
      <c r="G68" s="47" t="s">
        <v>11</v>
      </c>
      <c r="H68" s="47" t="s">
        <v>12</v>
      </c>
      <c r="I68" s="47" t="s">
        <v>13</v>
      </c>
      <c r="J68" s="48" t="s">
        <v>14</v>
      </c>
      <c r="K68" s="49" t="s">
        <v>15</v>
      </c>
      <c r="L68" s="50" t="s">
        <v>3</v>
      </c>
      <c r="M68" s="50" t="s">
        <v>2</v>
      </c>
      <c r="N68" s="47" t="s">
        <v>1</v>
      </c>
    </row>
    <row r="69" spans="1:14" ht="14.1" customHeight="1">
      <c r="A69" s="45"/>
      <c r="B69" s="274" t="s">
        <v>16</v>
      </c>
      <c r="C69" s="275"/>
      <c r="D69" s="275"/>
      <c r="E69" s="275"/>
      <c r="F69" s="275"/>
      <c r="G69" s="275"/>
      <c r="H69" s="275"/>
      <c r="I69" s="275"/>
      <c r="J69" s="275"/>
      <c r="K69" s="275"/>
      <c r="L69" s="275"/>
      <c r="M69" s="275"/>
      <c r="N69" s="276"/>
    </row>
    <row r="70" spans="1:14" ht="14.1" customHeight="1">
      <c r="A70" s="45"/>
      <c r="B70" s="106" t="s">
        <v>198</v>
      </c>
      <c r="C70" s="106" t="s">
        <v>199</v>
      </c>
      <c r="D70" s="140">
        <v>0.15</v>
      </c>
      <c r="E70" s="127">
        <v>0.15</v>
      </c>
      <c r="F70" s="127">
        <v>0.14000000000000001</v>
      </c>
      <c r="G70" s="127">
        <v>0.15</v>
      </c>
      <c r="H70" s="127">
        <v>0.14000000000000001</v>
      </c>
      <c r="I70" s="127">
        <v>0.15</v>
      </c>
      <c r="J70" s="127">
        <v>0.14000000000000001</v>
      </c>
      <c r="K70" s="128">
        <v>7.14</v>
      </c>
      <c r="L70" s="129">
        <v>133</v>
      </c>
      <c r="M70" s="130">
        <v>1017437866</v>
      </c>
      <c r="N70" s="131">
        <v>152215679.90000001</v>
      </c>
    </row>
    <row r="71" spans="1:14" ht="14.1" customHeight="1">
      <c r="A71" s="45"/>
      <c r="B71" s="106" t="s">
        <v>303</v>
      </c>
      <c r="C71" s="106" t="s">
        <v>272</v>
      </c>
      <c r="D71" s="140">
        <v>0.05</v>
      </c>
      <c r="E71" s="127">
        <v>0.05</v>
      </c>
      <c r="F71" s="127">
        <v>0.05</v>
      </c>
      <c r="G71" s="127">
        <v>0.05</v>
      </c>
      <c r="H71" s="127">
        <v>0.05</v>
      </c>
      <c r="I71" s="127">
        <v>0.05</v>
      </c>
      <c r="J71" s="127">
        <v>0.05</v>
      </c>
      <c r="K71" s="128">
        <v>0</v>
      </c>
      <c r="L71" s="129">
        <v>2</v>
      </c>
      <c r="M71" s="130">
        <v>596420</v>
      </c>
      <c r="N71" s="131">
        <v>29821</v>
      </c>
    </row>
    <row r="72" spans="1:14" ht="14.1" customHeight="1">
      <c r="A72" s="45"/>
      <c r="B72" s="285" t="s">
        <v>17</v>
      </c>
      <c r="C72" s="286"/>
      <c r="D72" s="287"/>
      <c r="E72" s="272"/>
      <c r="F72" s="272"/>
      <c r="G72" s="272"/>
      <c r="H72" s="272"/>
      <c r="I72" s="272"/>
      <c r="J72" s="272"/>
      <c r="K72" s="288"/>
      <c r="L72" s="51">
        <f>SUM(L70:L71)</f>
        <v>135</v>
      </c>
      <c r="M72" s="51">
        <f>SUM(M70:M71)</f>
        <v>1018034286</v>
      </c>
      <c r="N72" s="51">
        <f>SUM(N70:N71)</f>
        <v>152245500.90000001</v>
      </c>
    </row>
    <row r="73" spans="1:14" ht="14.1" customHeight="1">
      <c r="A73" s="45"/>
      <c r="B73" s="274" t="s">
        <v>155</v>
      </c>
      <c r="C73" s="275"/>
      <c r="D73" s="275"/>
      <c r="E73" s="275"/>
      <c r="F73" s="275"/>
      <c r="G73" s="275"/>
      <c r="H73" s="275"/>
      <c r="I73" s="275"/>
      <c r="J73" s="275"/>
      <c r="K73" s="275"/>
      <c r="L73" s="275"/>
      <c r="M73" s="275"/>
      <c r="N73" s="276"/>
    </row>
    <row r="74" spans="1:14" ht="14.1" customHeight="1">
      <c r="A74" s="45"/>
      <c r="B74" s="106" t="s">
        <v>52</v>
      </c>
      <c r="C74" s="106" t="s">
        <v>51</v>
      </c>
      <c r="D74" s="140">
        <v>1.9</v>
      </c>
      <c r="E74" s="86">
        <v>1.9</v>
      </c>
      <c r="F74" s="86">
        <v>1.9</v>
      </c>
      <c r="G74" s="86">
        <v>1.9</v>
      </c>
      <c r="H74" s="86">
        <v>1.9</v>
      </c>
      <c r="I74" s="86">
        <v>1.9</v>
      </c>
      <c r="J74" s="86">
        <v>1.9</v>
      </c>
      <c r="K74" s="82">
        <v>0</v>
      </c>
      <c r="L74" s="83">
        <v>1</v>
      </c>
      <c r="M74" s="84">
        <v>13079</v>
      </c>
      <c r="N74" s="85">
        <v>24850.1</v>
      </c>
    </row>
    <row r="75" spans="1:14" ht="14.1" customHeight="1">
      <c r="A75" s="45"/>
      <c r="B75" s="289" t="s">
        <v>83</v>
      </c>
      <c r="C75" s="290"/>
      <c r="D75" s="287"/>
      <c r="E75" s="272"/>
      <c r="F75" s="272"/>
      <c r="G75" s="272"/>
      <c r="H75" s="272"/>
      <c r="I75" s="272"/>
      <c r="J75" s="272"/>
      <c r="K75" s="288"/>
      <c r="L75" s="51">
        <f>SUM(L74)</f>
        <v>1</v>
      </c>
      <c r="M75" s="51">
        <f>SUM(M74)</f>
        <v>13079</v>
      </c>
      <c r="N75" s="51">
        <f>SUM(N74)</f>
        <v>24850.1</v>
      </c>
    </row>
    <row r="76" spans="1:14" ht="14.1" customHeight="1">
      <c r="A76" s="45"/>
      <c r="B76" s="274" t="s">
        <v>19</v>
      </c>
      <c r="C76" s="275"/>
      <c r="D76" s="275"/>
      <c r="E76" s="275"/>
      <c r="F76" s="275"/>
      <c r="G76" s="275"/>
      <c r="H76" s="275"/>
      <c r="I76" s="275"/>
      <c r="J76" s="275"/>
      <c r="K76" s="275"/>
      <c r="L76" s="275"/>
      <c r="M76" s="275"/>
      <c r="N76" s="276"/>
    </row>
    <row r="77" spans="1:14" ht="14.1" customHeight="1">
      <c r="A77" s="45"/>
      <c r="B77" s="106" t="s">
        <v>98</v>
      </c>
      <c r="C77" s="106" t="s">
        <v>99</v>
      </c>
      <c r="D77" s="134">
        <v>2.42</v>
      </c>
      <c r="E77" s="140">
        <v>2.42</v>
      </c>
      <c r="F77" s="140">
        <v>2.39</v>
      </c>
      <c r="G77" s="140">
        <v>2.41</v>
      </c>
      <c r="H77" s="140">
        <v>2.4300000000000002</v>
      </c>
      <c r="I77" s="140">
        <v>2.39</v>
      </c>
      <c r="J77" s="140">
        <v>2.42</v>
      </c>
      <c r="K77" s="141">
        <v>-1.24</v>
      </c>
      <c r="L77" s="138">
        <v>4</v>
      </c>
      <c r="M77" s="142">
        <v>90082</v>
      </c>
      <c r="N77" s="143">
        <v>217095.23</v>
      </c>
    </row>
    <row r="78" spans="1:14" ht="14.1" customHeight="1">
      <c r="A78" s="45"/>
      <c r="B78" s="106" t="s">
        <v>215</v>
      </c>
      <c r="C78" s="106" t="s">
        <v>216</v>
      </c>
      <c r="D78" s="134">
        <v>0.85</v>
      </c>
      <c r="E78" s="140">
        <v>0.85</v>
      </c>
      <c r="F78" s="140">
        <v>0.85</v>
      </c>
      <c r="G78" s="140">
        <v>0.85</v>
      </c>
      <c r="H78" s="140">
        <v>0.84</v>
      </c>
      <c r="I78" s="140">
        <v>0.85</v>
      </c>
      <c r="J78" s="140">
        <v>0.85</v>
      </c>
      <c r="K78" s="141">
        <v>0</v>
      </c>
      <c r="L78" s="138">
        <v>4</v>
      </c>
      <c r="M78" s="142">
        <v>93823</v>
      </c>
      <c r="N78" s="143">
        <v>79749.55</v>
      </c>
    </row>
    <row r="79" spans="1:14" ht="14.1" customHeight="1">
      <c r="A79" s="45"/>
      <c r="B79" s="133" t="s">
        <v>313</v>
      </c>
      <c r="C79" s="133" t="s">
        <v>314</v>
      </c>
      <c r="D79" s="140">
        <v>2.02</v>
      </c>
      <c r="E79" s="164">
        <v>2.09</v>
      </c>
      <c r="F79" s="164">
        <v>2.02</v>
      </c>
      <c r="G79" s="164">
        <v>2.02</v>
      </c>
      <c r="H79" s="164">
        <v>2.13</v>
      </c>
      <c r="I79" s="164">
        <v>2.09</v>
      </c>
      <c r="J79" s="164">
        <v>2.12</v>
      </c>
      <c r="K79" s="165">
        <v>-1.42</v>
      </c>
      <c r="L79" s="161">
        <v>6</v>
      </c>
      <c r="M79" s="162">
        <v>752152</v>
      </c>
      <c r="N79" s="163">
        <v>1520497.68</v>
      </c>
    </row>
    <row r="80" spans="1:14" ht="14.1" customHeight="1">
      <c r="A80" s="45"/>
      <c r="B80" s="106" t="s">
        <v>89</v>
      </c>
      <c r="C80" s="106" t="s">
        <v>90</v>
      </c>
      <c r="D80" s="134">
        <v>1.49</v>
      </c>
      <c r="E80" s="140">
        <v>1.49</v>
      </c>
      <c r="F80" s="140">
        <v>1.43</v>
      </c>
      <c r="G80" s="140">
        <v>1.43</v>
      </c>
      <c r="H80" s="140">
        <v>1.54</v>
      </c>
      <c r="I80" s="140">
        <v>1.43</v>
      </c>
      <c r="J80" s="140">
        <v>1.5</v>
      </c>
      <c r="K80" s="141">
        <v>-4.67</v>
      </c>
      <c r="L80" s="138">
        <v>30</v>
      </c>
      <c r="M80" s="142">
        <v>8550000</v>
      </c>
      <c r="N80" s="143">
        <v>12264499.279999999</v>
      </c>
    </row>
    <row r="81" spans="1:14" ht="14.1" customHeight="1">
      <c r="A81" s="45"/>
      <c r="B81" s="266" t="s">
        <v>20</v>
      </c>
      <c r="C81" s="267"/>
      <c r="D81" s="287"/>
      <c r="E81" s="272"/>
      <c r="F81" s="272"/>
      <c r="G81" s="272"/>
      <c r="H81" s="272"/>
      <c r="I81" s="272"/>
      <c r="J81" s="272"/>
      <c r="K81" s="288"/>
      <c r="L81" s="51">
        <f>SUM(L77:L80)</f>
        <v>44</v>
      </c>
      <c r="M81" s="51">
        <f>SUM(M77:M80)</f>
        <v>9486057</v>
      </c>
      <c r="N81" s="51">
        <f>SUM(N77:N80)</f>
        <v>14081841.739999998</v>
      </c>
    </row>
    <row r="82" spans="1:14" ht="14.1" customHeight="1">
      <c r="A82" s="45"/>
      <c r="B82" s="274" t="s">
        <v>28</v>
      </c>
      <c r="C82" s="275"/>
      <c r="D82" s="275"/>
      <c r="E82" s="275"/>
      <c r="F82" s="275"/>
      <c r="G82" s="275"/>
      <c r="H82" s="275"/>
      <c r="I82" s="275"/>
      <c r="J82" s="275"/>
      <c r="K82" s="275"/>
      <c r="L82" s="275"/>
      <c r="M82" s="275"/>
      <c r="N82" s="276"/>
    </row>
    <row r="83" spans="1:14" ht="14.1" customHeight="1">
      <c r="A83" s="45"/>
      <c r="B83" s="106" t="s">
        <v>297</v>
      </c>
      <c r="C83" s="106" t="s">
        <v>298</v>
      </c>
      <c r="D83" s="134">
        <v>25.25</v>
      </c>
      <c r="E83" s="117">
        <v>25.25</v>
      </c>
      <c r="F83" s="117">
        <v>24</v>
      </c>
      <c r="G83" s="117">
        <v>24.2</v>
      </c>
      <c r="H83" s="117">
        <v>25.25</v>
      </c>
      <c r="I83" s="117">
        <v>24</v>
      </c>
      <c r="J83" s="117">
        <v>25.25</v>
      </c>
      <c r="K83" s="82">
        <v>-4.95</v>
      </c>
      <c r="L83" s="118">
        <v>17</v>
      </c>
      <c r="M83" s="121">
        <v>534407</v>
      </c>
      <c r="N83" s="119">
        <v>12934343.119999999</v>
      </c>
    </row>
    <row r="84" spans="1:14" ht="14.1" customHeight="1">
      <c r="A84" s="45"/>
      <c r="B84" s="266" t="s">
        <v>155</v>
      </c>
      <c r="C84" s="267"/>
      <c r="D84" s="287"/>
      <c r="E84" s="272"/>
      <c r="F84" s="272"/>
      <c r="G84" s="272"/>
      <c r="H84" s="272"/>
      <c r="I84" s="272"/>
      <c r="J84" s="272"/>
      <c r="K84" s="288"/>
      <c r="L84" s="51">
        <f>SUM(L83)</f>
        <v>17</v>
      </c>
      <c r="M84" s="51">
        <f>SUM(M83)</f>
        <v>534407</v>
      </c>
      <c r="N84" s="51">
        <f>SUM(N83)</f>
        <v>12934343.119999999</v>
      </c>
    </row>
    <row r="85" spans="1:14" ht="14.1" customHeight="1">
      <c r="A85" s="45"/>
      <c r="B85" s="274" t="s">
        <v>21</v>
      </c>
      <c r="C85" s="275"/>
      <c r="D85" s="275"/>
      <c r="E85" s="275"/>
      <c r="F85" s="275"/>
      <c r="G85" s="275"/>
      <c r="H85" s="275"/>
      <c r="I85" s="275"/>
      <c r="J85" s="275"/>
      <c r="K85" s="275"/>
      <c r="L85" s="275"/>
      <c r="M85" s="275"/>
      <c r="N85" s="276"/>
    </row>
    <row r="86" spans="1:14" ht="14.1" customHeight="1">
      <c r="A86" s="45"/>
      <c r="B86" s="36" t="s">
        <v>277</v>
      </c>
      <c r="C86" s="36" t="s">
        <v>276</v>
      </c>
      <c r="D86" s="86">
        <v>5</v>
      </c>
      <c r="E86" s="117">
        <v>5.09</v>
      </c>
      <c r="F86" s="117">
        <v>5</v>
      </c>
      <c r="G86" s="117">
        <v>5.0199999999999996</v>
      </c>
      <c r="H86" s="117">
        <v>5.0199999999999996</v>
      </c>
      <c r="I86" s="117">
        <v>5.07</v>
      </c>
      <c r="J86" s="117">
        <v>5</v>
      </c>
      <c r="K86" s="120">
        <v>1.4</v>
      </c>
      <c r="L86" s="118">
        <v>29</v>
      </c>
      <c r="M86" s="121">
        <v>1259384</v>
      </c>
      <c r="N86" s="119">
        <v>6318504.79</v>
      </c>
    </row>
    <row r="87" spans="1:14" ht="14.1" customHeight="1">
      <c r="A87" s="45"/>
      <c r="B87" s="266" t="s">
        <v>265</v>
      </c>
      <c r="C87" s="267"/>
      <c r="D87" s="287"/>
      <c r="E87" s="272"/>
      <c r="F87" s="272"/>
      <c r="G87" s="272"/>
      <c r="H87" s="272"/>
      <c r="I87" s="272"/>
      <c r="J87" s="272"/>
      <c r="K87" s="288"/>
      <c r="L87" s="51">
        <f>SUM(L86)</f>
        <v>29</v>
      </c>
      <c r="M87" s="51">
        <f>SUM(M86)</f>
        <v>1259384</v>
      </c>
      <c r="N87" s="51">
        <f>SUM(N86)</f>
        <v>6318504.79</v>
      </c>
    </row>
    <row r="88" spans="1:14" ht="14.1" customHeight="1">
      <c r="A88" s="45"/>
      <c r="B88" s="295" t="s">
        <v>37</v>
      </c>
      <c r="C88" s="296"/>
      <c r="D88" s="52"/>
      <c r="E88" s="52"/>
      <c r="F88" s="52"/>
      <c r="G88" s="52"/>
      <c r="H88" s="52"/>
      <c r="I88" s="52"/>
      <c r="J88" s="52"/>
      <c r="K88" s="52"/>
      <c r="L88" s="53">
        <f>L86+L84+L81+L75+L72</f>
        <v>226</v>
      </c>
      <c r="M88" s="53">
        <f t="shared" ref="M88:N88" si="1">M86+M84+M81+M75+M72</f>
        <v>1029327213</v>
      </c>
      <c r="N88" s="53">
        <f t="shared" si="1"/>
        <v>185605040.65000001</v>
      </c>
    </row>
    <row r="89" spans="1:14" ht="17.25" customHeight="1">
      <c r="A89" s="45"/>
      <c r="B89" s="295" t="s">
        <v>38</v>
      </c>
      <c r="C89" s="296"/>
      <c r="D89" s="297"/>
      <c r="E89" s="298"/>
      <c r="F89" s="298"/>
      <c r="G89" s="298"/>
      <c r="H89" s="298"/>
      <c r="I89" s="298"/>
      <c r="J89" s="298"/>
      <c r="K89" s="299"/>
      <c r="L89" s="53">
        <f>L88+L66+L50</f>
        <v>1042</v>
      </c>
      <c r="M89" s="53">
        <f t="shared" ref="M89:N89" si="2">M88+M66+M50</f>
        <v>3075337063</v>
      </c>
      <c r="N89" s="53">
        <f t="shared" si="2"/>
        <v>2195793901.5899997</v>
      </c>
    </row>
    <row r="90" spans="1:14" ht="15" customHeight="1"/>
    <row r="91" spans="1:14" ht="15.75" customHeight="1">
      <c r="N91" s="56"/>
    </row>
  </sheetData>
  <mergeCells count="51">
    <mergeCell ref="B73:N73"/>
    <mergeCell ref="B75:C75"/>
    <mergeCell ref="D75:K75"/>
    <mergeCell ref="B60:N60"/>
    <mergeCell ref="B62:C62"/>
    <mergeCell ref="D62:K62"/>
    <mergeCell ref="B66:C66"/>
    <mergeCell ref="B67:N67"/>
    <mergeCell ref="B69:N69"/>
    <mergeCell ref="B72:C72"/>
    <mergeCell ref="D72:K72"/>
    <mergeCell ref="D84:K84"/>
    <mergeCell ref="B89:C89"/>
    <mergeCell ref="B88:C88"/>
    <mergeCell ref="D89:K89"/>
    <mergeCell ref="B76:N76"/>
    <mergeCell ref="B81:C81"/>
    <mergeCell ref="D81:K81"/>
    <mergeCell ref="B85:N85"/>
    <mergeCell ref="B87:C87"/>
    <mergeCell ref="D87:K87"/>
    <mergeCell ref="B82:N82"/>
    <mergeCell ref="B84:C84"/>
    <mergeCell ref="B1:N1"/>
    <mergeCell ref="B3:N3"/>
    <mergeCell ref="B14:C14"/>
    <mergeCell ref="B22:N22"/>
    <mergeCell ref="B28:C28"/>
    <mergeCell ref="B15:N15"/>
    <mergeCell ref="B18:C18"/>
    <mergeCell ref="B19:N19"/>
    <mergeCell ref="B21:C21"/>
    <mergeCell ref="B53:N53"/>
    <mergeCell ref="B56:C56"/>
    <mergeCell ref="D65:K65"/>
    <mergeCell ref="B57:N57"/>
    <mergeCell ref="B59:C59"/>
    <mergeCell ref="D59:K59"/>
    <mergeCell ref="B63:N63"/>
    <mergeCell ref="B65:C65"/>
    <mergeCell ref="B29:N29"/>
    <mergeCell ref="B40:C40"/>
    <mergeCell ref="B51:N51"/>
    <mergeCell ref="B50:C50"/>
    <mergeCell ref="D40:K40"/>
    <mergeCell ref="B41:N41"/>
    <mergeCell ref="B44:C44"/>
    <mergeCell ref="D44:K44"/>
    <mergeCell ref="B45:N45"/>
    <mergeCell ref="B49:C49"/>
    <mergeCell ref="D49:K49"/>
  </mergeCells>
  <pageMargins left="0.74803149606299202" right="0.74803149606299202" top="0" bottom="0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63"/>
  <sheetViews>
    <sheetView rightToLeft="1" topLeftCell="A52" zoomScale="120" zoomScaleNormal="120" zoomScaleSheetLayoutView="95" workbookViewId="0">
      <selection activeCell="J27" sqref="J27"/>
    </sheetView>
  </sheetViews>
  <sheetFormatPr defaultColWidth="9" defaultRowHeight="10.5" customHeight="1"/>
  <cols>
    <col min="1" max="1" width="1.5703125" style="1" customWidth="1"/>
    <col min="2" max="2" width="30.5703125" style="1" customWidth="1"/>
    <col min="3" max="3" width="17.28515625" style="1" customWidth="1"/>
    <col min="4" max="4" width="27.5703125" style="1" customWidth="1"/>
    <col min="5" max="5" width="30.42578125" style="1" customWidth="1"/>
    <col min="6" max="16384" width="9" style="1"/>
  </cols>
  <sheetData>
    <row r="1" spans="2:6" ht="33" customHeight="1">
      <c r="B1" s="300" t="s">
        <v>332</v>
      </c>
      <c r="C1" s="300"/>
      <c r="D1" s="300"/>
      <c r="E1" s="300"/>
    </row>
    <row r="2" spans="2:6" ht="34.5" customHeight="1">
      <c r="B2" s="40" t="s">
        <v>6</v>
      </c>
      <c r="C2" s="40" t="s">
        <v>7</v>
      </c>
      <c r="D2" s="40" t="s">
        <v>24</v>
      </c>
      <c r="E2" s="40" t="s">
        <v>25</v>
      </c>
    </row>
    <row r="3" spans="2:6" ht="15" customHeight="1">
      <c r="B3" s="301" t="s">
        <v>16</v>
      </c>
      <c r="C3" s="302"/>
      <c r="D3" s="302"/>
      <c r="E3" s="303"/>
    </row>
    <row r="4" spans="2:6" ht="15" customHeight="1">
      <c r="B4" s="36" t="s">
        <v>224</v>
      </c>
      <c r="C4" s="36" t="s">
        <v>225</v>
      </c>
      <c r="D4" s="117">
        <v>2.2000000000000002</v>
      </c>
      <c r="E4" s="122">
        <v>2.2000000000000002</v>
      </c>
    </row>
    <row r="5" spans="2:6" ht="15" customHeight="1">
      <c r="B5" s="80" t="s">
        <v>125</v>
      </c>
      <c r="C5" s="80" t="s">
        <v>126</v>
      </c>
      <c r="D5" s="86">
        <v>0.41</v>
      </c>
      <c r="E5" s="136">
        <v>0.41</v>
      </c>
    </row>
    <row r="6" spans="2:6" ht="15" customHeight="1">
      <c r="B6" s="80" t="s">
        <v>236</v>
      </c>
      <c r="C6" s="80" t="s">
        <v>237</v>
      </c>
      <c r="D6" s="86">
        <v>0.28000000000000003</v>
      </c>
      <c r="E6" s="136">
        <v>0.28000000000000003</v>
      </c>
    </row>
    <row r="7" spans="2:6" ht="15" customHeight="1">
      <c r="B7" s="151" t="s">
        <v>217</v>
      </c>
      <c r="C7" s="151" t="s">
        <v>218</v>
      </c>
      <c r="D7" s="86">
        <v>0.22</v>
      </c>
      <c r="E7" s="86">
        <v>0.22</v>
      </c>
    </row>
    <row r="8" spans="2:6" ht="15" customHeight="1">
      <c r="B8" s="80" t="s">
        <v>190</v>
      </c>
      <c r="C8" s="80" t="s">
        <v>191</v>
      </c>
      <c r="D8" s="86">
        <v>0.06</v>
      </c>
      <c r="E8" s="86">
        <v>0.06</v>
      </c>
    </row>
    <row r="9" spans="2:6" ht="15" customHeight="1">
      <c r="B9" s="80" t="s">
        <v>175</v>
      </c>
      <c r="C9" s="80" t="s">
        <v>172</v>
      </c>
      <c r="D9" s="86">
        <v>1.25</v>
      </c>
      <c r="E9" s="86">
        <v>1.25</v>
      </c>
    </row>
    <row r="10" spans="2:6" ht="15" customHeight="1">
      <c r="B10" s="301" t="s">
        <v>94</v>
      </c>
      <c r="C10" s="302"/>
      <c r="D10" s="302"/>
      <c r="E10" s="303"/>
    </row>
    <row r="11" spans="2:6" ht="15" customHeight="1">
      <c r="B11" s="36" t="s">
        <v>158</v>
      </c>
      <c r="C11" s="36" t="s">
        <v>159</v>
      </c>
      <c r="D11" s="146">
        <v>0.81</v>
      </c>
      <c r="E11" s="146">
        <v>0.81</v>
      </c>
    </row>
    <row r="12" spans="2:6" ht="15" customHeight="1">
      <c r="B12" s="36" t="s">
        <v>261</v>
      </c>
      <c r="C12" s="36" t="s">
        <v>262</v>
      </c>
      <c r="D12" s="146">
        <v>0.5</v>
      </c>
      <c r="E12" s="146">
        <v>0.5</v>
      </c>
      <c r="F12" s="166"/>
    </row>
    <row r="13" spans="2:6" ht="15" customHeight="1">
      <c r="B13" s="313" t="s">
        <v>18</v>
      </c>
      <c r="C13" s="314"/>
      <c r="D13" s="314"/>
      <c r="E13" s="315"/>
    </row>
    <row r="14" spans="2:6" ht="15" customHeight="1">
      <c r="B14" s="36" t="s">
        <v>253</v>
      </c>
      <c r="C14" s="36" t="s">
        <v>254</v>
      </c>
      <c r="D14" s="86">
        <v>0.75</v>
      </c>
      <c r="E14" s="153">
        <v>0.75</v>
      </c>
    </row>
    <row r="15" spans="2:6" ht="15" customHeight="1">
      <c r="B15" s="274" t="s">
        <v>28</v>
      </c>
      <c r="C15" s="275" t="s">
        <v>28</v>
      </c>
      <c r="D15" s="275"/>
      <c r="E15" s="276"/>
    </row>
    <row r="16" spans="2:6" ht="15" customHeight="1">
      <c r="B16" s="36" t="s">
        <v>39</v>
      </c>
      <c r="C16" s="36" t="s">
        <v>40</v>
      </c>
      <c r="D16" s="140">
        <v>23.6</v>
      </c>
      <c r="E16" s="153">
        <v>23.6</v>
      </c>
    </row>
    <row r="17" spans="2:6" ht="15" customHeight="1">
      <c r="B17" s="36" t="s">
        <v>310</v>
      </c>
      <c r="C17" s="36" t="s">
        <v>309</v>
      </c>
      <c r="D17" s="86">
        <v>13.01</v>
      </c>
      <c r="E17" s="86">
        <v>13.01</v>
      </c>
      <c r="F17" s="166"/>
    </row>
    <row r="18" spans="2:6" ht="15" customHeight="1">
      <c r="B18" s="36" t="s">
        <v>133</v>
      </c>
      <c r="C18" s="36" t="s">
        <v>134</v>
      </c>
      <c r="D18" s="182">
        <v>45</v>
      </c>
      <c r="E18" s="86">
        <v>45</v>
      </c>
      <c r="F18" s="166"/>
    </row>
    <row r="19" spans="2:6" ht="15" customHeight="1">
      <c r="B19" s="36" t="s">
        <v>176</v>
      </c>
      <c r="C19" s="36" t="s">
        <v>177</v>
      </c>
      <c r="D19" s="86">
        <v>11.8</v>
      </c>
      <c r="E19" s="86">
        <v>11.8</v>
      </c>
      <c r="F19" s="166"/>
    </row>
    <row r="20" spans="2:6" ht="15" customHeight="1">
      <c r="B20" s="309" t="s">
        <v>19</v>
      </c>
      <c r="C20" s="309"/>
      <c r="D20" s="309"/>
      <c r="E20" s="309"/>
      <c r="F20" s="166"/>
    </row>
    <row r="21" spans="2:6" ht="15" customHeight="1">
      <c r="B21" s="36" t="s">
        <v>166</v>
      </c>
      <c r="C21" s="36" t="s">
        <v>167</v>
      </c>
      <c r="D21" s="168">
        <v>2.68</v>
      </c>
      <c r="E21" s="185">
        <v>2.7</v>
      </c>
      <c r="F21" s="166"/>
    </row>
    <row r="22" spans="2:6" ht="15" customHeight="1">
      <c r="B22" s="306" t="s">
        <v>21</v>
      </c>
      <c r="C22" s="307"/>
      <c r="D22" s="307"/>
      <c r="E22" s="308"/>
    </row>
    <row r="23" spans="2:6" ht="15" customHeight="1">
      <c r="B23" s="106" t="s">
        <v>81</v>
      </c>
      <c r="C23" s="106" t="s">
        <v>82</v>
      </c>
      <c r="D23" s="140">
        <v>0.36</v>
      </c>
      <c r="E23" s="186">
        <v>0.36</v>
      </c>
    </row>
    <row r="24" spans="2:6" ht="15" customHeight="1">
      <c r="B24" s="139" t="s">
        <v>293</v>
      </c>
      <c r="C24" s="139" t="s">
        <v>294</v>
      </c>
      <c r="D24" s="140">
        <v>11.4</v>
      </c>
      <c r="E24" s="122">
        <v>11.4</v>
      </c>
    </row>
    <row r="25" spans="2:6" ht="15" customHeight="1">
      <c r="B25" s="36" t="s">
        <v>278</v>
      </c>
      <c r="C25" s="36" t="s">
        <v>275</v>
      </c>
      <c r="D25" s="140">
        <v>6.45</v>
      </c>
      <c r="E25" s="122">
        <v>6.45</v>
      </c>
    </row>
    <row r="26" spans="2:6" ht="35.25" customHeight="1">
      <c r="B26" s="305" t="s">
        <v>331</v>
      </c>
      <c r="C26" s="305"/>
      <c r="D26" s="305"/>
      <c r="E26" s="305"/>
    </row>
    <row r="27" spans="2:6" ht="30" customHeight="1">
      <c r="B27" s="40" t="s">
        <v>6</v>
      </c>
      <c r="C27" s="40" t="s">
        <v>7</v>
      </c>
      <c r="D27" s="40" t="s">
        <v>24</v>
      </c>
      <c r="E27" s="40" t="s">
        <v>25</v>
      </c>
    </row>
    <row r="28" spans="2:6" ht="30" customHeight="1">
      <c r="B28" s="304" t="s">
        <v>16</v>
      </c>
      <c r="C28" s="304"/>
      <c r="D28" s="304"/>
      <c r="E28" s="304"/>
    </row>
    <row r="29" spans="2:6" ht="30" customHeight="1">
      <c r="B29" s="36" t="s">
        <v>141</v>
      </c>
      <c r="C29" s="36" t="s">
        <v>142</v>
      </c>
      <c r="D29" s="37">
        <v>1</v>
      </c>
      <c r="E29" s="123">
        <v>1</v>
      </c>
    </row>
    <row r="30" spans="2:6" ht="30" customHeight="1">
      <c r="B30" s="36" t="s">
        <v>156</v>
      </c>
      <c r="C30" s="36" t="s">
        <v>157</v>
      </c>
      <c r="D30" s="37">
        <v>0.94</v>
      </c>
      <c r="E30" s="123">
        <v>0.94</v>
      </c>
    </row>
    <row r="31" spans="2:6" ht="30" customHeight="1">
      <c r="B31" s="96" t="s">
        <v>164</v>
      </c>
      <c r="C31" s="97" t="s">
        <v>165</v>
      </c>
      <c r="D31" s="37">
        <v>1</v>
      </c>
      <c r="E31" s="37">
        <v>1</v>
      </c>
    </row>
    <row r="32" spans="2:6" ht="30" customHeight="1">
      <c r="B32" s="107" t="s">
        <v>200</v>
      </c>
      <c r="C32" s="107" t="s">
        <v>201</v>
      </c>
      <c r="D32" s="108">
        <v>1</v>
      </c>
      <c r="E32" s="108">
        <v>1</v>
      </c>
    </row>
    <row r="33" spans="2:7" ht="30" customHeight="1">
      <c r="B33" s="104" t="s">
        <v>268</v>
      </c>
      <c r="C33" s="104" t="s">
        <v>269</v>
      </c>
      <c r="D33" s="108">
        <v>0.75</v>
      </c>
      <c r="E33" s="108">
        <v>0.75</v>
      </c>
    </row>
    <row r="34" spans="2:7" ht="30" customHeight="1">
      <c r="B34" s="36" t="s">
        <v>107</v>
      </c>
      <c r="C34" s="104" t="s">
        <v>108</v>
      </c>
      <c r="D34" s="146">
        <v>0.09</v>
      </c>
      <c r="E34" s="108">
        <v>0.09</v>
      </c>
    </row>
    <row r="35" spans="2:7" ht="30" customHeight="1">
      <c r="B35" s="36" t="s">
        <v>194</v>
      </c>
      <c r="C35" s="36" t="s">
        <v>195</v>
      </c>
      <c r="D35" s="146">
        <v>0.11</v>
      </c>
      <c r="E35" s="146">
        <v>0.11</v>
      </c>
    </row>
    <row r="36" spans="2:7" ht="30" customHeight="1">
      <c r="B36" s="106" t="s">
        <v>251</v>
      </c>
      <c r="C36" s="106" t="s">
        <v>252</v>
      </c>
      <c r="D36" s="146">
        <v>0.6</v>
      </c>
      <c r="E36" s="146">
        <v>0.6</v>
      </c>
    </row>
    <row r="37" spans="2:7" ht="30" customHeight="1">
      <c r="B37" s="106" t="s">
        <v>222</v>
      </c>
      <c r="C37" s="106" t="s">
        <v>223</v>
      </c>
      <c r="D37" s="127">
        <v>0.18</v>
      </c>
      <c r="E37" s="183">
        <v>0.18</v>
      </c>
      <c r="F37" s="166"/>
      <c r="G37" s="184"/>
    </row>
    <row r="38" spans="2:7" ht="30" customHeight="1">
      <c r="B38" s="106" t="s">
        <v>295</v>
      </c>
      <c r="C38" s="106" t="s">
        <v>296</v>
      </c>
      <c r="D38" s="127">
        <v>0.31</v>
      </c>
      <c r="E38" s="183">
        <v>0.31</v>
      </c>
      <c r="F38" s="166"/>
      <c r="G38" s="184"/>
    </row>
    <row r="39" spans="2:7" ht="30" customHeight="1">
      <c r="B39" s="106" t="s">
        <v>322</v>
      </c>
      <c r="C39" s="106" t="s">
        <v>323</v>
      </c>
      <c r="D39" s="127">
        <v>1</v>
      </c>
      <c r="E39" s="183">
        <v>1</v>
      </c>
      <c r="F39" s="166"/>
      <c r="G39" s="184"/>
    </row>
    <row r="40" spans="2:7" ht="30" customHeight="1">
      <c r="B40" s="106" t="s">
        <v>244</v>
      </c>
      <c r="C40" s="106" t="s">
        <v>245</v>
      </c>
      <c r="D40" s="146">
        <v>1</v>
      </c>
      <c r="E40" s="108">
        <v>1</v>
      </c>
    </row>
    <row r="41" spans="2:7" ht="30" customHeight="1">
      <c r="B41" s="106" t="s">
        <v>336</v>
      </c>
      <c r="C41" s="106" t="s">
        <v>337</v>
      </c>
      <c r="D41" s="146">
        <v>0.85</v>
      </c>
      <c r="E41" s="146">
        <v>0.85</v>
      </c>
    </row>
    <row r="42" spans="2:7" ht="21.95" customHeight="1">
      <c r="B42" s="301" t="s">
        <v>219</v>
      </c>
      <c r="C42" s="302"/>
      <c r="D42" s="302">
        <v>0.05</v>
      </c>
      <c r="E42" s="303">
        <v>0.05</v>
      </c>
    </row>
    <row r="43" spans="2:7" ht="21.95" customHeight="1">
      <c r="B43" s="36" t="s">
        <v>228</v>
      </c>
      <c r="C43" s="36" t="s">
        <v>229</v>
      </c>
      <c r="D43" s="86">
        <v>0.76</v>
      </c>
      <c r="E43" s="124">
        <v>0.76</v>
      </c>
    </row>
    <row r="44" spans="2:7" ht="21.95" customHeight="1">
      <c r="B44" s="310" t="s">
        <v>264</v>
      </c>
      <c r="C44" s="311"/>
      <c r="D44" s="311"/>
      <c r="E44" s="312"/>
    </row>
    <row r="45" spans="2:7" ht="21.95" customHeight="1">
      <c r="B45" s="38" t="s">
        <v>139</v>
      </c>
      <c r="C45" s="38" t="s">
        <v>140</v>
      </c>
      <c r="D45" s="127">
        <v>1.2</v>
      </c>
      <c r="E45" s="125">
        <v>1.2</v>
      </c>
    </row>
    <row r="46" spans="2:7" ht="35.25" customHeight="1">
      <c r="B46" s="305" t="s">
        <v>331</v>
      </c>
      <c r="C46" s="305"/>
      <c r="D46" s="305"/>
      <c r="E46" s="305"/>
    </row>
    <row r="47" spans="2:7" ht="30" customHeight="1">
      <c r="B47" s="40" t="s">
        <v>6</v>
      </c>
      <c r="C47" s="40" t="s">
        <v>7</v>
      </c>
      <c r="D47" s="40" t="s">
        <v>24</v>
      </c>
      <c r="E47" s="40" t="s">
        <v>25</v>
      </c>
    </row>
    <row r="48" spans="2:7" ht="21.95" customHeight="1">
      <c r="B48" s="310" t="s">
        <v>18</v>
      </c>
      <c r="C48" s="311"/>
      <c r="D48" s="311"/>
      <c r="E48" s="312"/>
    </row>
    <row r="49" spans="2:5" ht="21.95" customHeight="1">
      <c r="B49" s="103" t="s">
        <v>168</v>
      </c>
      <c r="C49" s="103" t="s">
        <v>169</v>
      </c>
      <c r="D49" s="102">
        <v>1</v>
      </c>
      <c r="E49" s="125">
        <v>1</v>
      </c>
    </row>
    <row r="50" spans="2:5" ht="21.95" customHeight="1">
      <c r="B50" s="309" t="s">
        <v>19</v>
      </c>
      <c r="C50" s="309"/>
      <c r="D50" s="309"/>
      <c r="E50" s="309"/>
    </row>
    <row r="51" spans="2:5" ht="21.95" customHeight="1">
      <c r="B51" s="41" t="s">
        <v>188</v>
      </c>
      <c r="C51" s="36" t="s">
        <v>189</v>
      </c>
      <c r="D51" s="105">
        <v>100</v>
      </c>
      <c r="E51" s="126">
        <v>100</v>
      </c>
    </row>
    <row r="52" spans="2:5" ht="21.95" customHeight="1">
      <c r="B52" s="103" t="s">
        <v>101</v>
      </c>
      <c r="C52" s="103" t="s">
        <v>102</v>
      </c>
      <c r="D52" s="105">
        <v>3.3</v>
      </c>
      <c r="E52" s="105">
        <v>3.3</v>
      </c>
    </row>
    <row r="53" spans="2:5" ht="21.95" customHeight="1">
      <c r="B53" s="103" t="s">
        <v>41</v>
      </c>
      <c r="C53" s="103" t="s">
        <v>42</v>
      </c>
      <c r="D53" s="105">
        <v>1.1100000000000001</v>
      </c>
      <c r="E53" s="105">
        <v>1.1000000000000001</v>
      </c>
    </row>
    <row r="54" spans="2:5" ht="21.95" customHeight="1">
      <c r="B54" s="304" t="s">
        <v>21</v>
      </c>
      <c r="C54" s="304"/>
      <c r="D54" s="304"/>
      <c r="E54" s="304"/>
    </row>
    <row r="55" spans="2:5" ht="21.95" customHeight="1">
      <c r="B55" s="38" t="s">
        <v>32</v>
      </c>
      <c r="C55" s="38" t="s">
        <v>33</v>
      </c>
      <c r="D55" s="39" t="s">
        <v>26</v>
      </c>
      <c r="E55" s="39" t="s">
        <v>26</v>
      </c>
    </row>
    <row r="56" spans="2:5" ht="33" customHeight="1">
      <c r="B56" s="316" t="s">
        <v>330</v>
      </c>
      <c r="C56" s="316"/>
      <c r="D56" s="316"/>
      <c r="E56" s="316"/>
    </row>
    <row r="57" spans="2:5" ht="24" customHeight="1">
      <c r="B57" s="40" t="s">
        <v>6</v>
      </c>
      <c r="C57" s="40" t="s">
        <v>7</v>
      </c>
      <c r="D57" s="40" t="s">
        <v>24</v>
      </c>
      <c r="E57" s="40" t="s">
        <v>25</v>
      </c>
    </row>
    <row r="58" spans="2:5" ht="19.5" customHeight="1">
      <c r="B58" s="304" t="s">
        <v>16</v>
      </c>
      <c r="C58" s="304"/>
      <c r="D58" s="304"/>
      <c r="E58" s="304"/>
    </row>
    <row r="59" spans="2:5" ht="19.5" customHeight="1">
      <c r="B59" s="133" t="s">
        <v>274</v>
      </c>
      <c r="C59" s="133" t="s">
        <v>273</v>
      </c>
      <c r="D59" s="134">
        <v>1</v>
      </c>
      <c r="E59" s="134">
        <v>1</v>
      </c>
    </row>
    <row r="60" spans="2:5" ht="19.5" customHeight="1">
      <c r="B60" s="310" t="s">
        <v>18</v>
      </c>
      <c r="C60" s="311"/>
      <c r="D60" s="311"/>
      <c r="E60" s="312"/>
    </row>
    <row r="61" spans="2:5" ht="19.5" customHeight="1">
      <c r="B61" s="133" t="s">
        <v>283</v>
      </c>
      <c r="C61" s="133" t="s">
        <v>284</v>
      </c>
      <c r="D61" s="140">
        <v>0.98</v>
      </c>
      <c r="E61" s="140">
        <v>0.98</v>
      </c>
    </row>
    <row r="62" spans="2:5" ht="16.5" customHeight="1">
      <c r="B62" s="309" t="s">
        <v>19</v>
      </c>
      <c r="C62" s="309"/>
      <c r="D62" s="309"/>
      <c r="E62" s="309"/>
    </row>
    <row r="63" spans="2:5" ht="21.75" customHeight="1">
      <c r="B63" s="139" t="s">
        <v>202</v>
      </c>
      <c r="C63" s="139" t="s">
        <v>203</v>
      </c>
      <c r="D63" s="140">
        <v>1.88</v>
      </c>
      <c r="E63" s="140">
        <v>1.85</v>
      </c>
    </row>
  </sheetData>
  <mergeCells count="19">
    <mergeCell ref="B62:E62"/>
    <mergeCell ref="B44:E44"/>
    <mergeCell ref="B13:E13"/>
    <mergeCell ref="B42:E42"/>
    <mergeCell ref="B15:E15"/>
    <mergeCell ref="B46:E46"/>
    <mergeCell ref="B50:E50"/>
    <mergeCell ref="B54:E54"/>
    <mergeCell ref="B48:E48"/>
    <mergeCell ref="B60:E60"/>
    <mergeCell ref="B58:E58"/>
    <mergeCell ref="B56:E56"/>
    <mergeCell ref="B1:E1"/>
    <mergeCell ref="B3:E3"/>
    <mergeCell ref="B28:E28"/>
    <mergeCell ref="B26:E26"/>
    <mergeCell ref="B22:E22"/>
    <mergeCell ref="B10:E10"/>
    <mergeCell ref="B20:E20"/>
  </mergeCells>
  <pageMargins left="0" right="0.5" top="0" bottom="0" header="0" footer="0"/>
  <pageSetup paperSize="9"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F14"/>
  <sheetViews>
    <sheetView rightToLeft="1" zoomScaleNormal="100" workbookViewId="0">
      <selection activeCell="H6" sqref="H6"/>
    </sheetView>
  </sheetViews>
  <sheetFormatPr defaultRowHeight="18.75"/>
  <cols>
    <col min="1" max="1" width="3.7109375" style="159" customWidth="1"/>
    <col min="2" max="2" width="25.28515625" style="160" bestFit="1" customWidth="1"/>
    <col min="3" max="3" width="12.42578125" style="160" customWidth="1"/>
    <col min="4" max="4" width="11.5703125" style="160" customWidth="1"/>
    <col min="5" max="5" width="19.7109375" style="160" customWidth="1"/>
    <col min="6" max="6" width="20.7109375" style="160" customWidth="1"/>
    <col min="7" max="256" width="9.140625" style="159"/>
    <col min="257" max="257" width="3.7109375" style="159" customWidth="1"/>
    <col min="258" max="258" width="25.28515625" style="159" bestFit="1" customWidth="1"/>
    <col min="259" max="259" width="12.42578125" style="159" customWidth="1"/>
    <col min="260" max="260" width="11.5703125" style="159" customWidth="1"/>
    <col min="261" max="261" width="18.28515625" style="159" customWidth="1"/>
    <col min="262" max="262" width="20.7109375" style="159" customWidth="1"/>
    <col min="263" max="512" width="9.140625" style="159"/>
    <col min="513" max="513" width="3.7109375" style="159" customWidth="1"/>
    <col min="514" max="514" width="25.28515625" style="159" bestFit="1" customWidth="1"/>
    <col min="515" max="515" width="12.42578125" style="159" customWidth="1"/>
    <col min="516" max="516" width="11.5703125" style="159" customWidth="1"/>
    <col min="517" max="517" width="18.28515625" style="159" customWidth="1"/>
    <col min="518" max="518" width="20.7109375" style="159" customWidth="1"/>
    <col min="519" max="768" width="9.140625" style="159"/>
    <col min="769" max="769" width="3.7109375" style="159" customWidth="1"/>
    <col min="770" max="770" width="25.28515625" style="159" bestFit="1" customWidth="1"/>
    <col min="771" max="771" width="12.42578125" style="159" customWidth="1"/>
    <col min="772" max="772" width="11.5703125" style="159" customWidth="1"/>
    <col min="773" max="773" width="18.28515625" style="159" customWidth="1"/>
    <col min="774" max="774" width="20.7109375" style="159" customWidth="1"/>
    <col min="775" max="1024" width="9.140625" style="159"/>
    <col min="1025" max="1025" width="3.7109375" style="159" customWidth="1"/>
    <col min="1026" max="1026" width="25.28515625" style="159" bestFit="1" customWidth="1"/>
    <col min="1027" max="1027" width="12.42578125" style="159" customWidth="1"/>
    <col min="1028" max="1028" width="11.5703125" style="159" customWidth="1"/>
    <col min="1029" max="1029" width="18.28515625" style="159" customWidth="1"/>
    <col min="1030" max="1030" width="20.7109375" style="159" customWidth="1"/>
    <col min="1031" max="1280" width="9.140625" style="159"/>
    <col min="1281" max="1281" width="3.7109375" style="159" customWidth="1"/>
    <col min="1282" max="1282" width="25.28515625" style="159" bestFit="1" customWidth="1"/>
    <col min="1283" max="1283" width="12.42578125" style="159" customWidth="1"/>
    <col min="1284" max="1284" width="11.5703125" style="159" customWidth="1"/>
    <col min="1285" max="1285" width="18.28515625" style="159" customWidth="1"/>
    <col min="1286" max="1286" width="20.7109375" style="159" customWidth="1"/>
    <col min="1287" max="1536" width="9.140625" style="159"/>
    <col min="1537" max="1537" width="3.7109375" style="159" customWidth="1"/>
    <col min="1538" max="1538" width="25.28515625" style="159" bestFit="1" customWidth="1"/>
    <col min="1539" max="1539" width="12.42578125" style="159" customWidth="1"/>
    <col min="1540" max="1540" width="11.5703125" style="159" customWidth="1"/>
    <col min="1541" max="1541" width="18.28515625" style="159" customWidth="1"/>
    <col min="1542" max="1542" width="20.7109375" style="159" customWidth="1"/>
    <col min="1543" max="1792" width="9.140625" style="159"/>
    <col min="1793" max="1793" width="3.7109375" style="159" customWidth="1"/>
    <col min="1794" max="1794" width="25.28515625" style="159" bestFit="1" customWidth="1"/>
    <col min="1795" max="1795" width="12.42578125" style="159" customWidth="1"/>
    <col min="1796" max="1796" width="11.5703125" style="159" customWidth="1"/>
    <col min="1797" max="1797" width="18.28515625" style="159" customWidth="1"/>
    <col min="1798" max="1798" width="20.7109375" style="159" customWidth="1"/>
    <col min="1799" max="2048" width="9.140625" style="159"/>
    <col min="2049" max="2049" width="3.7109375" style="159" customWidth="1"/>
    <col min="2050" max="2050" width="25.28515625" style="159" bestFit="1" customWidth="1"/>
    <col min="2051" max="2051" width="12.42578125" style="159" customWidth="1"/>
    <col min="2052" max="2052" width="11.5703125" style="159" customWidth="1"/>
    <col min="2053" max="2053" width="18.28515625" style="159" customWidth="1"/>
    <col min="2054" max="2054" width="20.7109375" style="159" customWidth="1"/>
    <col min="2055" max="2304" width="9.140625" style="159"/>
    <col min="2305" max="2305" width="3.7109375" style="159" customWidth="1"/>
    <col min="2306" max="2306" width="25.28515625" style="159" bestFit="1" customWidth="1"/>
    <col min="2307" max="2307" width="12.42578125" style="159" customWidth="1"/>
    <col min="2308" max="2308" width="11.5703125" style="159" customWidth="1"/>
    <col min="2309" max="2309" width="18.28515625" style="159" customWidth="1"/>
    <col min="2310" max="2310" width="20.7109375" style="159" customWidth="1"/>
    <col min="2311" max="2560" width="9.140625" style="159"/>
    <col min="2561" max="2561" width="3.7109375" style="159" customWidth="1"/>
    <col min="2562" max="2562" width="25.28515625" style="159" bestFit="1" customWidth="1"/>
    <col min="2563" max="2563" width="12.42578125" style="159" customWidth="1"/>
    <col min="2564" max="2564" width="11.5703125" style="159" customWidth="1"/>
    <col min="2565" max="2565" width="18.28515625" style="159" customWidth="1"/>
    <col min="2566" max="2566" width="20.7109375" style="159" customWidth="1"/>
    <col min="2567" max="2816" width="9.140625" style="159"/>
    <col min="2817" max="2817" width="3.7109375" style="159" customWidth="1"/>
    <col min="2818" max="2818" width="25.28515625" style="159" bestFit="1" customWidth="1"/>
    <col min="2819" max="2819" width="12.42578125" style="159" customWidth="1"/>
    <col min="2820" max="2820" width="11.5703125" style="159" customWidth="1"/>
    <col min="2821" max="2821" width="18.28515625" style="159" customWidth="1"/>
    <col min="2822" max="2822" width="20.7109375" style="159" customWidth="1"/>
    <col min="2823" max="3072" width="9.140625" style="159"/>
    <col min="3073" max="3073" width="3.7109375" style="159" customWidth="1"/>
    <col min="3074" max="3074" width="25.28515625" style="159" bestFit="1" customWidth="1"/>
    <col min="3075" max="3075" width="12.42578125" style="159" customWidth="1"/>
    <col min="3076" max="3076" width="11.5703125" style="159" customWidth="1"/>
    <col min="3077" max="3077" width="18.28515625" style="159" customWidth="1"/>
    <col min="3078" max="3078" width="20.7109375" style="159" customWidth="1"/>
    <col min="3079" max="3328" width="9.140625" style="159"/>
    <col min="3329" max="3329" width="3.7109375" style="159" customWidth="1"/>
    <col min="3330" max="3330" width="25.28515625" style="159" bestFit="1" customWidth="1"/>
    <col min="3331" max="3331" width="12.42578125" style="159" customWidth="1"/>
    <col min="3332" max="3332" width="11.5703125" style="159" customWidth="1"/>
    <col min="3333" max="3333" width="18.28515625" style="159" customWidth="1"/>
    <col min="3334" max="3334" width="20.7109375" style="159" customWidth="1"/>
    <col min="3335" max="3584" width="9.140625" style="159"/>
    <col min="3585" max="3585" width="3.7109375" style="159" customWidth="1"/>
    <col min="3586" max="3586" width="25.28515625" style="159" bestFit="1" customWidth="1"/>
    <col min="3587" max="3587" width="12.42578125" style="159" customWidth="1"/>
    <col min="3588" max="3588" width="11.5703125" style="159" customWidth="1"/>
    <col min="3589" max="3589" width="18.28515625" style="159" customWidth="1"/>
    <col min="3590" max="3590" width="20.7109375" style="159" customWidth="1"/>
    <col min="3591" max="3840" width="9.140625" style="159"/>
    <col min="3841" max="3841" width="3.7109375" style="159" customWidth="1"/>
    <col min="3842" max="3842" width="25.28515625" style="159" bestFit="1" customWidth="1"/>
    <col min="3843" max="3843" width="12.42578125" style="159" customWidth="1"/>
    <col min="3844" max="3844" width="11.5703125" style="159" customWidth="1"/>
    <col min="3845" max="3845" width="18.28515625" style="159" customWidth="1"/>
    <col min="3846" max="3846" width="20.7109375" style="159" customWidth="1"/>
    <col min="3847" max="4096" width="9.140625" style="159"/>
    <col min="4097" max="4097" width="3.7109375" style="159" customWidth="1"/>
    <col min="4098" max="4098" width="25.28515625" style="159" bestFit="1" customWidth="1"/>
    <col min="4099" max="4099" width="12.42578125" style="159" customWidth="1"/>
    <col min="4100" max="4100" width="11.5703125" style="159" customWidth="1"/>
    <col min="4101" max="4101" width="18.28515625" style="159" customWidth="1"/>
    <col min="4102" max="4102" width="20.7109375" style="159" customWidth="1"/>
    <col min="4103" max="4352" width="9.140625" style="159"/>
    <col min="4353" max="4353" width="3.7109375" style="159" customWidth="1"/>
    <col min="4354" max="4354" width="25.28515625" style="159" bestFit="1" customWidth="1"/>
    <col min="4355" max="4355" width="12.42578125" style="159" customWidth="1"/>
    <col min="4356" max="4356" width="11.5703125" style="159" customWidth="1"/>
    <col min="4357" max="4357" width="18.28515625" style="159" customWidth="1"/>
    <col min="4358" max="4358" width="20.7109375" style="159" customWidth="1"/>
    <col min="4359" max="4608" width="9.140625" style="159"/>
    <col min="4609" max="4609" width="3.7109375" style="159" customWidth="1"/>
    <col min="4610" max="4610" width="25.28515625" style="159" bestFit="1" customWidth="1"/>
    <col min="4611" max="4611" width="12.42578125" style="159" customWidth="1"/>
    <col min="4612" max="4612" width="11.5703125" style="159" customWidth="1"/>
    <col min="4613" max="4613" width="18.28515625" style="159" customWidth="1"/>
    <col min="4614" max="4614" width="20.7109375" style="159" customWidth="1"/>
    <col min="4615" max="4864" width="9.140625" style="159"/>
    <col min="4865" max="4865" width="3.7109375" style="159" customWidth="1"/>
    <col min="4866" max="4866" width="25.28515625" style="159" bestFit="1" customWidth="1"/>
    <col min="4867" max="4867" width="12.42578125" style="159" customWidth="1"/>
    <col min="4868" max="4868" width="11.5703125" style="159" customWidth="1"/>
    <col min="4869" max="4869" width="18.28515625" style="159" customWidth="1"/>
    <col min="4870" max="4870" width="20.7109375" style="159" customWidth="1"/>
    <col min="4871" max="5120" width="9.140625" style="159"/>
    <col min="5121" max="5121" width="3.7109375" style="159" customWidth="1"/>
    <col min="5122" max="5122" width="25.28515625" style="159" bestFit="1" customWidth="1"/>
    <col min="5123" max="5123" width="12.42578125" style="159" customWidth="1"/>
    <col min="5124" max="5124" width="11.5703125" style="159" customWidth="1"/>
    <col min="5125" max="5125" width="18.28515625" style="159" customWidth="1"/>
    <col min="5126" max="5126" width="20.7109375" style="159" customWidth="1"/>
    <col min="5127" max="5376" width="9.140625" style="159"/>
    <col min="5377" max="5377" width="3.7109375" style="159" customWidth="1"/>
    <col min="5378" max="5378" width="25.28515625" style="159" bestFit="1" customWidth="1"/>
    <col min="5379" max="5379" width="12.42578125" style="159" customWidth="1"/>
    <col min="5380" max="5380" width="11.5703125" style="159" customWidth="1"/>
    <col min="5381" max="5381" width="18.28515625" style="159" customWidth="1"/>
    <col min="5382" max="5382" width="20.7109375" style="159" customWidth="1"/>
    <col min="5383" max="5632" width="9.140625" style="159"/>
    <col min="5633" max="5633" width="3.7109375" style="159" customWidth="1"/>
    <col min="5634" max="5634" width="25.28515625" style="159" bestFit="1" customWidth="1"/>
    <col min="5635" max="5635" width="12.42578125" style="159" customWidth="1"/>
    <col min="5636" max="5636" width="11.5703125" style="159" customWidth="1"/>
    <col min="5637" max="5637" width="18.28515625" style="159" customWidth="1"/>
    <col min="5638" max="5638" width="20.7109375" style="159" customWidth="1"/>
    <col min="5639" max="5888" width="9.140625" style="159"/>
    <col min="5889" max="5889" width="3.7109375" style="159" customWidth="1"/>
    <col min="5890" max="5890" width="25.28515625" style="159" bestFit="1" customWidth="1"/>
    <col min="5891" max="5891" width="12.42578125" style="159" customWidth="1"/>
    <col min="5892" max="5892" width="11.5703125" style="159" customWidth="1"/>
    <col min="5893" max="5893" width="18.28515625" style="159" customWidth="1"/>
    <col min="5894" max="5894" width="20.7109375" style="159" customWidth="1"/>
    <col min="5895" max="6144" width="9.140625" style="159"/>
    <col min="6145" max="6145" width="3.7109375" style="159" customWidth="1"/>
    <col min="6146" max="6146" width="25.28515625" style="159" bestFit="1" customWidth="1"/>
    <col min="6147" max="6147" width="12.42578125" style="159" customWidth="1"/>
    <col min="6148" max="6148" width="11.5703125" style="159" customWidth="1"/>
    <col min="6149" max="6149" width="18.28515625" style="159" customWidth="1"/>
    <col min="6150" max="6150" width="20.7109375" style="159" customWidth="1"/>
    <col min="6151" max="6400" width="9.140625" style="159"/>
    <col min="6401" max="6401" width="3.7109375" style="159" customWidth="1"/>
    <col min="6402" max="6402" width="25.28515625" style="159" bestFit="1" customWidth="1"/>
    <col min="6403" max="6403" width="12.42578125" style="159" customWidth="1"/>
    <col min="6404" max="6404" width="11.5703125" style="159" customWidth="1"/>
    <col min="6405" max="6405" width="18.28515625" style="159" customWidth="1"/>
    <col min="6406" max="6406" width="20.7109375" style="159" customWidth="1"/>
    <col min="6407" max="6656" width="9.140625" style="159"/>
    <col min="6657" max="6657" width="3.7109375" style="159" customWidth="1"/>
    <col min="6658" max="6658" width="25.28515625" style="159" bestFit="1" customWidth="1"/>
    <col min="6659" max="6659" width="12.42578125" style="159" customWidth="1"/>
    <col min="6660" max="6660" width="11.5703125" style="159" customWidth="1"/>
    <col min="6661" max="6661" width="18.28515625" style="159" customWidth="1"/>
    <col min="6662" max="6662" width="20.7109375" style="159" customWidth="1"/>
    <col min="6663" max="6912" width="9.140625" style="159"/>
    <col min="6913" max="6913" width="3.7109375" style="159" customWidth="1"/>
    <col min="6914" max="6914" width="25.28515625" style="159" bestFit="1" customWidth="1"/>
    <col min="6915" max="6915" width="12.42578125" style="159" customWidth="1"/>
    <col min="6916" max="6916" width="11.5703125" style="159" customWidth="1"/>
    <col min="6917" max="6917" width="18.28515625" style="159" customWidth="1"/>
    <col min="6918" max="6918" width="20.7109375" style="159" customWidth="1"/>
    <col min="6919" max="7168" width="9.140625" style="159"/>
    <col min="7169" max="7169" width="3.7109375" style="159" customWidth="1"/>
    <col min="7170" max="7170" width="25.28515625" style="159" bestFit="1" customWidth="1"/>
    <col min="7171" max="7171" width="12.42578125" style="159" customWidth="1"/>
    <col min="7172" max="7172" width="11.5703125" style="159" customWidth="1"/>
    <col min="7173" max="7173" width="18.28515625" style="159" customWidth="1"/>
    <col min="7174" max="7174" width="20.7109375" style="159" customWidth="1"/>
    <col min="7175" max="7424" width="9.140625" style="159"/>
    <col min="7425" max="7425" width="3.7109375" style="159" customWidth="1"/>
    <col min="7426" max="7426" width="25.28515625" style="159" bestFit="1" customWidth="1"/>
    <col min="7427" max="7427" width="12.42578125" style="159" customWidth="1"/>
    <col min="7428" max="7428" width="11.5703125" style="159" customWidth="1"/>
    <col min="7429" max="7429" width="18.28515625" style="159" customWidth="1"/>
    <col min="7430" max="7430" width="20.7109375" style="159" customWidth="1"/>
    <col min="7431" max="7680" width="9.140625" style="159"/>
    <col min="7681" max="7681" width="3.7109375" style="159" customWidth="1"/>
    <col min="7682" max="7682" width="25.28515625" style="159" bestFit="1" customWidth="1"/>
    <col min="7683" max="7683" width="12.42578125" style="159" customWidth="1"/>
    <col min="7684" max="7684" width="11.5703125" style="159" customWidth="1"/>
    <col min="7685" max="7685" width="18.28515625" style="159" customWidth="1"/>
    <col min="7686" max="7686" width="20.7109375" style="159" customWidth="1"/>
    <col min="7687" max="7936" width="9.140625" style="159"/>
    <col min="7937" max="7937" width="3.7109375" style="159" customWidth="1"/>
    <col min="7938" max="7938" width="25.28515625" style="159" bestFit="1" customWidth="1"/>
    <col min="7939" max="7939" width="12.42578125" style="159" customWidth="1"/>
    <col min="7940" max="7940" width="11.5703125" style="159" customWidth="1"/>
    <col min="7941" max="7941" width="18.28515625" style="159" customWidth="1"/>
    <col min="7942" max="7942" width="20.7109375" style="159" customWidth="1"/>
    <col min="7943" max="8192" width="9.140625" style="159"/>
    <col min="8193" max="8193" width="3.7109375" style="159" customWidth="1"/>
    <col min="8194" max="8194" width="25.28515625" style="159" bestFit="1" customWidth="1"/>
    <col min="8195" max="8195" width="12.42578125" style="159" customWidth="1"/>
    <col min="8196" max="8196" width="11.5703125" style="159" customWidth="1"/>
    <col min="8197" max="8197" width="18.28515625" style="159" customWidth="1"/>
    <col min="8198" max="8198" width="20.7109375" style="159" customWidth="1"/>
    <col min="8199" max="8448" width="9.140625" style="159"/>
    <col min="8449" max="8449" width="3.7109375" style="159" customWidth="1"/>
    <col min="8450" max="8450" width="25.28515625" style="159" bestFit="1" customWidth="1"/>
    <col min="8451" max="8451" width="12.42578125" style="159" customWidth="1"/>
    <col min="8452" max="8452" width="11.5703125" style="159" customWidth="1"/>
    <col min="8453" max="8453" width="18.28515625" style="159" customWidth="1"/>
    <col min="8454" max="8454" width="20.7109375" style="159" customWidth="1"/>
    <col min="8455" max="8704" width="9.140625" style="159"/>
    <col min="8705" max="8705" width="3.7109375" style="159" customWidth="1"/>
    <col min="8706" max="8706" width="25.28515625" style="159" bestFit="1" customWidth="1"/>
    <col min="8707" max="8707" width="12.42578125" style="159" customWidth="1"/>
    <col min="8708" max="8708" width="11.5703125" style="159" customWidth="1"/>
    <col min="8709" max="8709" width="18.28515625" style="159" customWidth="1"/>
    <col min="8710" max="8710" width="20.7109375" style="159" customWidth="1"/>
    <col min="8711" max="8960" width="9.140625" style="159"/>
    <col min="8961" max="8961" width="3.7109375" style="159" customWidth="1"/>
    <col min="8962" max="8962" width="25.28515625" style="159" bestFit="1" customWidth="1"/>
    <col min="8963" max="8963" width="12.42578125" style="159" customWidth="1"/>
    <col min="8964" max="8964" width="11.5703125" style="159" customWidth="1"/>
    <col min="8965" max="8965" width="18.28515625" style="159" customWidth="1"/>
    <col min="8966" max="8966" width="20.7109375" style="159" customWidth="1"/>
    <col min="8967" max="9216" width="9.140625" style="159"/>
    <col min="9217" max="9217" width="3.7109375" style="159" customWidth="1"/>
    <col min="9218" max="9218" width="25.28515625" style="159" bestFit="1" customWidth="1"/>
    <col min="9219" max="9219" width="12.42578125" style="159" customWidth="1"/>
    <col min="9220" max="9220" width="11.5703125" style="159" customWidth="1"/>
    <col min="9221" max="9221" width="18.28515625" style="159" customWidth="1"/>
    <col min="9222" max="9222" width="20.7109375" style="159" customWidth="1"/>
    <col min="9223" max="9472" width="9.140625" style="159"/>
    <col min="9473" max="9473" width="3.7109375" style="159" customWidth="1"/>
    <col min="9474" max="9474" width="25.28515625" style="159" bestFit="1" customWidth="1"/>
    <col min="9475" max="9475" width="12.42578125" style="159" customWidth="1"/>
    <col min="9476" max="9476" width="11.5703125" style="159" customWidth="1"/>
    <col min="9477" max="9477" width="18.28515625" style="159" customWidth="1"/>
    <col min="9478" max="9478" width="20.7109375" style="159" customWidth="1"/>
    <col min="9479" max="9728" width="9.140625" style="159"/>
    <col min="9729" max="9729" width="3.7109375" style="159" customWidth="1"/>
    <col min="9730" max="9730" width="25.28515625" style="159" bestFit="1" customWidth="1"/>
    <col min="9731" max="9731" width="12.42578125" style="159" customWidth="1"/>
    <col min="9732" max="9732" width="11.5703125" style="159" customWidth="1"/>
    <col min="9733" max="9733" width="18.28515625" style="159" customWidth="1"/>
    <col min="9734" max="9734" width="20.7109375" style="159" customWidth="1"/>
    <col min="9735" max="9984" width="9.140625" style="159"/>
    <col min="9985" max="9985" width="3.7109375" style="159" customWidth="1"/>
    <col min="9986" max="9986" width="25.28515625" style="159" bestFit="1" customWidth="1"/>
    <col min="9987" max="9987" width="12.42578125" style="159" customWidth="1"/>
    <col min="9988" max="9988" width="11.5703125" style="159" customWidth="1"/>
    <col min="9989" max="9989" width="18.28515625" style="159" customWidth="1"/>
    <col min="9990" max="9990" width="20.7109375" style="159" customWidth="1"/>
    <col min="9991" max="10240" width="9.140625" style="159"/>
    <col min="10241" max="10241" width="3.7109375" style="159" customWidth="1"/>
    <col min="10242" max="10242" width="25.28515625" style="159" bestFit="1" customWidth="1"/>
    <col min="10243" max="10243" width="12.42578125" style="159" customWidth="1"/>
    <col min="10244" max="10244" width="11.5703125" style="159" customWidth="1"/>
    <col min="10245" max="10245" width="18.28515625" style="159" customWidth="1"/>
    <col min="10246" max="10246" width="20.7109375" style="159" customWidth="1"/>
    <col min="10247" max="10496" width="9.140625" style="159"/>
    <col min="10497" max="10497" width="3.7109375" style="159" customWidth="1"/>
    <col min="10498" max="10498" width="25.28515625" style="159" bestFit="1" customWidth="1"/>
    <col min="10499" max="10499" width="12.42578125" style="159" customWidth="1"/>
    <col min="10500" max="10500" width="11.5703125" style="159" customWidth="1"/>
    <col min="10501" max="10501" width="18.28515625" style="159" customWidth="1"/>
    <col min="10502" max="10502" width="20.7109375" style="159" customWidth="1"/>
    <col min="10503" max="10752" width="9.140625" style="159"/>
    <col min="10753" max="10753" width="3.7109375" style="159" customWidth="1"/>
    <col min="10754" max="10754" width="25.28515625" style="159" bestFit="1" customWidth="1"/>
    <col min="10755" max="10755" width="12.42578125" style="159" customWidth="1"/>
    <col min="10756" max="10756" width="11.5703125" style="159" customWidth="1"/>
    <col min="10757" max="10757" width="18.28515625" style="159" customWidth="1"/>
    <col min="10758" max="10758" width="20.7109375" style="159" customWidth="1"/>
    <col min="10759" max="11008" width="9.140625" style="159"/>
    <col min="11009" max="11009" width="3.7109375" style="159" customWidth="1"/>
    <col min="11010" max="11010" width="25.28515625" style="159" bestFit="1" customWidth="1"/>
    <col min="11011" max="11011" width="12.42578125" style="159" customWidth="1"/>
    <col min="11012" max="11012" width="11.5703125" style="159" customWidth="1"/>
    <col min="11013" max="11013" width="18.28515625" style="159" customWidth="1"/>
    <col min="11014" max="11014" width="20.7109375" style="159" customWidth="1"/>
    <col min="11015" max="11264" width="9.140625" style="159"/>
    <col min="11265" max="11265" width="3.7109375" style="159" customWidth="1"/>
    <col min="11266" max="11266" width="25.28515625" style="159" bestFit="1" customWidth="1"/>
    <col min="11267" max="11267" width="12.42578125" style="159" customWidth="1"/>
    <col min="11268" max="11268" width="11.5703125" style="159" customWidth="1"/>
    <col min="11269" max="11269" width="18.28515625" style="159" customWidth="1"/>
    <col min="11270" max="11270" width="20.7109375" style="159" customWidth="1"/>
    <col min="11271" max="11520" width="9.140625" style="159"/>
    <col min="11521" max="11521" width="3.7109375" style="159" customWidth="1"/>
    <col min="11522" max="11522" width="25.28515625" style="159" bestFit="1" customWidth="1"/>
    <col min="11523" max="11523" width="12.42578125" style="159" customWidth="1"/>
    <col min="11524" max="11524" width="11.5703125" style="159" customWidth="1"/>
    <col min="11525" max="11525" width="18.28515625" style="159" customWidth="1"/>
    <col min="11526" max="11526" width="20.7109375" style="159" customWidth="1"/>
    <col min="11527" max="11776" width="9.140625" style="159"/>
    <col min="11777" max="11777" width="3.7109375" style="159" customWidth="1"/>
    <col min="11778" max="11778" width="25.28515625" style="159" bestFit="1" customWidth="1"/>
    <col min="11779" max="11779" width="12.42578125" style="159" customWidth="1"/>
    <col min="11780" max="11780" width="11.5703125" style="159" customWidth="1"/>
    <col min="11781" max="11781" width="18.28515625" style="159" customWidth="1"/>
    <col min="11782" max="11782" width="20.7109375" style="159" customWidth="1"/>
    <col min="11783" max="12032" width="9.140625" style="159"/>
    <col min="12033" max="12033" width="3.7109375" style="159" customWidth="1"/>
    <col min="12034" max="12034" width="25.28515625" style="159" bestFit="1" customWidth="1"/>
    <col min="12035" max="12035" width="12.42578125" style="159" customWidth="1"/>
    <col min="12036" max="12036" width="11.5703125" style="159" customWidth="1"/>
    <col min="12037" max="12037" width="18.28515625" style="159" customWidth="1"/>
    <col min="12038" max="12038" width="20.7109375" style="159" customWidth="1"/>
    <col min="12039" max="12288" width="9.140625" style="159"/>
    <col min="12289" max="12289" width="3.7109375" style="159" customWidth="1"/>
    <col min="12290" max="12290" width="25.28515625" style="159" bestFit="1" customWidth="1"/>
    <col min="12291" max="12291" width="12.42578125" style="159" customWidth="1"/>
    <col min="12292" max="12292" width="11.5703125" style="159" customWidth="1"/>
    <col min="12293" max="12293" width="18.28515625" style="159" customWidth="1"/>
    <col min="12294" max="12294" width="20.7109375" style="159" customWidth="1"/>
    <col min="12295" max="12544" width="9.140625" style="159"/>
    <col min="12545" max="12545" width="3.7109375" style="159" customWidth="1"/>
    <col min="12546" max="12546" width="25.28515625" style="159" bestFit="1" customWidth="1"/>
    <col min="12547" max="12547" width="12.42578125" style="159" customWidth="1"/>
    <col min="12548" max="12548" width="11.5703125" style="159" customWidth="1"/>
    <col min="12549" max="12549" width="18.28515625" style="159" customWidth="1"/>
    <col min="12550" max="12550" width="20.7109375" style="159" customWidth="1"/>
    <col min="12551" max="12800" width="9.140625" style="159"/>
    <col min="12801" max="12801" width="3.7109375" style="159" customWidth="1"/>
    <col min="12802" max="12802" width="25.28515625" style="159" bestFit="1" customWidth="1"/>
    <col min="12803" max="12803" width="12.42578125" style="159" customWidth="1"/>
    <col min="12804" max="12804" width="11.5703125" style="159" customWidth="1"/>
    <col min="12805" max="12805" width="18.28515625" style="159" customWidth="1"/>
    <col min="12806" max="12806" width="20.7109375" style="159" customWidth="1"/>
    <col min="12807" max="13056" width="9.140625" style="159"/>
    <col min="13057" max="13057" width="3.7109375" style="159" customWidth="1"/>
    <col min="13058" max="13058" width="25.28515625" style="159" bestFit="1" customWidth="1"/>
    <col min="13059" max="13059" width="12.42578125" style="159" customWidth="1"/>
    <col min="13060" max="13060" width="11.5703125" style="159" customWidth="1"/>
    <col min="13061" max="13061" width="18.28515625" style="159" customWidth="1"/>
    <col min="13062" max="13062" width="20.7109375" style="159" customWidth="1"/>
    <col min="13063" max="13312" width="9.140625" style="159"/>
    <col min="13313" max="13313" width="3.7109375" style="159" customWidth="1"/>
    <col min="13314" max="13314" width="25.28515625" style="159" bestFit="1" customWidth="1"/>
    <col min="13315" max="13315" width="12.42578125" style="159" customWidth="1"/>
    <col min="13316" max="13316" width="11.5703125" style="159" customWidth="1"/>
    <col min="13317" max="13317" width="18.28515625" style="159" customWidth="1"/>
    <col min="13318" max="13318" width="20.7109375" style="159" customWidth="1"/>
    <col min="13319" max="13568" width="9.140625" style="159"/>
    <col min="13569" max="13569" width="3.7109375" style="159" customWidth="1"/>
    <col min="13570" max="13570" width="25.28515625" style="159" bestFit="1" customWidth="1"/>
    <col min="13571" max="13571" width="12.42578125" style="159" customWidth="1"/>
    <col min="13572" max="13572" width="11.5703125" style="159" customWidth="1"/>
    <col min="13573" max="13573" width="18.28515625" style="159" customWidth="1"/>
    <col min="13574" max="13574" width="20.7109375" style="159" customWidth="1"/>
    <col min="13575" max="13824" width="9.140625" style="159"/>
    <col min="13825" max="13825" width="3.7109375" style="159" customWidth="1"/>
    <col min="13826" max="13826" width="25.28515625" style="159" bestFit="1" customWidth="1"/>
    <col min="13827" max="13827" width="12.42578125" style="159" customWidth="1"/>
    <col min="13828" max="13828" width="11.5703125" style="159" customWidth="1"/>
    <col min="13829" max="13829" width="18.28515625" style="159" customWidth="1"/>
    <col min="13830" max="13830" width="20.7109375" style="159" customWidth="1"/>
    <col min="13831" max="14080" width="9.140625" style="159"/>
    <col min="14081" max="14081" width="3.7109375" style="159" customWidth="1"/>
    <col min="14082" max="14082" width="25.28515625" style="159" bestFit="1" customWidth="1"/>
    <col min="14083" max="14083" width="12.42578125" style="159" customWidth="1"/>
    <col min="14084" max="14084" width="11.5703125" style="159" customWidth="1"/>
    <col min="14085" max="14085" width="18.28515625" style="159" customWidth="1"/>
    <col min="14086" max="14086" width="20.7109375" style="159" customWidth="1"/>
    <col min="14087" max="14336" width="9.140625" style="159"/>
    <col min="14337" max="14337" width="3.7109375" style="159" customWidth="1"/>
    <col min="14338" max="14338" width="25.28515625" style="159" bestFit="1" customWidth="1"/>
    <col min="14339" max="14339" width="12.42578125" style="159" customWidth="1"/>
    <col min="14340" max="14340" width="11.5703125" style="159" customWidth="1"/>
    <col min="14341" max="14341" width="18.28515625" style="159" customWidth="1"/>
    <col min="14342" max="14342" width="20.7109375" style="159" customWidth="1"/>
    <col min="14343" max="14592" width="9.140625" style="159"/>
    <col min="14593" max="14593" width="3.7109375" style="159" customWidth="1"/>
    <col min="14594" max="14594" width="25.28515625" style="159" bestFit="1" customWidth="1"/>
    <col min="14595" max="14595" width="12.42578125" style="159" customWidth="1"/>
    <col min="14596" max="14596" width="11.5703125" style="159" customWidth="1"/>
    <col min="14597" max="14597" width="18.28515625" style="159" customWidth="1"/>
    <col min="14598" max="14598" width="20.7109375" style="159" customWidth="1"/>
    <col min="14599" max="14848" width="9.140625" style="159"/>
    <col min="14849" max="14849" width="3.7109375" style="159" customWidth="1"/>
    <col min="14850" max="14850" width="25.28515625" style="159" bestFit="1" customWidth="1"/>
    <col min="14851" max="14851" width="12.42578125" style="159" customWidth="1"/>
    <col min="14852" max="14852" width="11.5703125" style="159" customWidth="1"/>
    <col min="14853" max="14853" width="18.28515625" style="159" customWidth="1"/>
    <col min="14854" max="14854" width="20.7109375" style="159" customWidth="1"/>
    <col min="14855" max="15104" width="9.140625" style="159"/>
    <col min="15105" max="15105" width="3.7109375" style="159" customWidth="1"/>
    <col min="15106" max="15106" width="25.28515625" style="159" bestFit="1" customWidth="1"/>
    <col min="15107" max="15107" width="12.42578125" style="159" customWidth="1"/>
    <col min="15108" max="15108" width="11.5703125" style="159" customWidth="1"/>
    <col min="15109" max="15109" width="18.28515625" style="159" customWidth="1"/>
    <col min="15110" max="15110" width="20.7109375" style="159" customWidth="1"/>
    <col min="15111" max="15360" width="9.140625" style="159"/>
    <col min="15361" max="15361" width="3.7109375" style="159" customWidth="1"/>
    <col min="15362" max="15362" width="25.28515625" style="159" bestFit="1" customWidth="1"/>
    <col min="15363" max="15363" width="12.42578125" style="159" customWidth="1"/>
    <col min="15364" max="15364" width="11.5703125" style="159" customWidth="1"/>
    <col min="15365" max="15365" width="18.28515625" style="159" customWidth="1"/>
    <col min="15366" max="15366" width="20.7109375" style="159" customWidth="1"/>
    <col min="15367" max="15616" width="9.140625" style="159"/>
    <col min="15617" max="15617" width="3.7109375" style="159" customWidth="1"/>
    <col min="15618" max="15618" width="25.28515625" style="159" bestFit="1" customWidth="1"/>
    <col min="15619" max="15619" width="12.42578125" style="159" customWidth="1"/>
    <col min="15620" max="15620" width="11.5703125" style="159" customWidth="1"/>
    <col min="15621" max="15621" width="18.28515625" style="159" customWidth="1"/>
    <col min="15622" max="15622" width="20.7109375" style="159" customWidth="1"/>
    <col min="15623" max="15872" width="9.140625" style="159"/>
    <col min="15873" max="15873" width="3.7109375" style="159" customWidth="1"/>
    <col min="15874" max="15874" width="25.28515625" style="159" bestFit="1" customWidth="1"/>
    <col min="15875" max="15875" width="12.42578125" style="159" customWidth="1"/>
    <col min="15876" max="15876" width="11.5703125" style="159" customWidth="1"/>
    <col min="15877" max="15877" width="18.28515625" style="159" customWidth="1"/>
    <col min="15878" max="15878" width="20.7109375" style="159" customWidth="1"/>
    <col min="15879" max="16128" width="9.140625" style="159"/>
    <col min="16129" max="16129" width="3.7109375" style="159" customWidth="1"/>
    <col min="16130" max="16130" width="25.28515625" style="159" bestFit="1" customWidth="1"/>
    <col min="16131" max="16131" width="12.42578125" style="159" customWidth="1"/>
    <col min="16132" max="16132" width="11.5703125" style="159" customWidth="1"/>
    <col min="16133" max="16133" width="18.28515625" style="159" customWidth="1"/>
    <col min="16134" max="16134" width="20.7109375" style="159" customWidth="1"/>
    <col min="16135" max="16384" width="9.140625" style="159"/>
  </cols>
  <sheetData>
    <row r="1" spans="2:6" ht="27" customHeight="1">
      <c r="B1" s="319" t="s">
        <v>341</v>
      </c>
      <c r="C1" s="319"/>
    </row>
    <row r="2" spans="2:6" ht="18" customHeight="1">
      <c r="B2" s="320" t="s">
        <v>342</v>
      </c>
      <c r="C2" s="320"/>
      <c r="D2" s="320"/>
      <c r="E2" s="320"/>
    </row>
    <row r="3" spans="2:6" ht="21.95" customHeight="1">
      <c r="B3" s="319"/>
      <c r="C3" s="319"/>
      <c r="D3" s="319"/>
    </row>
    <row r="4" spans="2:6" ht="21.95" customHeight="1">
      <c r="B4" s="321" t="s">
        <v>343</v>
      </c>
      <c r="C4" s="321"/>
      <c r="D4" s="321"/>
      <c r="E4" s="321"/>
      <c r="F4" s="321"/>
    </row>
    <row r="5" spans="2:6">
      <c r="B5" s="193" t="s">
        <v>23</v>
      </c>
      <c r="C5" s="194" t="s">
        <v>7</v>
      </c>
      <c r="D5" s="194" t="s">
        <v>3</v>
      </c>
      <c r="E5" s="194" t="s">
        <v>27</v>
      </c>
      <c r="F5" s="194" t="s">
        <v>1</v>
      </c>
    </row>
    <row r="6" spans="2:6" ht="21.95" customHeight="1">
      <c r="B6" s="322" t="s">
        <v>16</v>
      </c>
      <c r="C6" s="323"/>
      <c r="D6" s="323"/>
      <c r="E6" s="323"/>
      <c r="F6" s="324"/>
    </row>
    <row r="7" spans="2:6" ht="21.95" customHeight="1">
      <c r="B7" s="195" t="s">
        <v>260</v>
      </c>
      <c r="C7" s="196" t="s">
        <v>259</v>
      </c>
      <c r="D7" s="197">
        <v>1</v>
      </c>
      <c r="E7" s="197">
        <v>140400</v>
      </c>
      <c r="F7" s="197">
        <v>495612</v>
      </c>
    </row>
    <row r="8" spans="2:6" ht="21.95" customHeight="1">
      <c r="B8" s="195" t="s">
        <v>344</v>
      </c>
      <c r="C8" s="196" t="s">
        <v>299</v>
      </c>
      <c r="D8" s="197">
        <v>2</v>
      </c>
      <c r="E8" s="197">
        <v>400000</v>
      </c>
      <c r="F8" s="197">
        <v>1940000</v>
      </c>
    </row>
    <row r="9" spans="2:6" ht="21.95" customHeight="1">
      <c r="B9" s="195" t="s">
        <v>226</v>
      </c>
      <c r="C9" s="196" t="s">
        <v>227</v>
      </c>
      <c r="D9" s="197">
        <v>5</v>
      </c>
      <c r="E9" s="197">
        <v>74053539</v>
      </c>
      <c r="F9" s="197">
        <v>21475526.309999999</v>
      </c>
    </row>
    <row r="10" spans="2:6" ht="21.95" customHeight="1">
      <c r="B10" s="195" t="s">
        <v>345</v>
      </c>
      <c r="C10" s="196" t="s">
        <v>120</v>
      </c>
      <c r="D10" s="197">
        <v>1</v>
      </c>
      <c r="E10" s="197">
        <v>254880</v>
      </c>
      <c r="F10" s="197">
        <v>497016</v>
      </c>
    </row>
    <row r="11" spans="2:6" ht="21.95" customHeight="1">
      <c r="B11" s="195" t="s">
        <v>346</v>
      </c>
      <c r="C11" s="196" t="s">
        <v>239</v>
      </c>
      <c r="D11" s="197">
        <v>2</v>
      </c>
      <c r="E11" s="197">
        <v>1460250000</v>
      </c>
      <c r="F11" s="197">
        <v>1138995000</v>
      </c>
    </row>
    <row r="12" spans="2:6" ht="21.95" customHeight="1">
      <c r="B12" s="325" t="s">
        <v>17</v>
      </c>
      <c r="C12" s="326"/>
      <c r="D12" s="197">
        <f>SUM(D7:D11)</f>
        <v>11</v>
      </c>
      <c r="E12" s="197">
        <f>SUM(E7:E11)</f>
        <v>1535098819</v>
      </c>
      <c r="F12" s="197">
        <f>SUM(F7:F11)</f>
        <v>1163403154.3099999</v>
      </c>
    </row>
    <row r="13" spans="2:6" ht="21" customHeight="1">
      <c r="B13" s="317" t="s">
        <v>347</v>
      </c>
      <c r="C13" s="318"/>
      <c r="D13" s="197">
        <f>D12</f>
        <v>11</v>
      </c>
      <c r="E13" s="197">
        <f>E12</f>
        <v>1535098819</v>
      </c>
      <c r="F13" s="197">
        <f>F12</f>
        <v>1163403154.3099999</v>
      </c>
    </row>
    <row r="14" spans="2:6">
      <c r="B14" s="198"/>
      <c r="C14" s="198"/>
      <c r="D14" s="198"/>
      <c r="E14" s="198"/>
      <c r="F14" s="198"/>
    </row>
  </sheetData>
  <mergeCells count="7">
    <mergeCell ref="B13:C13"/>
    <mergeCell ref="B1:C1"/>
    <mergeCell ref="B2:E2"/>
    <mergeCell ref="B3:D3"/>
    <mergeCell ref="B4:F4"/>
    <mergeCell ref="B6:F6"/>
    <mergeCell ref="B12:C12"/>
  </mergeCells>
  <pageMargins left="0" right="0" top="0" bottom="0" header="0" footer="0"/>
  <pageSetup paperSize="9" scale="9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8"/>
  <sheetViews>
    <sheetView rightToLeft="1" workbookViewId="0">
      <selection activeCell="G11" sqref="G11:I11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710937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25" t="s">
        <v>325</v>
      </c>
      <c r="C2" s="225"/>
      <c r="D2" s="225"/>
      <c r="E2" s="225"/>
      <c r="F2" s="92"/>
      <c r="G2" s="92"/>
      <c r="H2" s="92"/>
      <c r="I2" s="93"/>
    </row>
    <row r="3" spans="2:9" ht="21">
      <c r="B3" s="357" t="s">
        <v>333</v>
      </c>
      <c r="C3" s="357"/>
      <c r="D3" s="357"/>
      <c r="E3" s="357"/>
      <c r="F3" s="357"/>
      <c r="G3" s="357"/>
      <c r="H3" s="357"/>
      <c r="I3" s="357"/>
    </row>
    <row r="4" spans="2:9" ht="30">
      <c r="B4" s="173" t="s">
        <v>6</v>
      </c>
      <c r="C4" s="174" t="s">
        <v>7</v>
      </c>
      <c r="D4" s="174" t="s">
        <v>9</v>
      </c>
      <c r="E4" s="174" t="s">
        <v>10</v>
      </c>
      <c r="F4" s="174" t="s">
        <v>11</v>
      </c>
      <c r="G4" s="175" t="s">
        <v>3</v>
      </c>
      <c r="H4" s="174" t="s">
        <v>2</v>
      </c>
      <c r="I4" s="174" t="s">
        <v>1</v>
      </c>
    </row>
    <row r="5" spans="2:9">
      <c r="B5" s="358" t="s">
        <v>16</v>
      </c>
      <c r="C5" s="359"/>
      <c r="D5" s="359"/>
      <c r="E5" s="359"/>
      <c r="F5" s="359"/>
      <c r="G5" s="359"/>
      <c r="H5" s="359"/>
      <c r="I5" s="360"/>
    </row>
    <row r="6" spans="2:9" ht="15.75">
      <c r="B6" s="176" t="s">
        <v>152</v>
      </c>
      <c r="C6" s="177" t="s">
        <v>84</v>
      </c>
      <c r="D6" s="177">
        <v>0.08</v>
      </c>
      <c r="E6" s="177">
        <v>0.08</v>
      </c>
      <c r="F6" s="177">
        <v>0.08</v>
      </c>
      <c r="G6" s="178">
        <v>3</v>
      </c>
      <c r="H6" s="179">
        <v>10004287</v>
      </c>
      <c r="I6" s="179">
        <v>800342.96</v>
      </c>
    </row>
    <row r="7" spans="2:9" ht="15.75">
      <c r="B7" s="351" t="s">
        <v>317</v>
      </c>
      <c r="C7" s="352"/>
      <c r="D7" s="353"/>
      <c r="E7" s="353"/>
      <c r="F7" s="353"/>
      <c r="G7" s="179">
        <v>3</v>
      </c>
      <c r="H7" s="179">
        <v>10004287</v>
      </c>
      <c r="I7" s="179">
        <v>800342.96</v>
      </c>
    </row>
    <row r="8" spans="2:9">
      <c r="B8" s="358" t="s">
        <v>19</v>
      </c>
      <c r="C8" s="359"/>
      <c r="D8" s="359"/>
      <c r="E8" s="359"/>
      <c r="F8" s="359"/>
      <c r="G8" s="359"/>
      <c r="H8" s="359"/>
      <c r="I8" s="360"/>
    </row>
    <row r="9" spans="2:9" ht="15.75">
      <c r="B9" s="176" t="s">
        <v>291</v>
      </c>
      <c r="C9" s="180" t="s">
        <v>292</v>
      </c>
      <c r="D9" s="177">
        <v>3.35</v>
      </c>
      <c r="E9" s="177">
        <v>3.35</v>
      </c>
      <c r="F9" s="177">
        <v>3.35</v>
      </c>
      <c r="G9" s="178">
        <v>2</v>
      </c>
      <c r="H9" s="179">
        <v>15065000</v>
      </c>
      <c r="I9" s="179">
        <v>50467750</v>
      </c>
    </row>
    <row r="10" spans="2:9" ht="15.75">
      <c r="B10" s="351"/>
      <c r="C10" s="352"/>
      <c r="D10" s="353"/>
      <c r="E10" s="353"/>
      <c r="F10" s="353"/>
      <c r="G10" s="179">
        <v>2</v>
      </c>
      <c r="H10" s="179">
        <v>15065000</v>
      </c>
      <c r="I10" s="179">
        <v>50467750</v>
      </c>
    </row>
    <row r="11" spans="2:9" ht="15.75">
      <c r="B11" s="354" t="s">
        <v>318</v>
      </c>
      <c r="C11" s="355"/>
      <c r="D11" s="356"/>
      <c r="E11" s="356"/>
      <c r="F11" s="356"/>
      <c r="G11" s="181">
        <f>G10+G7</f>
        <v>5</v>
      </c>
      <c r="H11" s="181">
        <f t="shared" ref="H11:I11" si="0">H10+H7</f>
        <v>25069287</v>
      </c>
      <c r="I11" s="181">
        <f t="shared" si="0"/>
        <v>51268092.960000001</v>
      </c>
    </row>
    <row r="12" spans="2:9" ht="24" customHeight="1">
      <c r="B12" s="345" t="s">
        <v>80</v>
      </c>
      <c r="C12" s="345"/>
      <c r="D12" s="345"/>
      <c r="E12" s="345"/>
      <c r="F12" s="345"/>
      <c r="G12" s="345"/>
      <c r="H12" s="345"/>
      <c r="I12" s="345"/>
    </row>
    <row r="13" spans="2:9" ht="24.75" customHeight="1">
      <c r="B13" s="346" t="s">
        <v>6</v>
      </c>
      <c r="C13" s="347"/>
      <c r="D13" s="348" t="s">
        <v>7</v>
      </c>
      <c r="E13" s="349"/>
      <c r="F13" s="348" t="s">
        <v>24</v>
      </c>
      <c r="G13" s="350"/>
      <c r="H13" s="350"/>
      <c r="I13" s="349"/>
    </row>
    <row r="14" spans="2:9" ht="15" customHeight="1">
      <c r="B14" s="327" t="s">
        <v>16</v>
      </c>
      <c r="C14" s="328"/>
      <c r="D14" s="328"/>
      <c r="E14" s="328"/>
      <c r="F14" s="328"/>
      <c r="G14" s="328"/>
      <c r="H14" s="328"/>
      <c r="I14" s="329"/>
    </row>
    <row r="15" spans="2:9" ht="15" customHeight="1">
      <c r="B15" s="342" t="s">
        <v>213</v>
      </c>
      <c r="C15" s="343"/>
      <c r="D15" s="344" t="s">
        <v>214</v>
      </c>
      <c r="E15" s="344"/>
      <c r="F15" s="361" t="s">
        <v>93</v>
      </c>
      <c r="G15" s="362"/>
      <c r="H15" s="362"/>
      <c r="I15" s="363"/>
    </row>
    <row r="16" spans="2:9" ht="15" customHeight="1">
      <c r="B16" s="342" t="s">
        <v>271</v>
      </c>
      <c r="C16" s="343"/>
      <c r="D16" s="344" t="s">
        <v>270</v>
      </c>
      <c r="E16" s="344"/>
      <c r="F16" s="336">
        <v>3</v>
      </c>
      <c r="G16" s="337"/>
      <c r="H16" s="337"/>
      <c r="I16" s="338"/>
    </row>
    <row r="17" spans="2:9" ht="15" customHeight="1">
      <c r="B17" s="364" t="s">
        <v>94</v>
      </c>
      <c r="C17" s="365"/>
      <c r="D17" s="365"/>
      <c r="E17" s="365"/>
      <c r="F17" s="365"/>
      <c r="G17" s="365"/>
      <c r="H17" s="365"/>
      <c r="I17" s="366"/>
    </row>
    <row r="18" spans="2:9" ht="15" customHeight="1">
      <c r="B18" s="330" t="s">
        <v>137</v>
      </c>
      <c r="C18" s="331"/>
      <c r="D18" s="335" t="s">
        <v>138</v>
      </c>
      <c r="E18" s="335"/>
      <c r="F18" s="339" t="s">
        <v>93</v>
      </c>
      <c r="G18" s="340"/>
      <c r="H18" s="340"/>
      <c r="I18" s="341"/>
    </row>
    <row r="19" spans="2:9" ht="15" customHeight="1">
      <c r="B19" s="330" t="s">
        <v>180</v>
      </c>
      <c r="C19" s="331"/>
      <c r="D19" s="335" t="s">
        <v>181</v>
      </c>
      <c r="E19" s="335"/>
      <c r="F19" s="336">
        <v>1</v>
      </c>
      <c r="G19" s="337"/>
      <c r="H19" s="337"/>
      <c r="I19" s="338"/>
    </row>
    <row r="20" spans="2:9" ht="15" customHeight="1">
      <c r="B20" s="330" t="s">
        <v>285</v>
      </c>
      <c r="C20" s="331"/>
      <c r="D20" s="335" t="s">
        <v>286</v>
      </c>
      <c r="E20" s="335"/>
      <c r="F20" s="339" t="s">
        <v>93</v>
      </c>
      <c r="G20" s="340"/>
      <c r="H20" s="340"/>
      <c r="I20" s="341"/>
    </row>
    <row r="21" spans="2:9" ht="15" customHeight="1">
      <c r="B21" s="330" t="s">
        <v>301</v>
      </c>
      <c r="C21" s="331"/>
      <c r="D21" s="335" t="s">
        <v>302</v>
      </c>
      <c r="E21" s="335"/>
      <c r="F21" s="339" t="s">
        <v>93</v>
      </c>
      <c r="G21" s="340"/>
      <c r="H21" s="340"/>
      <c r="I21" s="341"/>
    </row>
    <row r="22" spans="2:9" ht="15" customHeight="1">
      <c r="B22" s="330" t="s">
        <v>320</v>
      </c>
      <c r="C22" s="331"/>
      <c r="D22" s="335" t="s">
        <v>321</v>
      </c>
      <c r="E22" s="335"/>
      <c r="F22" s="339" t="s">
        <v>93</v>
      </c>
      <c r="G22" s="340"/>
      <c r="H22" s="340"/>
      <c r="I22" s="341"/>
    </row>
    <row r="23" spans="2:9" ht="15" customHeight="1">
      <c r="B23" s="332" t="s">
        <v>64</v>
      </c>
      <c r="C23" s="333"/>
      <c r="D23" s="333"/>
      <c r="E23" s="333"/>
      <c r="F23" s="333"/>
      <c r="G23" s="333"/>
      <c r="H23" s="333"/>
      <c r="I23" s="334"/>
    </row>
    <row r="24" spans="2:9" ht="15" customHeight="1">
      <c r="B24" s="330" t="s">
        <v>130</v>
      </c>
      <c r="C24" s="331"/>
      <c r="D24" s="367" t="s">
        <v>131</v>
      </c>
      <c r="E24" s="368"/>
      <c r="F24" s="336">
        <v>10</v>
      </c>
      <c r="G24" s="337"/>
      <c r="H24" s="337"/>
      <c r="I24" s="338"/>
    </row>
    <row r="25" spans="2:9" ht="15" customHeight="1">
      <c r="B25" s="330" t="s">
        <v>135</v>
      </c>
      <c r="C25" s="331"/>
      <c r="D25" s="367" t="s">
        <v>136</v>
      </c>
      <c r="E25" s="368"/>
      <c r="F25" s="336">
        <v>9.5</v>
      </c>
      <c r="G25" s="337"/>
      <c r="H25" s="337"/>
      <c r="I25" s="338"/>
    </row>
    <row r="26" spans="2:9" ht="15" customHeight="1">
      <c r="B26" s="375" t="s">
        <v>146</v>
      </c>
      <c r="C26" s="376"/>
      <c r="D26" s="377" t="s">
        <v>147</v>
      </c>
      <c r="E26" s="377"/>
      <c r="F26" s="336">
        <v>1</v>
      </c>
      <c r="G26" s="337"/>
      <c r="H26" s="337"/>
      <c r="I26" s="338"/>
    </row>
    <row r="27" spans="2:9" ht="15" customHeight="1">
      <c r="B27" s="330" t="s">
        <v>170</v>
      </c>
      <c r="C27" s="331"/>
      <c r="D27" s="335" t="s">
        <v>171</v>
      </c>
      <c r="E27" s="335"/>
      <c r="F27" s="378" t="s">
        <v>93</v>
      </c>
      <c r="G27" s="379"/>
      <c r="H27" s="379"/>
      <c r="I27" s="380"/>
    </row>
    <row r="28" spans="2:9" ht="15" customHeight="1">
      <c r="B28" s="369" t="s">
        <v>311</v>
      </c>
      <c r="C28" s="370"/>
      <c r="D28" s="371" t="s">
        <v>312</v>
      </c>
      <c r="E28" s="371"/>
      <c r="F28" s="372" t="s">
        <v>93</v>
      </c>
      <c r="G28" s="373"/>
      <c r="H28" s="373"/>
      <c r="I28" s="374"/>
    </row>
  </sheetData>
  <mergeCells count="53">
    <mergeCell ref="B28:C28"/>
    <mergeCell ref="D28:E28"/>
    <mergeCell ref="F28:I28"/>
    <mergeCell ref="D25:E25"/>
    <mergeCell ref="B25:C25"/>
    <mergeCell ref="F25:I25"/>
    <mergeCell ref="B26:C26"/>
    <mergeCell ref="D26:E26"/>
    <mergeCell ref="F26:I26"/>
    <mergeCell ref="B27:C27"/>
    <mergeCell ref="D27:E27"/>
    <mergeCell ref="F27:I27"/>
    <mergeCell ref="B24:C24"/>
    <mergeCell ref="F24:I24"/>
    <mergeCell ref="F15:I15"/>
    <mergeCell ref="B17:I17"/>
    <mergeCell ref="B20:C20"/>
    <mergeCell ref="D24:E24"/>
    <mergeCell ref="B21:C21"/>
    <mergeCell ref="D21:E21"/>
    <mergeCell ref="F16:I16"/>
    <mergeCell ref="D22:E22"/>
    <mergeCell ref="F22:I22"/>
    <mergeCell ref="B2:E2"/>
    <mergeCell ref="B12:I12"/>
    <mergeCell ref="B13:C13"/>
    <mergeCell ref="D13:E13"/>
    <mergeCell ref="F13:I13"/>
    <mergeCell ref="B10:C10"/>
    <mergeCell ref="D10:F10"/>
    <mergeCell ref="B11:C11"/>
    <mergeCell ref="D11:F11"/>
    <mergeCell ref="B3:I3"/>
    <mergeCell ref="B5:I5"/>
    <mergeCell ref="B7:C7"/>
    <mergeCell ref="D7:F7"/>
    <mergeCell ref="B8:I8"/>
    <mergeCell ref="B14:I14"/>
    <mergeCell ref="B18:C18"/>
    <mergeCell ref="B23:I23"/>
    <mergeCell ref="B19:C19"/>
    <mergeCell ref="D19:E19"/>
    <mergeCell ref="F19:I19"/>
    <mergeCell ref="D18:E18"/>
    <mergeCell ref="F18:I18"/>
    <mergeCell ref="B15:C15"/>
    <mergeCell ref="D15:E15"/>
    <mergeCell ref="D20:E20"/>
    <mergeCell ref="F20:I20"/>
    <mergeCell ref="F21:I21"/>
    <mergeCell ref="B16:C16"/>
    <mergeCell ref="D16:E16"/>
    <mergeCell ref="B22:C22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19"/>
  <sheetViews>
    <sheetView rightToLeft="1" workbookViewId="0">
      <selection activeCell="A7" sqref="A7:XFD7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01" customWidth="1"/>
    <col min="6" max="6" width="15.85546875" style="101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99"/>
      <c r="F1" s="99"/>
      <c r="G1" s="22"/>
    </row>
    <row r="2" spans="1:7" ht="25.5" customHeight="1">
      <c r="A2" s="23"/>
      <c r="B2" s="225" t="s">
        <v>325</v>
      </c>
      <c r="C2" s="225"/>
      <c r="D2" s="225"/>
      <c r="E2" s="225"/>
      <c r="F2" s="100"/>
      <c r="G2" s="24"/>
    </row>
    <row r="3" spans="1:7" ht="20.25" customHeight="1">
      <c r="B3" s="385" t="s">
        <v>53</v>
      </c>
      <c r="C3" s="385"/>
      <c r="D3" s="385"/>
      <c r="E3" s="385"/>
      <c r="F3" s="385"/>
      <c r="G3" s="385"/>
    </row>
    <row r="4" spans="1:7" ht="25.5" customHeight="1">
      <c r="B4" s="25" t="s">
        <v>54</v>
      </c>
      <c r="C4" s="26" t="s">
        <v>55</v>
      </c>
      <c r="D4" s="27" t="s">
        <v>56</v>
      </c>
      <c r="E4" s="386" t="s">
        <v>57</v>
      </c>
      <c r="F4" s="387"/>
      <c r="G4" s="28" t="s">
        <v>58</v>
      </c>
    </row>
    <row r="5" spans="1:7" ht="24.95" customHeight="1">
      <c r="B5" s="29" t="s">
        <v>62</v>
      </c>
      <c r="C5" s="30" t="s">
        <v>59</v>
      </c>
      <c r="D5" s="31" t="s">
        <v>63</v>
      </c>
      <c r="E5" s="381">
        <v>1001095</v>
      </c>
      <c r="F5" s="382"/>
      <c r="G5" s="116">
        <v>46640</v>
      </c>
    </row>
    <row r="6" spans="1:7" ht="24.95" customHeight="1">
      <c r="B6" s="29" t="s">
        <v>62</v>
      </c>
      <c r="C6" s="30" t="s">
        <v>60</v>
      </c>
      <c r="D6" s="31" t="s">
        <v>65</v>
      </c>
      <c r="E6" s="381" t="s">
        <v>61</v>
      </c>
      <c r="F6" s="382"/>
      <c r="G6" s="32" t="s">
        <v>115</v>
      </c>
    </row>
    <row r="7" spans="1:7" ht="24.95" customHeight="1">
      <c r="B7" s="29" t="s">
        <v>62</v>
      </c>
      <c r="C7" s="30" t="s">
        <v>74</v>
      </c>
      <c r="D7" s="31" t="s">
        <v>75</v>
      </c>
      <c r="E7" s="381" t="s">
        <v>61</v>
      </c>
      <c r="F7" s="382"/>
      <c r="G7" s="32" t="s">
        <v>116</v>
      </c>
    </row>
    <row r="8" spans="1:7" ht="24.95" customHeight="1">
      <c r="B8" s="29" t="s">
        <v>86</v>
      </c>
      <c r="C8" s="30" t="s">
        <v>59</v>
      </c>
      <c r="D8" s="31" t="s">
        <v>87</v>
      </c>
      <c r="E8" s="381" t="s">
        <v>61</v>
      </c>
      <c r="F8" s="382"/>
      <c r="G8" s="32" t="s">
        <v>117</v>
      </c>
    </row>
    <row r="9" spans="1:7" ht="24.95" customHeight="1">
      <c r="B9" s="29" t="s">
        <v>85</v>
      </c>
      <c r="C9" s="30" t="s">
        <v>59</v>
      </c>
      <c r="D9" s="31" t="s">
        <v>88</v>
      </c>
      <c r="E9" s="381" t="s">
        <v>61</v>
      </c>
      <c r="F9" s="382"/>
      <c r="G9" s="32" t="s">
        <v>118</v>
      </c>
    </row>
    <row r="10" spans="1:7" ht="24.95" customHeight="1">
      <c r="B10" s="29" t="s">
        <v>86</v>
      </c>
      <c r="C10" s="30" t="s">
        <v>60</v>
      </c>
      <c r="D10" s="31" t="s">
        <v>160</v>
      </c>
      <c r="E10" s="381">
        <v>512643</v>
      </c>
      <c r="F10" s="382"/>
      <c r="G10" s="145" t="s">
        <v>306</v>
      </c>
    </row>
    <row r="11" spans="1:7" ht="24.95" customHeight="1">
      <c r="B11" s="29" t="s">
        <v>132</v>
      </c>
      <c r="C11" s="30" t="s">
        <v>60</v>
      </c>
      <c r="D11" s="31" t="s">
        <v>100</v>
      </c>
      <c r="E11" s="381">
        <v>1026082</v>
      </c>
      <c r="F11" s="382"/>
      <c r="G11" s="32" t="s">
        <v>250</v>
      </c>
    </row>
    <row r="12" spans="1:7" ht="24.95" customHeight="1">
      <c r="B12" s="29" t="s">
        <v>86</v>
      </c>
      <c r="C12" s="30" t="s">
        <v>74</v>
      </c>
      <c r="D12" s="31" t="s">
        <v>121</v>
      </c>
      <c r="E12" s="383" t="s">
        <v>61</v>
      </c>
      <c r="F12" s="384"/>
      <c r="G12" s="32" t="s">
        <v>123</v>
      </c>
    </row>
    <row r="13" spans="1:7" ht="24.95" customHeight="1">
      <c r="B13" s="29" t="s">
        <v>85</v>
      </c>
      <c r="C13" s="30" t="s">
        <v>74</v>
      </c>
      <c r="D13" s="31" t="s">
        <v>122</v>
      </c>
      <c r="E13" s="381" t="s">
        <v>61</v>
      </c>
      <c r="F13" s="382"/>
      <c r="G13" s="32" t="s">
        <v>124</v>
      </c>
    </row>
    <row r="14" spans="1:7" ht="24.95" customHeight="1">
      <c r="B14" s="29" t="s">
        <v>182</v>
      </c>
      <c r="C14" s="30" t="s">
        <v>59</v>
      </c>
      <c r="D14" s="31" t="s">
        <v>184</v>
      </c>
      <c r="E14" s="381" t="s">
        <v>61</v>
      </c>
      <c r="F14" s="382"/>
      <c r="G14" s="32">
        <v>46662</v>
      </c>
    </row>
    <row r="15" spans="1:7" ht="24.95" customHeight="1">
      <c r="B15" s="29" t="s">
        <v>183</v>
      </c>
      <c r="C15" s="30" t="s">
        <v>59</v>
      </c>
      <c r="D15" s="31" t="s">
        <v>185</v>
      </c>
      <c r="E15" s="381" t="s">
        <v>61</v>
      </c>
      <c r="F15" s="382"/>
      <c r="G15" s="32">
        <v>47363</v>
      </c>
    </row>
    <row r="16" spans="1:7" ht="24.95" customHeight="1">
      <c r="B16" s="29" t="s">
        <v>182</v>
      </c>
      <c r="C16" s="30" t="s">
        <v>60</v>
      </c>
      <c r="D16" s="31" t="s">
        <v>186</v>
      </c>
      <c r="E16" s="381" t="s">
        <v>61</v>
      </c>
      <c r="F16" s="382"/>
      <c r="G16" s="32" t="s">
        <v>211</v>
      </c>
    </row>
    <row r="17" spans="2:7" ht="24.95" customHeight="1">
      <c r="B17" s="29" t="s">
        <v>183</v>
      </c>
      <c r="C17" s="30" t="s">
        <v>60</v>
      </c>
      <c r="D17" s="31" t="s">
        <v>187</v>
      </c>
      <c r="E17" s="381" t="s">
        <v>61</v>
      </c>
      <c r="F17" s="382"/>
      <c r="G17" s="32" t="s">
        <v>212</v>
      </c>
    </row>
    <row r="18" spans="2:7" ht="24.95" customHeight="1">
      <c r="B18" s="29" t="s">
        <v>182</v>
      </c>
      <c r="C18" s="30" t="s">
        <v>74</v>
      </c>
      <c r="D18" s="31" t="s">
        <v>207</v>
      </c>
      <c r="E18" s="381" t="s">
        <v>61</v>
      </c>
      <c r="F18" s="382"/>
      <c r="G18" s="32" t="s">
        <v>209</v>
      </c>
    </row>
    <row r="19" spans="2:7" ht="24.95" customHeight="1">
      <c r="B19" s="29" t="s">
        <v>183</v>
      </c>
      <c r="C19" s="30" t="s">
        <v>74</v>
      </c>
      <c r="D19" s="31" t="s">
        <v>208</v>
      </c>
      <c r="E19" s="381" t="s">
        <v>61</v>
      </c>
      <c r="F19" s="382"/>
      <c r="G19" s="32" t="s">
        <v>210</v>
      </c>
    </row>
  </sheetData>
  <mergeCells count="18">
    <mergeCell ref="B2:E2"/>
    <mergeCell ref="E11:F11"/>
    <mergeCell ref="E12:F12"/>
    <mergeCell ref="E13:F13"/>
    <mergeCell ref="E8:F8"/>
    <mergeCell ref="E9:F9"/>
    <mergeCell ref="E6:F6"/>
    <mergeCell ref="E7:F7"/>
    <mergeCell ref="B3:G3"/>
    <mergeCell ref="E4:F4"/>
    <mergeCell ref="E10:F10"/>
    <mergeCell ref="E18:F18"/>
    <mergeCell ref="E5:F5"/>
    <mergeCell ref="E19:F19"/>
    <mergeCell ref="E14:F14"/>
    <mergeCell ref="E15:F15"/>
    <mergeCell ref="E16:F16"/>
    <mergeCell ref="E17:F17"/>
  </mergeCells>
  <phoneticPr fontId="77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2025-12-28T11:06:40Z</cp:lastPrinted>
  <dcterms:created xsi:type="dcterms:W3CDTF">2018-01-02T05:37:56Z</dcterms:created>
  <dcterms:modified xsi:type="dcterms:W3CDTF">2025-12-28T11:07:32Z</dcterms:modified>
</cp:coreProperties>
</file>