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27-7-2026\"/>
    </mc:Choice>
  </mc:AlternateContent>
  <bookViews>
    <workbookView xWindow="60" yWindow="0" windowWidth="28770" windowHeight="1548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0" l="1"/>
  <c r="F19" i="10"/>
  <c r="E19" i="10"/>
  <c r="E20" i="10" s="1"/>
  <c r="D19" i="10"/>
  <c r="D20" i="10" s="1"/>
  <c r="F12" i="10"/>
  <c r="E12" i="10"/>
  <c r="E13" i="10" s="1"/>
  <c r="D12" i="10"/>
  <c r="D13" i="10" s="1"/>
  <c r="F9" i="10"/>
  <c r="F13" i="10" s="1"/>
  <c r="E9" i="10"/>
  <c r="D9" i="10"/>
  <c r="L52" i="8"/>
  <c r="M52" i="8"/>
  <c r="N52" i="8"/>
  <c r="L32" i="8"/>
  <c r="M32" i="8"/>
  <c r="N32" i="8"/>
  <c r="L41" i="8"/>
  <c r="M41" i="8"/>
  <c r="N41" i="8"/>
  <c r="L61" i="8"/>
  <c r="M61" i="8"/>
  <c r="N61" i="8"/>
  <c r="L45" i="8"/>
  <c r="M45" i="8"/>
  <c r="N45" i="8"/>
  <c r="L70" i="8"/>
  <c r="M70" i="8"/>
  <c r="N70" i="8"/>
  <c r="L76" i="8"/>
  <c r="M76" i="8"/>
  <c r="N76" i="8"/>
  <c r="L87" i="8"/>
  <c r="M87" i="8"/>
  <c r="N87" i="8"/>
  <c r="L26" i="8"/>
  <c r="M26" i="8"/>
  <c r="N26" i="8"/>
  <c r="L90" i="8"/>
  <c r="M90" i="8"/>
  <c r="N90" i="8"/>
  <c r="L58" i="8" l="1"/>
  <c r="M58" i="8"/>
  <c r="N58" i="8"/>
  <c r="L64" i="8"/>
  <c r="M64" i="8"/>
  <c r="N64" i="8"/>
  <c r="L17" i="8"/>
  <c r="M17" i="8"/>
  <c r="N17" i="8"/>
  <c r="L84" i="8" l="1"/>
  <c r="L91" i="8" s="1"/>
  <c r="M84" i="8"/>
  <c r="M91" i="8" s="1"/>
  <c r="N84" i="8"/>
  <c r="N91" i="8" s="1"/>
  <c r="L67" i="8"/>
  <c r="L71" i="8" s="1"/>
  <c r="M67" i="8"/>
  <c r="M71" i="8" s="1"/>
  <c r="N67" i="8"/>
  <c r="N71" i="8" s="1"/>
  <c r="L21" i="8" l="1"/>
  <c r="L53" i="8" s="1"/>
  <c r="M21" i="8"/>
  <c r="M53" i="8" s="1"/>
  <c r="N21" i="8"/>
  <c r="N53" i="8" s="1"/>
  <c r="K11" i="1" l="1"/>
  <c r="N92" i="8" l="1"/>
  <c r="I4" i="1" s="1"/>
  <c r="M92" i="8"/>
  <c r="D4" i="1" s="1"/>
  <c r="L92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<sst xmlns="http://schemas.openxmlformats.org/spreadsheetml/2006/main" count="549" uniqueCount="355">
  <si>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</si>
  <si>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</si>
  <si>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</si>
  <si>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</si>
  <si>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</si>
  <si>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</si>
  <si>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</si>
  <si>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</si>
  <si>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</si>
  <si>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</si>
  <si>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</si>
  <si>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</si>
  <si>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</si>
  <si>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</si>
  <si>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</si>
  <si>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</si>
  <si>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</si>
  <si>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</si>
  <si>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</si>
  <si>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</si>
  <si>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</si>
  <si>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</si>
  <si>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</si>
  <si>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</si>
  <si>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</si>
  <si>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</si>
  <si>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</si>
  <si>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</si>
  <si>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</si>
  <si>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</si>
  <si>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</si>
  <si>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</si>
  <si>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</si>
  <si>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</si>
  <si>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</si>
  <si>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</si>
  <si>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</si>
  <si>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</si>
  <si>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</si>
  <si>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</si>
  <si>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 xml:space="preserve">مصرف الخليج التجاري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</si>
  <si>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</si>
  <si>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</si>
  <si>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</si>
  <si>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</si>
  <si>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</si>
  <si>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</si>
  <si>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</si>
  <si>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</si>
  <si>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</si>
  <si>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</si>
  <si>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</si>
  <si>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</si>
  <si>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</si>
  <si>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</si>
  <si>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BGUC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</si>
  <si>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</si>
  <si>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</si>
  <si>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</si>
  <si>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</si>
  <si>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</si>
  <si>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</si>
  <si>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</si>
  <si>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</si>
  <si>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</si>
  <si>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</si>
  <si>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</si>
  <si>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</si>
  <si>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</si>
  <si>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</si>
  <si>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</si>
  <si>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</si>
  <si>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</si>
  <si>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</si>
  <si>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</si>
  <si>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</si>
  <si>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</si>
  <si>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</si>
  <si>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</si>
  <si>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</si>
  <si>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</si>
  <si>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</si>
  <si>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</si>
  <si>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</si>
  <si>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</si>
  <si>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</si>
  <si>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</si>
  <si>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</si>
  <si>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</si>
  <si>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</si>
  <si>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</si>
  <si>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</si>
  <si>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</si>
  <si>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</si>
  <si>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</si>
  <si>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</si>
  <si>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</si>
  <si>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</si>
  <si>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</si>
  <si>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</si>
  <si>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</si>
  <si>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</si>
  <si>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</si>
  <si>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</si>
  <si>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</si>
  <si>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</si>
  <si>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</si>
  <si>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</si>
  <si>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</si>
  <si>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</si>
  <si>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</si>
  <si>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</si>
  <si>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</si>
  <si>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</si>
  <si>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</si>
  <si>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</si>
  <si>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</si>
  <si>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</si>
  <si>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مصرف ايلاف الاسلامي</t>
  </si>
  <si>
    <t>BELF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</si>
  <si>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</si>
  <si>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</si>
  <si>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</si>
  <si>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</si>
  <si>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</si>
  <si>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</si>
  <si>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</si>
  <si>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</si>
  <si>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</si>
  <si>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</si>
  <si>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</si>
  <si>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</si>
  <si>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</si>
  <si>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</si>
  <si>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</si>
  <si>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</si>
  <si>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</si>
  <si>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</si>
  <si>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</si>
  <si>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</si>
  <si>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</si>
  <si>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</si>
  <si>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</si>
  <si>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</si>
  <si>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</si>
  <si>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</si>
  <si>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</si>
  <si>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</si>
  <si>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</si>
  <si>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</si>
  <si>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</si>
  <si>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</si>
  <si>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</si>
  <si>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</si>
  <si>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</si>
  <si>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</si>
  <si>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</si>
  <si>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</si>
  <si>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</si>
  <si>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</si>
  <si>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</si>
  <si>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</si>
  <si>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</si>
  <si>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</si>
  <si>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</si>
  <si>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</si>
  <si>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</si>
  <si>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</si>
  <si>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</si>
  <si>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</si>
  <si>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</si>
  <si>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</si>
  <si>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</si>
  <si>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</si>
  <si>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</si>
  <si>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</si>
  <si>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</si>
  <si>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</si>
  <si>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</si>
  <si>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</si>
  <si>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</si>
  <si>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</si>
  <si>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</si>
  <si>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</si>
  <si>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</si>
  <si>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</si>
  <si>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</si>
  <si>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</si>
  <si>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</si>
  <si>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</si>
  <si>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</si>
  <si>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</si>
  <si>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</si>
  <si>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</si>
  <si>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</si>
  <si>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</si>
  <si>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</si>
  <si>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</si>
  <si>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</si>
  <si>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</si>
  <si>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</si>
  <si>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</si>
  <si>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</si>
  <si>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</si>
  <si>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الاهلية للتامين</t>
  </si>
  <si>
    <t>NAHF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</si>
  <si>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</si>
  <si>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</si>
  <si>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</si>
  <si>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</si>
  <si>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</si>
  <si>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</si>
  <si>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</si>
  <si>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</si>
  <si>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</si>
  <si>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</si>
  <si>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</si>
  <si>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</si>
  <si>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</si>
  <si>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</si>
  <si>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</si>
  <si>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</si>
  <si>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</si>
  <si>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</si>
  <si>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</si>
  <si>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</si>
  <si>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</si>
  <si>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</si>
  <si>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</si>
  <si>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</si>
  <si>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</si>
  <si>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</si>
  <si>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</si>
  <si>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</si>
  <si>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</si>
  <si>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</si>
  <si>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</si>
  <si>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</si>
  <si>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</si>
  <si>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</si>
  <si>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</si>
  <si>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</si>
  <si>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</si>
  <si>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</si>
  <si>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</si>
  <si>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</si>
  <si>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</si>
  <si>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</si>
  <si>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</si>
  <si>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</si>
  <si>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</si>
  <si>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</si>
  <si>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</si>
  <si>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</si>
  <si>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</si>
  <si>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</si>
  <si>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</si>
  <si>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</si>
  <si>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</si>
  <si>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</si>
  <si>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</si>
  <si>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</si>
  <si>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</si>
  <si>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</si>
  <si>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</si>
  <si>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</si>
  <si>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</si>
  <si>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</si>
  <si>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</si>
  <si>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</si>
  <si>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</si>
  <si>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</si>
  <si>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</si>
  <si>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</si>
  <si>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</si>
  <si>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</si>
  <si>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</si>
  <si>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</si>
  <si>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</si>
  <si>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</si>
  <si>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</si>
  <si>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</si>
  <si>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</si>
  <si>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</si>
  <si>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</si>
  <si>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</si>
  <si>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</si>
  <si>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</si>
  <si>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</si>
  <si>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</si>
  <si>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</si>
  <si>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</si>
  <si>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</si>
  <si>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</si>
  <si>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</si>
  <si>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</si>
  <si>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</si>
  <si>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الشرق للتامين(NSHQ)</t>
  </si>
  <si>
    <t>الباتك للتامين(NGAT)</t>
  </si>
  <si>
    <t>بوابة اسيا للتامين(NBAT)</t>
  </si>
  <si>
    <t>فنادق المنصور</t>
  </si>
  <si>
    <t>HMAN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</si>
  <si>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</si>
  <si>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</si>
  <si>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</si>
  <si>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</si>
  <si>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</si>
  <si>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</si>
  <si>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</si>
  <si>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</si>
  <si>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</si>
  <si>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</si>
  <si>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</si>
  <si>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</si>
  <si>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</si>
  <si>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</si>
  <si>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</si>
  <si>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>تم البدء بعمليات ايداع شهادات اسهم المساهمين لشركة آسيا للتأمين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</si>
  <si>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الشرق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</si>
  <si>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الباتك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</si>
  <si>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بوابة آسيا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</si>
  <si>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اليم الازرق للتجارة العامة إعتباراً من جلسة الاربعاء 2026/6/3.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</si>
  <si>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</si>
  <si>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</si>
  <si>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</si>
  <si>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</si>
  <si>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</si>
  <si>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</si>
  <si>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</si>
  <si>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</si>
  <si>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</si>
  <si>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</si>
  <si>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</si>
  <si>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</si>
  <si>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</si>
  <si>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</si>
  <si>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جلسة الاثنين 2026/7/27</t>
  </si>
  <si>
    <t>الجلسة (130)</t>
  </si>
  <si>
    <t xml:space="preserve">الجلسة (130) نشرة التداول لمنصة الشركات غير المدرجة OTC    </t>
  </si>
  <si>
    <t>الشركات غير المتداولة لمنصة التداول النظامي لجلسة الاثنين  2026/7/27</t>
  </si>
  <si>
    <t>الشركات غير المتداولة للمنصة الثانية لجلسة الاثنين  2026/7/27</t>
  </si>
  <si>
    <t>الشركات غير المتداولة للمنصة الثالثة لجلسة الاثنين  2026/7/27</t>
  </si>
  <si>
    <t>الجلسة (130) نشرة تداول الأسهم للمنصة النظامية لجلسة الاثنين  2026/7/27 Regular Market Trading</t>
  </si>
  <si>
    <t xml:space="preserve">الجلسة (130) نشرة تداول المنصة الثانية لجلسة الاثنين  2026/7/27 Second Trading Platform </t>
  </si>
  <si>
    <t xml:space="preserve">الجلسة (130) نشرة تداول منصة الشركات غير المفصحة لجلسة الاثنين  2026/7/27 Non Disclosing Trading Platform </t>
  </si>
  <si>
    <t>سوق العراق للأوراق المالية</t>
  </si>
  <si>
    <t>نشرة تداول أسهم غير العراقيين لجلسة الاثنين 2026/7/27</t>
  </si>
  <si>
    <t>نشرة تداول الاسهم المشتراة لغير العراقيين في السوق النظامي</t>
  </si>
  <si>
    <t xml:space="preserve">قطاع الصناعة </t>
  </si>
  <si>
    <t xml:space="preserve">مجموع قطاع الصناعة </t>
  </si>
  <si>
    <t>المجموع الكلي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</si>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</sst>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6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3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0" fontId="27" fillId="2" borderId="0" xfId="0" applyFont="1" applyFill="1" applyAlignment="1">
      <alignment vertical="center"/>
    </xf>
    <xf numFmtId="3" fontId="14" fillId="7" borderId="24" xfId="0" applyNumberFormat="1" applyFont="1" applyFill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38" fillId="4" borderId="45" xfId="0" applyFont="1" applyFill="1" applyBorder="1" applyAlignment="1">
      <alignment horizontal="center" vertical="center"/>
    </xf>
    <xf numFmtId="0" fontId="38" fillId="4" borderId="45" xfId="0" applyFont="1" applyFill="1" applyBorder="1" applyAlignment="1">
      <alignment horizontal="center" vertical="center" wrapText="1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9" xfId="3" applyNumberFormat="1" applyFont="1" applyBorder="1" applyAlignment="1">
      <alignment horizontal="center" vertical="center"/>
    </xf>
    <xf numFmtId="0" fontId="40" fillId="0" borderId="0" xfId="0" applyFont="1"/>
    <xf numFmtId="0" fontId="38" fillId="4" borderId="55" xfId="0" applyFont="1" applyFill="1" applyBorder="1" applyAlignment="1">
      <alignment horizontal="center" vertical="center"/>
    </xf>
    <xf numFmtId="0" fontId="38" fillId="4" borderId="55" xfId="0" applyFont="1" applyFill="1" applyBorder="1" applyAlignment="1">
      <alignment horizontal="center" vertical="center" wrapText="1"/>
    </xf>
    <xf numFmtId="0" fontId="38" fillId="0" borderId="55" xfId="3" applyFont="1" applyBorder="1" applyAlignment="1">
      <alignment horizontal="right" vertical="center"/>
    </xf>
    <xf numFmtId="0" fontId="38" fillId="0" borderId="55" xfId="3" applyFont="1" applyBorder="1" applyAlignment="1">
      <alignment horizontal="left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8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51" xfId="3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44" xfId="0" applyFont="1" applyBorder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42332</xdr:rowOff>
    </xdr:from>
    <xdr:to>
      <xdr:col>6</xdr:col>
      <xdr:colOff>1873251</xdr:colOff>
      <xdr:row>16</xdr:row>
      <xdr:rowOff>285750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B3B848-CFCB-41F9-91EE-CDA9F9063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939249" y="3968749"/>
          <a:ext cx="7567083" cy="2487084"/>
        </a:xfrm>
        <a:prstGeom prst="rect">
          <a:avLst/>
        </a:prstGeom>
      </xdr:spPr>
    </xdr:pic>
    <xdr:clientData/>
  </xdr:twoCellAnchor>
  <xdr:twoCellAnchor editAs="oneCell">
    <xdr:from>
      <xdr:col>6</xdr:col>
      <xdr:colOff>1915582</xdr:colOff>
      <xdr:row>14</xdr:row>
      <xdr:rowOff>21166</xdr:rowOff>
    </xdr:from>
    <xdr:to>
      <xdr:col>14</xdr:col>
      <xdr:colOff>1227665</xdr:colOff>
      <xdr:row>16</xdr:row>
      <xdr:rowOff>264583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E00FA5-6317-4774-AEBF-838AA616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8038918" y="3947583"/>
          <a:ext cx="6858000" cy="2487083"/>
        </a:xfrm>
        <a:prstGeom prst="rect">
          <a:avLst/>
        </a:prstGeom>
      </xdr:spPr>
    </xdr:pic>
    <xdr:clientData/>
  </xdr:twoCellAnchor>
  <xdr:twoCellAnchor editAs="oneCell">
    <xdr:from>
      <xdr:col>11</xdr:col>
      <xdr:colOff>42335</xdr:colOff>
      <xdr:row>4</xdr:row>
      <xdr:rowOff>21166</xdr:rowOff>
    </xdr:from>
    <xdr:to>
      <xdr:col>14</xdr:col>
      <xdr:colOff>1301751</xdr:colOff>
      <xdr:row>13</xdr:row>
      <xdr:rowOff>211667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73E6FC4-230C-498D-926E-13779D36E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64832" y="1280583"/>
          <a:ext cx="3757083" cy="2582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47626</xdr:rowOff>
    </xdr:from>
    <xdr:to>
      <xdr:col>3</xdr:col>
      <xdr:colOff>1752600</xdr:colOff>
      <xdr:row>32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DC1326-CAAC-4A91-A914-D79995959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43525" y="5153026"/>
          <a:ext cx="4724400" cy="2524124"/>
        </a:xfrm>
        <a:prstGeom prst="rect">
          <a:avLst/>
        </a:prstGeom>
      </xdr:spPr>
    </xdr:pic>
    <xdr:clientData/>
  </xdr:twoCellAnchor>
  <xdr:twoCellAnchor editAs="oneCell">
    <xdr:from>
      <xdr:col>5</xdr:col>
      <xdr:colOff>9526</xdr:colOff>
      <xdr:row>20</xdr:row>
      <xdr:rowOff>66675</xdr:rowOff>
    </xdr:from>
    <xdr:to>
      <xdr:col>8</xdr:col>
      <xdr:colOff>1800226</xdr:colOff>
      <xdr:row>32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E05D16-E086-453A-A049-0128ED809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38099" y="5172075"/>
          <a:ext cx="4886325" cy="2514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0</xdr:row>
      <xdr:rowOff>223630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1165641</xdr:colOff>
      <xdr:row>53</xdr:row>
      <xdr:rowOff>8280</xdr:rowOff>
    </xdr:from>
    <xdr:to>
      <xdr:col>13</xdr:col>
      <xdr:colOff>1402310</xdr:colOff>
      <xdr:row>54</xdr:row>
      <xdr:rowOff>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0735" y="9836348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71</xdr:row>
      <xdr:rowOff>6399</xdr:rowOff>
    </xdr:from>
    <xdr:to>
      <xdr:col>13</xdr:col>
      <xdr:colOff>1356005</xdr:colOff>
      <xdr:row>72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938301</xdr:colOff>
      <xdr:row>45</xdr:row>
      <xdr:rowOff>1</xdr:rowOff>
    </xdr:from>
    <xdr:ext cx="287524" cy="223629"/>
    <xdr:pic>
      <xdr:nvPicPr>
        <xdr:cNvPr id="5" name="Picture 4">
          <a:extLst>
            <a:ext uri="{FF2B5EF4-FFF2-40B4-BE49-F238E27FC236}">
              <a16:creationId xmlns:a16="http://schemas.microsoft.com/office/drawing/2014/main" id="{E236573C-A544-4B78-94AC-26B0E0DEF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1027107" y="1"/>
          <a:ext cx="287524" cy="2236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64927D7-75BB-4A1D-9815-168B78A5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75" t="s">
        <v>0</v>
      </c>
      <c r="B1" s="176"/>
      <c r="C1" s="176"/>
      <c r="D1" s="17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77" t="s">
        <v>336</v>
      </c>
      <c r="B2" s="177"/>
      <c r="C2" s="177"/>
      <c r="D2" s="177"/>
      <c r="E2" s="178" t="s">
        <v>200</v>
      </c>
      <c r="F2" s="179"/>
      <c r="G2" s="179"/>
      <c r="H2" s="179"/>
      <c r="I2" s="179"/>
      <c r="J2" s="179"/>
      <c r="K2" s="179"/>
      <c r="L2" s="180"/>
      <c r="M2" s="3"/>
      <c r="N2" s="3"/>
      <c r="O2" s="3"/>
    </row>
    <row r="3" spans="1:15" s="2" customFormat="1" ht="22.5" customHeight="1" x14ac:dyDescent="0.35">
      <c r="A3" s="181" t="s">
        <v>337</v>
      </c>
      <c r="B3" s="182"/>
      <c r="C3" s="182"/>
      <c r="D3" s="182"/>
      <c r="E3" s="178"/>
      <c r="F3" s="179"/>
      <c r="G3" s="179"/>
      <c r="H3" s="179"/>
      <c r="I3" s="179"/>
      <c r="J3" s="179"/>
      <c r="K3" s="179"/>
      <c r="L3" s="180"/>
      <c r="M3" s="1"/>
      <c r="N3" s="1"/>
      <c r="O3" s="3"/>
    </row>
    <row r="4" spans="1:15" ht="21.95" customHeight="1" x14ac:dyDescent="0.35">
      <c r="A4" s="183" t="s">
        <v>1</v>
      </c>
      <c r="B4" s="184"/>
      <c r="C4" s="185"/>
      <c r="D4" s="186">
        <f>'نشرة التداول'!M92+'نشرة OTC'!H8</f>
        <v>1045622271</v>
      </c>
      <c r="E4" s="187"/>
      <c r="F4" s="4"/>
      <c r="G4" s="168" t="s">
        <v>2</v>
      </c>
      <c r="H4" s="169"/>
      <c r="I4" s="170">
        <f>'نشرة التداول'!N92+'نشرة OTC'!I8</f>
        <v>1730999429.96</v>
      </c>
      <c r="J4" s="170"/>
      <c r="K4" s="170"/>
      <c r="L4" s="5"/>
      <c r="M4" s="174" t="s">
        <v>3</v>
      </c>
      <c r="N4" s="168"/>
      <c r="O4" s="6">
        <f>'نشرة التداول'!L92+'نشرة OTC'!G8</f>
        <v>1352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4"/>
      <c r="M5" s="165"/>
      <c r="N5" s="165"/>
      <c r="O5" s="11" t="s">
        <v>207</v>
      </c>
    </row>
    <row r="6" spans="1:15" ht="21.95" customHeight="1" x14ac:dyDescent="0.35">
      <c r="A6" s="12" t="s">
        <v>4</v>
      </c>
      <c r="B6" s="168">
        <v>1056.33</v>
      </c>
      <c r="C6" s="169"/>
      <c r="D6" s="168" t="s">
        <v>5</v>
      </c>
      <c r="E6" s="169"/>
      <c r="F6" s="1"/>
      <c r="G6" s="12" t="s">
        <v>6</v>
      </c>
      <c r="H6" s="13">
        <v>1271.24</v>
      </c>
      <c r="I6" s="171" t="s">
        <v>5</v>
      </c>
      <c r="J6" s="172"/>
      <c r="K6" s="173"/>
      <c r="L6" s="164"/>
      <c r="M6" s="165"/>
      <c r="N6" s="165"/>
      <c r="O6" s="14"/>
    </row>
    <row r="7" spans="1:15" ht="21.95" customHeight="1" x14ac:dyDescent="0.35">
      <c r="A7" s="12" t="s">
        <v>7</v>
      </c>
      <c r="B7" s="168">
        <v>1048.75</v>
      </c>
      <c r="C7" s="169"/>
      <c r="D7" s="168" t="s">
        <v>5</v>
      </c>
      <c r="E7" s="169"/>
      <c r="F7" s="15"/>
      <c r="G7" s="12" t="s">
        <v>8</v>
      </c>
      <c r="H7" s="13">
        <v>1269.57</v>
      </c>
      <c r="I7" s="171" t="s">
        <v>5</v>
      </c>
      <c r="J7" s="172"/>
      <c r="K7" s="173"/>
      <c r="L7" s="164"/>
      <c r="M7" s="165"/>
      <c r="N7" s="165"/>
      <c r="O7" s="14"/>
    </row>
    <row r="8" spans="1:15" ht="21.95" customHeight="1" x14ac:dyDescent="0.35">
      <c r="A8" s="12" t="s">
        <v>9</v>
      </c>
      <c r="B8" s="166">
        <f>((B6/B7)-1)*100</f>
        <v>0.72276519666267802</v>
      </c>
      <c r="C8" s="167"/>
      <c r="D8" s="168" t="s">
        <v>10</v>
      </c>
      <c r="E8" s="169"/>
      <c r="F8" s="15"/>
      <c r="G8" s="12" t="s">
        <v>9</v>
      </c>
      <c r="H8" s="152">
        <f>((H6/H7)-1)*100</f>
        <v>0.13154060036075776</v>
      </c>
      <c r="I8" s="171" t="s">
        <v>10</v>
      </c>
      <c r="J8" s="172"/>
      <c r="K8" s="173"/>
      <c r="L8" s="164"/>
      <c r="M8" s="165"/>
      <c r="N8" s="165"/>
      <c r="O8" s="14"/>
    </row>
    <row r="9" spans="1:15" ht="21.95" customHeight="1" x14ac:dyDescent="0.35">
      <c r="A9" s="12" t="s">
        <v>11</v>
      </c>
      <c r="B9" s="166">
        <f>B6-B7</f>
        <v>7.5799999999999272</v>
      </c>
      <c r="C9" s="167">
        <f>B6-B7</f>
        <v>7.5799999999999272</v>
      </c>
      <c r="D9" s="168" t="s">
        <v>5</v>
      </c>
      <c r="E9" s="169"/>
      <c r="F9" s="15"/>
      <c r="G9" s="12" t="s">
        <v>11</v>
      </c>
      <c r="H9" s="152">
        <f>H6-H7</f>
        <v>1.6700000000000728</v>
      </c>
      <c r="I9" s="171" t="s">
        <v>5</v>
      </c>
      <c r="J9" s="172"/>
      <c r="K9" s="173"/>
      <c r="L9" s="164"/>
      <c r="M9" s="165"/>
      <c r="N9" s="165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4"/>
      <c r="M10" s="165"/>
      <c r="N10" s="165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17</v>
      </c>
      <c r="E11" s="20">
        <v>120</v>
      </c>
      <c r="F11" s="21"/>
      <c r="G11" s="12" t="s">
        <v>14</v>
      </c>
      <c r="H11" s="20">
        <v>40</v>
      </c>
      <c r="I11" s="13" t="s">
        <v>15</v>
      </c>
      <c r="J11" s="20">
        <v>16</v>
      </c>
      <c r="K11" s="20">
        <f>J11+H11</f>
        <v>56</v>
      </c>
      <c r="L11" s="164"/>
      <c r="M11" s="165"/>
      <c r="N11" s="165"/>
      <c r="O11" s="14"/>
    </row>
    <row r="12" spans="1:15" ht="21.95" customHeight="1" x14ac:dyDescent="0.35">
      <c r="A12" s="12" t="s">
        <v>16</v>
      </c>
      <c r="B12" s="20">
        <v>48</v>
      </c>
      <c r="C12" s="13" t="s">
        <v>13</v>
      </c>
      <c r="D12" s="20">
        <v>1</v>
      </c>
      <c r="E12" s="20">
        <f>D12+B12</f>
        <v>49</v>
      </c>
      <c r="F12" s="22"/>
      <c r="G12" s="192" t="s">
        <v>17</v>
      </c>
      <c r="H12" s="192"/>
      <c r="I12" s="192"/>
      <c r="J12" s="193">
        <v>14</v>
      </c>
      <c r="K12" s="194"/>
      <c r="L12" s="164"/>
      <c r="M12" s="165"/>
      <c r="N12" s="165"/>
      <c r="O12" s="23"/>
    </row>
    <row r="13" spans="1:15" ht="21.95" customHeight="1" x14ac:dyDescent="0.35">
      <c r="A13" s="188" t="s">
        <v>18</v>
      </c>
      <c r="B13" s="189"/>
      <c r="C13" s="189"/>
      <c r="D13" s="189"/>
      <c r="E13" s="20">
        <v>6</v>
      </c>
      <c r="F13" s="22"/>
      <c r="G13" s="190" t="s">
        <v>19</v>
      </c>
      <c r="H13" s="190"/>
      <c r="I13" s="190"/>
      <c r="J13" s="191">
        <v>13</v>
      </c>
      <c r="K13" s="191"/>
      <c r="L13" s="164"/>
      <c r="M13" s="165"/>
      <c r="N13" s="165"/>
      <c r="O13" s="23"/>
    </row>
    <row r="14" spans="1:15" ht="21.95" customHeight="1" x14ac:dyDescent="0.35">
      <c r="A14" s="188" t="s">
        <v>20</v>
      </c>
      <c r="B14" s="189"/>
      <c r="C14" s="189"/>
      <c r="D14" s="189"/>
      <c r="E14" s="24">
        <v>9</v>
      </c>
      <c r="F14" s="25"/>
      <c r="G14" s="23"/>
      <c r="H14" s="23"/>
      <c r="I14" s="23"/>
      <c r="J14" s="23"/>
      <c r="K14" s="23"/>
      <c r="L14" s="164"/>
      <c r="M14" s="165"/>
      <c r="N14" s="165"/>
      <c r="O14" s="23"/>
    </row>
    <row r="15" spans="1:15" ht="47.25" customHeight="1" x14ac:dyDescent="0.35">
      <c r="A15" s="164"/>
      <c r="B15" s="165"/>
      <c r="C15" s="165"/>
      <c r="D15" s="165"/>
      <c r="E15" s="164"/>
      <c r="F15" s="165"/>
      <c r="G15" s="23"/>
      <c r="H15" s="23"/>
      <c r="I15" s="23"/>
      <c r="J15" s="164"/>
      <c r="K15" s="165"/>
      <c r="L15" s="164"/>
      <c r="M15" s="165"/>
      <c r="N15" s="165"/>
      <c r="O15" s="23"/>
    </row>
    <row r="16" spans="1:15" ht="129" customHeight="1" x14ac:dyDescent="0.35">
      <c r="A16" s="164"/>
      <c r="B16" s="165"/>
      <c r="C16" s="165"/>
      <c r="D16" s="165"/>
      <c r="E16" s="164"/>
      <c r="F16" s="165"/>
      <c r="G16" s="23"/>
      <c r="H16" s="23"/>
      <c r="I16" s="23"/>
      <c r="J16" s="164"/>
      <c r="K16" s="165"/>
      <c r="L16" s="164"/>
      <c r="M16" s="165"/>
      <c r="N16" s="165"/>
      <c r="O16" s="23"/>
    </row>
    <row r="17" spans="1:15" ht="25.5" customHeight="1" x14ac:dyDescent="0.35">
      <c r="A17" s="164"/>
      <c r="B17" s="165"/>
      <c r="C17" s="165"/>
      <c r="D17" s="165"/>
      <c r="E17" s="164"/>
      <c r="F17" s="165"/>
      <c r="G17" s="23"/>
      <c r="H17" s="23"/>
      <c r="I17" s="23"/>
      <c r="J17" s="164"/>
      <c r="K17" s="165"/>
      <c r="L17" s="164"/>
      <c r="M17" s="165"/>
      <c r="N17" s="165"/>
      <c r="O17" s="23"/>
    </row>
    <row r="18" spans="1:15" ht="39.75" customHeight="1" x14ac:dyDescent="0.25">
      <c r="A18" s="128" t="s">
        <v>302</v>
      </c>
      <c r="B18" s="195" t="s">
        <v>317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7"/>
    </row>
    <row r="19" spans="1:15" ht="45" customHeight="1" x14ac:dyDescent="0.25">
      <c r="A19" s="128" t="s">
        <v>297</v>
      </c>
      <c r="B19" s="195" t="s">
        <v>318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7"/>
    </row>
    <row r="20" spans="1:15" ht="33" customHeight="1" x14ac:dyDescent="0.25">
      <c r="A20" s="128" t="s">
        <v>299</v>
      </c>
      <c r="B20" s="195" t="s">
        <v>320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7"/>
    </row>
    <row r="21" spans="1:15" ht="39" customHeight="1" x14ac:dyDescent="0.25">
      <c r="A21" s="128" t="s">
        <v>298</v>
      </c>
      <c r="B21" s="195" t="s">
        <v>319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7"/>
    </row>
    <row r="22" spans="1:15" ht="23.25" customHeight="1" x14ac:dyDescent="0.25">
      <c r="A22" s="128" t="s">
        <v>260</v>
      </c>
      <c r="B22" s="195" t="s">
        <v>321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7"/>
    </row>
    <row r="23" spans="1:15" ht="27.75" customHeight="1" x14ac:dyDescent="0.25">
      <c r="A23" s="129" t="s">
        <v>246</v>
      </c>
      <c r="B23" s="195" t="s">
        <v>269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7"/>
    </row>
    <row r="24" spans="1:15" ht="19.5" customHeight="1" x14ac:dyDescent="0.25">
      <c r="A24" s="130" t="s">
        <v>21</v>
      </c>
      <c r="B24" s="199" t="s">
        <v>249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1"/>
    </row>
    <row r="25" spans="1:15" ht="14.25" customHeight="1" x14ac:dyDescent="0.25">
      <c r="A25" s="198" t="s">
        <v>22</v>
      </c>
      <c r="B25" s="198"/>
      <c r="C25" s="198"/>
      <c r="D25" s="198"/>
      <c r="E25" s="198"/>
      <c r="F25" s="198" t="s">
        <v>23</v>
      </c>
      <c r="G25" s="198"/>
      <c r="H25" s="198"/>
      <c r="I25" s="198"/>
      <c r="J25" s="198"/>
      <c r="K25" s="198"/>
      <c r="L25" s="198"/>
      <c r="M25" s="198" t="s">
        <v>24</v>
      </c>
      <c r="N25" s="198"/>
      <c r="O25" s="198"/>
    </row>
  </sheetData>
  <mergeCells count="60">
    <mergeCell ref="A25:E25"/>
    <mergeCell ref="F25:L25"/>
    <mergeCell ref="M25:O25"/>
    <mergeCell ref="J17:K17"/>
    <mergeCell ref="L17:N17"/>
    <mergeCell ref="B24:O24"/>
    <mergeCell ref="A17:D17"/>
    <mergeCell ref="E17:F17"/>
    <mergeCell ref="B23:O23"/>
    <mergeCell ref="B22:O22"/>
    <mergeCell ref="B19:O19"/>
    <mergeCell ref="B20:O20"/>
    <mergeCell ref="B21:O21"/>
    <mergeCell ref="B18:O18"/>
    <mergeCell ref="A14:D14"/>
    <mergeCell ref="A15:D15"/>
    <mergeCell ref="L15:N15"/>
    <mergeCell ref="E15:F15"/>
    <mergeCell ref="J15:K15"/>
    <mergeCell ref="L14:N14"/>
    <mergeCell ref="A16:D16"/>
    <mergeCell ref="E16:F16"/>
    <mergeCell ref="J16:K16"/>
    <mergeCell ref="L16:N16"/>
    <mergeCell ref="L13:N13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4:C4"/>
    <mergeCell ref="D4:E4"/>
    <mergeCell ref="A13:D13"/>
    <mergeCell ref="G13:I13"/>
    <mergeCell ref="J13:K13"/>
    <mergeCell ref="A1:D1"/>
    <mergeCell ref="A2:D2"/>
    <mergeCell ref="E2:L2"/>
    <mergeCell ref="A3:D3"/>
    <mergeCell ref="E3:L3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opLeftCell="A10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2" t="s">
        <v>25</v>
      </c>
      <c r="B2" s="203"/>
      <c r="C2" s="203"/>
      <c r="D2" s="203"/>
      <c r="E2" s="203"/>
      <c r="F2" s="203"/>
      <c r="G2" s="203"/>
      <c r="H2" s="203"/>
      <c r="I2" s="204"/>
    </row>
    <row r="3" spans="1:9" x14ac:dyDescent="0.25">
      <c r="A3" s="210"/>
      <c r="B3" s="211"/>
      <c r="C3" s="211"/>
      <c r="D3" s="211"/>
      <c r="E3" s="211"/>
      <c r="F3" s="211"/>
      <c r="G3" s="211"/>
      <c r="H3" s="211"/>
      <c r="I3" s="212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5" t="s">
        <v>26</v>
      </c>
      <c r="B5" s="206"/>
      <c r="C5" s="206"/>
      <c r="D5" s="207"/>
      <c r="E5" s="73"/>
      <c r="F5" s="205" t="s">
        <v>27</v>
      </c>
      <c r="G5" s="206"/>
      <c r="H5" s="206"/>
      <c r="I5" s="207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99</v>
      </c>
      <c r="B7" s="100">
        <v>0.06</v>
      </c>
      <c r="C7" s="103">
        <v>20</v>
      </c>
      <c r="D7" s="102">
        <v>3191824</v>
      </c>
      <c r="E7" s="34"/>
      <c r="F7" s="76" t="s">
        <v>120</v>
      </c>
      <c r="G7" s="100">
        <v>5.04</v>
      </c>
      <c r="H7" s="104">
        <v>-10</v>
      </c>
      <c r="I7" s="102">
        <v>12000</v>
      </c>
    </row>
    <row r="8" spans="1:9" ht="20.100000000000001" customHeight="1" x14ac:dyDescent="0.25">
      <c r="A8" s="76" t="s">
        <v>256</v>
      </c>
      <c r="B8" s="100">
        <v>0.8</v>
      </c>
      <c r="C8" s="103">
        <v>11.11</v>
      </c>
      <c r="D8" s="102">
        <v>5000</v>
      </c>
      <c r="E8" s="34"/>
      <c r="F8" s="76" t="s">
        <v>150</v>
      </c>
      <c r="G8" s="100">
        <v>1.4</v>
      </c>
      <c r="H8" s="104">
        <v>-5.41</v>
      </c>
      <c r="I8" s="108">
        <v>4397205</v>
      </c>
    </row>
    <row r="9" spans="1:9" ht="20.100000000000001" customHeight="1" x14ac:dyDescent="0.25">
      <c r="A9" s="76" t="s">
        <v>263</v>
      </c>
      <c r="B9" s="100">
        <v>0.25</v>
      </c>
      <c r="C9" s="103">
        <v>8.6999999999999993</v>
      </c>
      <c r="D9" s="102">
        <v>191885120</v>
      </c>
      <c r="E9" s="34"/>
      <c r="F9" s="105" t="s">
        <v>252</v>
      </c>
      <c r="G9" s="106">
        <v>7.6</v>
      </c>
      <c r="H9" s="117">
        <v>-5</v>
      </c>
      <c r="I9" s="108">
        <v>2000</v>
      </c>
    </row>
    <row r="10" spans="1:9" ht="20.100000000000001" customHeight="1" x14ac:dyDescent="0.25">
      <c r="A10" s="105" t="s">
        <v>209</v>
      </c>
      <c r="B10" s="106">
        <v>0.16</v>
      </c>
      <c r="C10" s="107">
        <v>6.67</v>
      </c>
      <c r="D10" s="108">
        <v>25016008</v>
      </c>
      <c r="E10" s="34"/>
      <c r="F10" s="105" t="s">
        <v>282</v>
      </c>
      <c r="G10" s="106">
        <v>2.16</v>
      </c>
      <c r="H10" s="117">
        <v>-2.2599999999999998</v>
      </c>
      <c r="I10" s="108">
        <v>162046</v>
      </c>
    </row>
    <row r="11" spans="1:9" ht="20.100000000000001" customHeight="1" x14ac:dyDescent="0.25">
      <c r="A11" s="105" t="s">
        <v>224</v>
      </c>
      <c r="B11" s="106">
        <v>0.86</v>
      </c>
      <c r="C11" s="107">
        <v>2.38</v>
      </c>
      <c r="D11" s="108">
        <v>5000</v>
      </c>
      <c r="E11" s="34"/>
      <c r="F11" s="105" t="s">
        <v>335</v>
      </c>
      <c r="G11" s="106">
        <v>0.64</v>
      </c>
      <c r="H11" s="117">
        <v>-1.54</v>
      </c>
      <c r="I11" s="108">
        <v>3046025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08" t="s">
        <v>37</v>
      </c>
      <c r="B14" s="208"/>
      <c r="C14" s="208"/>
      <c r="D14" s="208"/>
      <c r="E14" s="74"/>
      <c r="F14" s="209" t="s">
        <v>38</v>
      </c>
      <c r="G14" s="209"/>
      <c r="H14" s="209"/>
      <c r="I14" s="209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221</v>
      </c>
      <c r="B16" s="100">
        <v>2.15</v>
      </c>
      <c r="C16" s="101">
        <v>1.9</v>
      </c>
      <c r="D16" s="102">
        <v>513694218</v>
      </c>
      <c r="E16" s="48"/>
      <c r="F16" s="76" t="s">
        <v>221</v>
      </c>
      <c r="G16" s="100">
        <v>2.15</v>
      </c>
      <c r="H16" s="101">
        <v>1.9</v>
      </c>
      <c r="I16" s="102">
        <v>1099782368.3</v>
      </c>
    </row>
    <row r="17" spans="1:9" ht="20.100000000000001" customHeight="1" x14ac:dyDescent="0.25">
      <c r="A17" s="76" t="s">
        <v>263</v>
      </c>
      <c r="B17" s="100">
        <v>0.25</v>
      </c>
      <c r="C17" s="101">
        <v>8.6999999999999993</v>
      </c>
      <c r="D17" s="102">
        <v>191885120</v>
      </c>
      <c r="E17" s="48"/>
      <c r="F17" s="76" t="s">
        <v>250</v>
      </c>
      <c r="G17" s="100">
        <v>16</v>
      </c>
      <c r="H17" s="101">
        <v>-0.31</v>
      </c>
      <c r="I17" s="102">
        <v>136553255.83000001</v>
      </c>
    </row>
    <row r="18" spans="1:9" ht="20.100000000000001" customHeight="1" x14ac:dyDescent="0.25">
      <c r="A18" s="76" t="s">
        <v>40</v>
      </c>
      <c r="B18" s="100">
        <v>0.33</v>
      </c>
      <c r="C18" s="101">
        <v>0</v>
      </c>
      <c r="D18" s="102">
        <v>90533605</v>
      </c>
      <c r="E18" s="48"/>
      <c r="F18" s="76" t="s">
        <v>243</v>
      </c>
      <c r="G18" s="100">
        <v>3.22</v>
      </c>
      <c r="H18" s="101">
        <v>2.2200000000000002</v>
      </c>
      <c r="I18" s="102">
        <v>130252671.97</v>
      </c>
    </row>
    <row r="19" spans="1:9" ht="20.100000000000001" customHeight="1" x14ac:dyDescent="0.25">
      <c r="A19" s="76" t="s">
        <v>270</v>
      </c>
      <c r="B19" s="100">
        <v>0.2</v>
      </c>
      <c r="C19" s="101">
        <v>0</v>
      </c>
      <c r="D19" s="102">
        <v>50000000</v>
      </c>
      <c r="E19" s="48"/>
      <c r="F19" s="76" t="s">
        <v>240</v>
      </c>
      <c r="G19" s="100">
        <v>4.08</v>
      </c>
      <c r="H19" s="101">
        <v>-0.49</v>
      </c>
      <c r="I19" s="102">
        <v>50366138.270000003</v>
      </c>
    </row>
    <row r="20" spans="1:9" ht="20.100000000000001" customHeight="1" x14ac:dyDescent="0.25">
      <c r="A20" s="76" t="s">
        <v>243</v>
      </c>
      <c r="B20" s="100">
        <v>3.22</v>
      </c>
      <c r="C20" s="101">
        <v>2.2200000000000002</v>
      </c>
      <c r="D20" s="102">
        <v>40800323</v>
      </c>
      <c r="E20" s="48"/>
      <c r="F20" s="76" t="s">
        <v>328</v>
      </c>
      <c r="G20" s="100">
        <v>5.96</v>
      </c>
      <c r="H20" s="101">
        <v>1.71</v>
      </c>
      <c r="I20" s="102">
        <v>48261565.07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rightToLeft="1" topLeftCell="A64" zoomScale="110" zoomScaleNormal="110" workbookViewId="0">
      <selection activeCell="M84" sqref="M84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21" customHeight="1" x14ac:dyDescent="0.25">
      <c r="A1" s="75"/>
      <c r="B1" s="224" t="s">
        <v>342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15" ht="29.25" customHeight="1" x14ac:dyDescent="0.25">
      <c r="A2" s="75"/>
      <c r="B2" s="119" t="s">
        <v>42</v>
      </c>
      <c r="C2" s="120" t="s">
        <v>43</v>
      </c>
      <c r="D2" s="120" t="s">
        <v>44</v>
      </c>
      <c r="E2" s="120" t="s">
        <v>45</v>
      </c>
      <c r="F2" s="120" t="s">
        <v>46</v>
      </c>
      <c r="G2" s="120" t="s">
        <v>47</v>
      </c>
      <c r="H2" s="120" t="s">
        <v>48</v>
      </c>
      <c r="I2" s="120" t="s">
        <v>49</v>
      </c>
      <c r="J2" s="121" t="s">
        <v>50</v>
      </c>
      <c r="K2" s="122" t="s">
        <v>32</v>
      </c>
      <c r="L2" s="123" t="s">
        <v>51</v>
      </c>
      <c r="M2" s="123" t="s">
        <v>52</v>
      </c>
      <c r="N2" s="120" t="s">
        <v>53</v>
      </c>
    </row>
    <row r="3" spans="1:15" ht="14.1" customHeight="1" x14ac:dyDescent="0.25">
      <c r="A3" s="75"/>
      <c r="B3" s="225" t="s">
        <v>54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26"/>
    </row>
    <row r="4" spans="1:15" ht="14.1" customHeight="1" x14ac:dyDescent="0.25">
      <c r="A4" s="75"/>
      <c r="B4" s="76" t="s">
        <v>324</v>
      </c>
      <c r="C4" s="76" t="s">
        <v>325</v>
      </c>
      <c r="D4" s="77">
        <v>0.34</v>
      </c>
      <c r="E4" s="89">
        <v>0.34</v>
      </c>
      <c r="F4" s="89">
        <v>0.33</v>
      </c>
      <c r="G4" s="89">
        <v>0.33</v>
      </c>
      <c r="H4" s="89">
        <v>0.33</v>
      </c>
      <c r="I4" s="89">
        <v>0.33</v>
      </c>
      <c r="J4" s="89">
        <v>0.33</v>
      </c>
      <c r="K4" s="90">
        <v>0</v>
      </c>
      <c r="L4" s="99">
        <v>18</v>
      </c>
      <c r="M4" s="91">
        <v>31014618</v>
      </c>
      <c r="N4" s="92">
        <v>10264970.119999999</v>
      </c>
      <c r="O4"/>
    </row>
    <row r="5" spans="1:15" ht="14.1" customHeight="1" x14ac:dyDescent="0.25">
      <c r="A5" s="75"/>
      <c r="B5" s="76" t="s">
        <v>243</v>
      </c>
      <c r="C5" s="76" t="s">
        <v>242</v>
      </c>
      <c r="D5" s="77">
        <v>3.15</v>
      </c>
      <c r="E5" s="89">
        <v>3.22</v>
      </c>
      <c r="F5" s="89">
        <v>3.15</v>
      </c>
      <c r="G5" s="89">
        <v>3.19</v>
      </c>
      <c r="H5" s="89">
        <v>3.15</v>
      </c>
      <c r="I5" s="89">
        <v>3.22</v>
      </c>
      <c r="J5" s="89">
        <v>3.15</v>
      </c>
      <c r="K5" s="90">
        <v>2.2200000000000002</v>
      </c>
      <c r="L5" s="99">
        <v>111</v>
      </c>
      <c r="M5" s="91">
        <v>40800323</v>
      </c>
      <c r="N5" s="92">
        <v>130252671.97</v>
      </c>
      <c r="O5"/>
    </row>
    <row r="6" spans="1:15" ht="14.1" customHeight="1" x14ac:dyDescent="0.25">
      <c r="A6" s="75"/>
      <c r="B6" s="126" t="s">
        <v>263</v>
      </c>
      <c r="C6" s="126" t="s">
        <v>264</v>
      </c>
      <c r="D6" s="53">
        <v>0.24</v>
      </c>
      <c r="E6" s="89">
        <v>0.25</v>
      </c>
      <c r="F6" s="89">
        <v>0.24</v>
      </c>
      <c r="G6" s="89">
        <v>0.24</v>
      </c>
      <c r="H6" s="89">
        <v>0.23</v>
      </c>
      <c r="I6" s="89">
        <v>0.25</v>
      </c>
      <c r="J6" s="89">
        <v>0.23</v>
      </c>
      <c r="K6" s="90">
        <v>8.6999999999999993</v>
      </c>
      <c r="L6" s="139">
        <v>47</v>
      </c>
      <c r="M6" s="91">
        <v>191885120</v>
      </c>
      <c r="N6" s="92">
        <v>46053310</v>
      </c>
      <c r="O6"/>
    </row>
    <row r="7" spans="1:15" ht="14.1" customHeight="1" x14ac:dyDescent="0.25">
      <c r="A7" s="75"/>
      <c r="B7" s="76" t="s">
        <v>40</v>
      </c>
      <c r="C7" s="76" t="s">
        <v>55</v>
      </c>
      <c r="D7" s="77">
        <v>0.34</v>
      </c>
      <c r="E7" s="89">
        <v>0.4</v>
      </c>
      <c r="F7" s="89">
        <v>0.33</v>
      </c>
      <c r="G7" s="89">
        <v>0.34</v>
      </c>
      <c r="H7" s="89">
        <v>0.33</v>
      </c>
      <c r="I7" s="89">
        <v>0.33</v>
      </c>
      <c r="J7" s="89">
        <v>0.33</v>
      </c>
      <c r="K7" s="90">
        <v>0</v>
      </c>
      <c r="L7" s="99">
        <v>34</v>
      </c>
      <c r="M7" s="91">
        <v>90533605</v>
      </c>
      <c r="N7" s="92">
        <v>30957470.460000001</v>
      </c>
      <c r="O7"/>
    </row>
    <row r="8" spans="1:15" ht="14.1" customHeight="1" x14ac:dyDescent="0.25">
      <c r="A8" s="75"/>
      <c r="B8" s="76" t="s">
        <v>56</v>
      </c>
      <c r="C8" s="76" t="s">
        <v>57</v>
      </c>
      <c r="D8" s="77">
        <v>0.37</v>
      </c>
      <c r="E8" s="89">
        <v>0.37</v>
      </c>
      <c r="F8" s="89">
        <v>0.37</v>
      </c>
      <c r="G8" s="89">
        <v>0.37</v>
      </c>
      <c r="H8" s="89">
        <v>0.37</v>
      </c>
      <c r="I8" s="89">
        <v>0.37</v>
      </c>
      <c r="J8" s="89">
        <v>0.37</v>
      </c>
      <c r="K8" s="90">
        <v>0</v>
      </c>
      <c r="L8" s="99">
        <v>17</v>
      </c>
      <c r="M8" s="91">
        <v>11161992</v>
      </c>
      <c r="N8" s="92">
        <v>4129937.04</v>
      </c>
      <c r="O8"/>
    </row>
    <row r="9" spans="1:15" ht="14.1" customHeight="1" x14ac:dyDescent="0.25">
      <c r="A9" s="75"/>
      <c r="B9" s="76" t="s">
        <v>58</v>
      </c>
      <c r="C9" s="76" t="s">
        <v>59</v>
      </c>
      <c r="D9" s="77">
        <v>1.21</v>
      </c>
      <c r="E9" s="89">
        <v>1.21</v>
      </c>
      <c r="F9" s="89">
        <v>1.19</v>
      </c>
      <c r="G9" s="89">
        <v>1.2</v>
      </c>
      <c r="H9" s="89">
        <v>1.2</v>
      </c>
      <c r="I9" s="89">
        <v>1.2</v>
      </c>
      <c r="J9" s="89">
        <v>1.21</v>
      </c>
      <c r="K9" s="90">
        <v>-0.83</v>
      </c>
      <c r="L9" s="99">
        <v>65</v>
      </c>
      <c r="M9" s="91">
        <v>17225438</v>
      </c>
      <c r="N9" s="92">
        <v>20614981.399999999</v>
      </c>
      <c r="O9"/>
    </row>
    <row r="10" spans="1:15" ht="14.1" customHeight="1" x14ac:dyDescent="0.25">
      <c r="A10" s="75"/>
      <c r="B10" s="76" t="s">
        <v>116</v>
      </c>
      <c r="C10" s="76" t="s">
        <v>117</v>
      </c>
      <c r="D10" s="53">
        <v>0.09</v>
      </c>
      <c r="E10" s="89">
        <v>0.09</v>
      </c>
      <c r="F10" s="89">
        <v>0.09</v>
      </c>
      <c r="G10" s="89">
        <v>0.09</v>
      </c>
      <c r="H10" s="89">
        <v>0.09</v>
      </c>
      <c r="I10" s="89">
        <v>0.09</v>
      </c>
      <c r="J10" s="89">
        <v>0.09</v>
      </c>
      <c r="K10" s="90">
        <v>0</v>
      </c>
      <c r="L10" s="139">
        <v>2</v>
      </c>
      <c r="M10" s="91">
        <v>2110448</v>
      </c>
      <c r="N10" s="92">
        <v>189940.32</v>
      </c>
      <c r="O10"/>
    </row>
    <row r="11" spans="1:15" ht="14.1" customHeight="1" x14ac:dyDescent="0.25">
      <c r="A11" s="75"/>
      <c r="B11" s="76" t="s">
        <v>209</v>
      </c>
      <c r="C11" s="76" t="s">
        <v>210</v>
      </c>
      <c r="D11" s="53">
        <v>0.15</v>
      </c>
      <c r="E11" s="89">
        <v>0.16</v>
      </c>
      <c r="F11" s="89">
        <v>0.15</v>
      </c>
      <c r="G11" s="89">
        <v>0.16</v>
      </c>
      <c r="H11" s="89">
        <v>0.16</v>
      </c>
      <c r="I11" s="89">
        <v>0.16</v>
      </c>
      <c r="J11" s="89">
        <v>0.15</v>
      </c>
      <c r="K11" s="90">
        <v>6.67</v>
      </c>
      <c r="L11" s="118">
        <v>8</v>
      </c>
      <c r="M11" s="91">
        <v>25016008</v>
      </c>
      <c r="N11" s="92">
        <v>4002411.28</v>
      </c>
      <c r="O11"/>
    </row>
    <row r="12" spans="1:15" ht="14.1" customHeight="1" x14ac:dyDescent="0.25">
      <c r="A12" s="75"/>
      <c r="B12" s="76" t="s">
        <v>221</v>
      </c>
      <c r="C12" s="76" t="s">
        <v>222</v>
      </c>
      <c r="D12" s="77">
        <v>2.11</v>
      </c>
      <c r="E12" s="89">
        <v>2.15</v>
      </c>
      <c r="F12" s="89">
        <v>2.11</v>
      </c>
      <c r="G12" s="89">
        <v>2.14</v>
      </c>
      <c r="H12" s="89">
        <v>2.1</v>
      </c>
      <c r="I12" s="89">
        <v>2.15</v>
      </c>
      <c r="J12" s="89">
        <v>2.11</v>
      </c>
      <c r="K12" s="90">
        <v>1.9</v>
      </c>
      <c r="L12" s="99">
        <v>380</v>
      </c>
      <c r="M12" s="91">
        <v>513694218</v>
      </c>
      <c r="N12" s="92">
        <v>1099782368.3</v>
      </c>
      <c r="O12"/>
    </row>
    <row r="13" spans="1:15" ht="14.1" customHeight="1" x14ac:dyDescent="0.25">
      <c r="A13" s="75"/>
      <c r="B13" s="105" t="s">
        <v>240</v>
      </c>
      <c r="C13" s="105" t="s">
        <v>241</v>
      </c>
      <c r="D13" s="77">
        <v>4.0999999999999996</v>
      </c>
      <c r="E13" s="89">
        <v>4.0999999999999996</v>
      </c>
      <c r="F13" s="89">
        <v>4.07</v>
      </c>
      <c r="G13" s="89">
        <v>4.09</v>
      </c>
      <c r="H13" s="89">
        <v>4.0999999999999996</v>
      </c>
      <c r="I13" s="89">
        <v>4.08</v>
      </c>
      <c r="J13" s="89">
        <v>4.0999999999999996</v>
      </c>
      <c r="K13" s="90">
        <v>-0.49</v>
      </c>
      <c r="L13" s="99">
        <v>91</v>
      </c>
      <c r="M13" s="91">
        <v>12316149</v>
      </c>
      <c r="N13" s="92">
        <v>50366138.270000003</v>
      </c>
      <c r="O13"/>
    </row>
    <row r="14" spans="1:15" ht="14.1" customHeight="1" x14ac:dyDescent="0.25">
      <c r="A14" s="75"/>
      <c r="B14" s="76" t="s">
        <v>36</v>
      </c>
      <c r="C14" s="76" t="s">
        <v>98</v>
      </c>
      <c r="D14" s="77">
        <v>0.24</v>
      </c>
      <c r="E14" s="89">
        <v>0.24</v>
      </c>
      <c r="F14" s="89">
        <v>0.24</v>
      </c>
      <c r="G14" s="89">
        <v>0.24</v>
      </c>
      <c r="H14" s="89">
        <v>0.24</v>
      </c>
      <c r="I14" s="89">
        <v>0.24</v>
      </c>
      <c r="J14" s="89">
        <v>0.24</v>
      </c>
      <c r="K14" s="90">
        <v>0</v>
      </c>
      <c r="L14" s="99">
        <v>1</v>
      </c>
      <c r="M14" s="91">
        <v>20709</v>
      </c>
      <c r="N14" s="92">
        <v>4970.16</v>
      </c>
      <c r="O14"/>
    </row>
    <row r="15" spans="1:15" ht="14.1" customHeight="1" x14ac:dyDescent="0.25">
      <c r="A15" s="75"/>
      <c r="B15" s="76" t="s">
        <v>60</v>
      </c>
      <c r="C15" s="76" t="s">
        <v>61</v>
      </c>
      <c r="D15" s="89">
        <v>0.83</v>
      </c>
      <c r="E15" s="89">
        <v>0.86</v>
      </c>
      <c r="F15" s="89">
        <v>0.83</v>
      </c>
      <c r="G15" s="89">
        <v>0.86</v>
      </c>
      <c r="H15" s="89">
        <v>0.86</v>
      </c>
      <c r="I15" s="89">
        <v>0.86</v>
      </c>
      <c r="J15" s="89">
        <v>0.86</v>
      </c>
      <c r="K15" s="90">
        <v>0</v>
      </c>
      <c r="L15" s="142">
        <v>3</v>
      </c>
      <c r="M15" s="91">
        <v>127143</v>
      </c>
      <c r="N15" s="92">
        <v>109052.49</v>
      </c>
      <c r="O15"/>
    </row>
    <row r="16" spans="1:15" ht="14.1" customHeight="1" x14ac:dyDescent="0.25">
      <c r="A16" s="75"/>
      <c r="B16" s="76" t="s">
        <v>99</v>
      </c>
      <c r="C16" s="76" t="s">
        <v>100</v>
      </c>
      <c r="D16" s="77">
        <v>0.06</v>
      </c>
      <c r="E16" s="89">
        <v>0.06</v>
      </c>
      <c r="F16" s="89">
        <v>0.06</v>
      </c>
      <c r="G16" s="89">
        <v>0.06</v>
      </c>
      <c r="H16" s="89">
        <v>0.05</v>
      </c>
      <c r="I16" s="89">
        <v>0.06</v>
      </c>
      <c r="J16" s="89">
        <v>0.05</v>
      </c>
      <c r="K16" s="90">
        <v>20</v>
      </c>
      <c r="L16" s="99">
        <v>1</v>
      </c>
      <c r="M16" s="91">
        <v>3191824</v>
      </c>
      <c r="N16" s="92">
        <v>191509.44</v>
      </c>
      <c r="O16"/>
    </row>
    <row r="17" spans="1:15" ht="14.1" customHeight="1" x14ac:dyDescent="0.25">
      <c r="A17" s="75"/>
      <c r="B17" s="229" t="s">
        <v>62</v>
      </c>
      <c r="C17" s="230"/>
      <c r="D17" s="95"/>
      <c r="E17" s="95"/>
      <c r="F17" s="95"/>
      <c r="G17" s="95"/>
      <c r="H17" s="95"/>
      <c r="I17" s="95"/>
      <c r="J17" s="95"/>
      <c r="K17" s="95"/>
      <c r="L17" s="78">
        <f>SUM(L4:L16)</f>
        <v>778</v>
      </c>
      <c r="M17" s="78">
        <f>SUM(M4:M16)</f>
        <v>939097595</v>
      </c>
      <c r="N17" s="78">
        <f>SUM(N4:N16)</f>
        <v>1396919731.25</v>
      </c>
      <c r="O17"/>
    </row>
    <row r="18" spans="1:15" ht="14.1" customHeight="1" x14ac:dyDescent="0.25">
      <c r="A18" s="75"/>
      <c r="B18" s="225" t="s">
        <v>63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26"/>
      <c r="O18"/>
    </row>
    <row r="19" spans="1:15" ht="14.1" customHeight="1" x14ac:dyDescent="0.25">
      <c r="A19" s="75"/>
      <c r="B19" s="76" t="s">
        <v>250</v>
      </c>
      <c r="C19" s="76" t="s">
        <v>251</v>
      </c>
      <c r="D19" s="77">
        <v>16.05</v>
      </c>
      <c r="E19" s="89">
        <v>16.05</v>
      </c>
      <c r="F19" s="89">
        <v>16</v>
      </c>
      <c r="G19" s="89">
        <v>16.02</v>
      </c>
      <c r="H19" s="89">
        <v>16.09</v>
      </c>
      <c r="I19" s="89">
        <v>16</v>
      </c>
      <c r="J19" s="89">
        <v>16.05</v>
      </c>
      <c r="K19" s="90">
        <v>-0.31</v>
      </c>
      <c r="L19" s="99">
        <v>154</v>
      </c>
      <c r="M19" s="91">
        <v>8525392</v>
      </c>
      <c r="N19" s="92">
        <v>136553255.83000001</v>
      </c>
      <c r="O19"/>
    </row>
    <row r="20" spans="1:15" ht="14.1" customHeight="1" x14ac:dyDescent="0.25">
      <c r="A20" s="75"/>
      <c r="B20" s="76" t="s">
        <v>64</v>
      </c>
      <c r="C20" s="76" t="s">
        <v>65</v>
      </c>
      <c r="D20" s="77">
        <v>4.3499999999999996</v>
      </c>
      <c r="E20" s="89">
        <v>4.4400000000000004</v>
      </c>
      <c r="F20" s="89">
        <v>4.3499999999999996</v>
      </c>
      <c r="G20" s="89">
        <v>4.4000000000000004</v>
      </c>
      <c r="H20" s="89">
        <v>4.26</v>
      </c>
      <c r="I20" s="89">
        <v>4.4400000000000004</v>
      </c>
      <c r="J20" s="89">
        <v>4.3499999999999996</v>
      </c>
      <c r="K20" s="90">
        <v>2.0699999999999998</v>
      </c>
      <c r="L20" s="99">
        <v>14</v>
      </c>
      <c r="M20" s="91">
        <v>285519</v>
      </c>
      <c r="N20" s="92">
        <v>1255607.6499999999</v>
      </c>
      <c r="O20"/>
    </row>
    <row r="21" spans="1:15" ht="17.25" customHeight="1" x14ac:dyDescent="0.25">
      <c r="A21" s="75"/>
      <c r="B21" s="219" t="s">
        <v>66</v>
      </c>
      <c r="C21" s="220"/>
      <c r="D21" s="95"/>
      <c r="E21" s="95"/>
      <c r="F21" s="95"/>
      <c r="G21" s="95"/>
      <c r="H21" s="95"/>
      <c r="I21" s="95"/>
      <c r="J21" s="95"/>
      <c r="K21" s="95"/>
      <c r="L21" s="78">
        <f>SUM(L19:L20)</f>
        <v>168</v>
      </c>
      <c r="M21" s="78">
        <f>SUM(M19:M20)</f>
        <v>8810911</v>
      </c>
      <c r="N21" s="78">
        <f>SUM(N19:N20)</f>
        <v>137808863.48000002</v>
      </c>
    </row>
    <row r="22" spans="1:15" ht="14.1" customHeight="1" x14ac:dyDescent="0.25">
      <c r="A22" s="75"/>
      <c r="B22" s="225" t="s">
        <v>67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26"/>
      <c r="O22"/>
    </row>
    <row r="23" spans="1:15" ht="14.1" customHeight="1" x14ac:dyDescent="0.25">
      <c r="A23" s="75"/>
      <c r="B23" s="76" t="s">
        <v>224</v>
      </c>
      <c r="C23" s="76" t="s">
        <v>223</v>
      </c>
      <c r="D23" s="77">
        <v>0.86</v>
      </c>
      <c r="E23" s="89">
        <v>0.86</v>
      </c>
      <c r="F23" s="89">
        <v>0.86</v>
      </c>
      <c r="G23" s="89">
        <v>0.86</v>
      </c>
      <c r="H23" s="89">
        <v>0.84</v>
      </c>
      <c r="I23" s="89">
        <v>0.86</v>
      </c>
      <c r="J23" s="89">
        <v>0.84</v>
      </c>
      <c r="K23" s="90">
        <v>2.38</v>
      </c>
      <c r="L23" s="99">
        <v>2</v>
      </c>
      <c r="M23" s="91">
        <v>5000</v>
      </c>
      <c r="N23" s="92">
        <v>4300</v>
      </c>
      <c r="O23"/>
    </row>
    <row r="24" spans="1:15" ht="14.1" customHeight="1" x14ac:dyDescent="0.25">
      <c r="A24" s="75"/>
      <c r="B24" s="76" t="s">
        <v>256</v>
      </c>
      <c r="C24" s="76" t="s">
        <v>257</v>
      </c>
      <c r="D24" s="89">
        <v>0.8</v>
      </c>
      <c r="E24" s="89">
        <v>0.8</v>
      </c>
      <c r="F24" s="89">
        <v>0.8</v>
      </c>
      <c r="G24" s="89">
        <v>0.8</v>
      </c>
      <c r="H24" s="89">
        <v>0.72</v>
      </c>
      <c r="I24" s="89">
        <v>0.8</v>
      </c>
      <c r="J24" s="89">
        <v>0.72</v>
      </c>
      <c r="K24" s="90">
        <v>11.11</v>
      </c>
      <c r="L24" s="144">
        <v>1</v>
      </c>
      <c r="M24" s="91">
        <v>5000</v>
      </c>
      <c r="N24" s="92">
        <v>4000</v>
      </c>
      <c r="O24"/>
    </row>
    <row r="25" spans="1:15" ht="14.1" customHeight="1" x14ac:dyDescent="0.25">
      <c r="A25" s="75"/>
      <c r="B25" s="76" t="s">
        <v>335</v>
      </c>
      <c r="C25" s="76" t="s">
        <v>334</v>
      </c>
      <c r="D25" s="77">
        <v>0.68</v>
      </c>
      <c r="E25" s="89">
        <v>0.68</v>
      </c>
      <c r="F25" s="89">
        <v>0.6</v>
      </c>
      <c r="G25" s="89">
        <v>0.63</v>
      </c>
      <c r="H25" s="89">
        <v>0.63</v>
      </c>
      <c r="I25" s="89">
        <v>0.64</v>
      </c>
      <c r="J25" s="89">
        <v>0.65</v>
      </c>
      <c r="K25" s="90">
        <v>-1.54</v>
      </c>
      <c r="L25" s="99">
        <v>17</v>
      </c>
      <c r="M25" s="91">
        <v>3046025</v>
      </c>
      <c r="N25" s="92">
        <v>1905943.92</v>
      </c>
      <c r="O25"/>
    </row>
    <row r="26" spans="1:15" ht="17.25" customHeight="1" x14ac:dyDescent="0.25">
      <c r="A26" s="75"/>
      <c r="B26" s="219" t="s">
        <v>303</v>
      </c>
      <c r="C26" s="220"/>
      <c r="D26" s="95"/>
      <c r="E26" s="95"/>
      <c r="F26" s="95"/>
      <c r="G26" s="95"/>
      <c r="H26" s="95"/>
      <c r="I26" s="95"/>
      <c r="J26" s="95"/>
      <c r="K26" s="95"/>
      <c r="L26" s="78">
        <f>SUM(L23:L25)</f>
        <v>20</v>
      </c>
      <c r="M26" s="78">
        <f>SUM(M23:M25)</f>
        <v>3056025</v>
      </c>
      <c r="N26" s="78">
        <f>SUM(N23:N25)</f>
        <v>1914243.92</v>
      </c>
    </row>
    <row r="27" spans="1:15" ht="14.1" customHeight="1" x14ac:dyDescent="0.25">
      <c r="A27" s="75"/>
      <c r="B27" s="225" t="s">
        <v>68</v>
      </c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26"/>
    </row>
    <row r="28" spans="1:15" ht="14.1" customHeight="1" x14ac:dyDescent="0.25">
      <c r="A28" s="75"/>
      <c r="B28" s="76" t="s">
        <v>69</v>
      </c>
      <c r="C28" s="76" t="s">
        <v>70</v>
      </c>
      <c r="D28" s="77">
        <v>22</v>
      </c>
      <c r="E28" s="89">
        <v>22</v>
      </c>
      <c r="F28" s="89">
        <v>21.55</v>
      </c>
      <c r="G28" s="89">
        <v>21.64</v>
      </c>
      <c r="H28" s="89">
        <v>21.79</v>
      </c>
      <c r="I28" s="89">
        <v>21.7</v>
      </c>
      <c r="J28" s="89">
        <v>21.7</v>
      </c>
      <c r="K28" s="90">
        <v>0</v>
      </c>
      <c r="L28" s="99">
        <v>27</v>
      </c>
      <c r="M28" s="91">
        <v>746459</v>
      </c>
      <c r="N28" s="92">
        <v>16156562.800000001</v>
      </c>
      <c r="O28"/>
    </row>
    <row r="29" spans="1:15" ht="14.1" customHeight="1" x14ac:dyDescent="0.25">
      <c r="A29" s="75"/>
      <c r="B29" s="76" t="s">
        <v>35</v>
      </c>
      <c r="C29" s="76" t="s">
        <v>71</v>
      </c>
      <c r="D29" s="89">
        <v>4.5</v>
      </c>
      <c r="E29" s="89">
        <v>4.5</v>
      </c>
      <c r="F29" s="89">
        <v>4.5</v>
      </c>
      <c r="G29" s="89">
        <v>4.5</v>
      </c>
      <c r="H29" s="89">
        <v>4.5</v>
      </c>
      <c r="I29" s="89">
        <v>4.5</v>
      </c>
      <c r="J29" s="89">
        <v>4.5</v>
      </c>
      <c r="K29" s="90">
        <v>0</v>
      </c>
      <c r="L29" s="142">
        <v>1</v>
      </c>
      <c r="M29" s="91">
        <v>7000</v>
      </c>
      <c r="N29" s="92">
        <v>31500</v>
      </c>
      <c r="O29"/>
    </row>
    <row r="30" spans="1:15" ht="14.1" customHeight="1" x14ac:dyDescent="0.25">
      <c r="A30" s="75"/>
      <c r="B30" s="76" t="s">
        <v>74</v>
      </c>
      <c r="C30" s="76" t="s">
        <v>75</v>
      </c>
      <c r="D30" s="89">
        <v>3.71</v>
      </c>
      <c r="E30" s="89">
        <v>3.74</v>
      </c>
      <c r="F30" s="89">
        <v>3.71</v>
      </c>
      <c r="G30" s="89">
        <v>3.72</v>
      </c>
      <c r="H30" s="89">
        <v>3.7</v>
      </c>
      <c r="I30" s="113">
        <v>3.71</v>
      </c>
      <c r="J30" s="113">
        <v>3.7</v>
      </c>
      <c r="K30" s="114">
        <v>0.27</v>
      </c>
      <c r="L30" s="118">
        <v>20</v>
      </c>
      <c r="M30" s="115">
        <v>4157384</v>
      </c>
      <c r="N30" s="116">
        <v>15462553.310000001</v>
      </c>
      <c r="O30"/>
    </row>
    <row r="31" spans="1:15" ht="14.1" customHeight="1" x14ac:dyDescent="0.25">
      <c r="A31" s="75"/>
      <c r="B31" s="76" t="s">
        <v>76</v>
      </c>
      <c r="C31" s="76" t="s">
        <v>77</v>
      </c>
      <c r="D31" s="89">
        <v>0.54</v>
      </c>
      <c r="E31" s="89">
        <v>0.54</v>
      </c>
      <c r="F31" s="89">
        <v>0.54</v>
      </c>
      <c r="G31" s="89">
        <v>0.54</v>
      </c>
      <c r="H31" s="89">
        <v>0.54</v>
      </c>
      <c r="I31" s="113">
        <v>0.54</v>
      </c>
      <c r="J31" s="113">
        <v>0.54</v>
      </c>
      <c r="K31" s="114">
        <v>0</v>
      </c>
      <c r="L31" s="118">
        <v>2</v>
      </c>
      <c r="M31" s="115">
        <v>12531</v>
      </c>
      <c r="N31" s="116">
        <v>6766.74</v>
      </c>
      <c r="O31"/>
    </row>
    <row r="32" spans="1:15" ht="15" customHeight="1" x14ac:dyDescent="0.25">
      <c r="A32" s="75"/>
      <c r="B32" s="227" t="s">
        <v>78</v>
      </c>
      <c r="C32" s="228"/>
      <c r="D32" s="95"/>
      <c r="E32" s="95"/>
      <c r="F32" s="95"/>
      <c r="G32" s="95"/>
      <c r="H32" s="95"/>
      <c r="I32" s="95"/>
      <c r="J32" s="95"/>
      <c r="K32" s="95"/>
      <c r="L32" s="78">
        <f>SUM(L28:L31)</f>
        <v>50</v>
      </c>
      <c r="M32" s="78">
        <f>SUM(M28:M31)</f>
        <v>4923374</v>
      </c>
      <c r="N32" s="78">
        <f>SUM(N28:N31)</f>
        <v>31657382.849999998</v>
      </c>
    </row>
    <row r="33" spans="1:15" ht="14.1" customHeight="1" x14ac:dyDescent="0.25">
      <c r="B33" s="225" t="s">
        <v>79</v>
      </c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26"/>
      <c r="O33"/>
    </row>
    <row r="34" spans="1:15" ht="14.1" customHeight="1" x14ac:dyDescent="0.25">
      <c r="B34" s="76" t="s">
        <v>304</v>
      </c>
      <c r="C34" s="76" t="s">
        <v>305</v>
      </c>
      <c r="D34" s="89">
        <v>6.42</v>
      </c>
      <c r="E34" s="89">
        <v>6.43</v>
      </c>
      <c r="F34" s="89">
        <v>6.41</v>
      </c>
      <c r="G34" s="89">
        <v>6.42</v>
      </c>
      <c r="H34" s="89">
        <v>6.42</v>
      </c>
      <c r="I34" s="113">
        <v>6.42</v>
      </c>
      <c r="J34" s="113">
        <v>6.42</v>
      </c>
      <c r="K34" s="114">
        <v>0</v>
      </c>
      <c r="L34" s="118">
        <v>72</v>
      </c>
      <c r="M34" s="115">
        <v>6385821</v>
      </c>
      <c r="N34" s="116">
        <v>40988870.82</v>
      </c>
      <c r="O34"/>
    </row>
    <row r="35" spans="1:15" ht="14.1" customHeight="1" x14ac:dyDescent="0.25">
      <c r="B35" s="76" t="s">
        <v>282</v>
      </c>
      <c r="C35" s="76" t="s">
        <v>283</v>
      </c>
      <c r="D35" s="89">
        <v>2.21</v>
      </c>
      <c r="E35" s="89">
        <v>2.21</v>
      </c>
      <c r="F35" s="89">
        <v>2.16</v>
      </c>
      <c r="G35" s="89">
        <v>2.16</v>
      </c>
      <c r="H35" s="89">
        <v>2.21</v>
      </c>
      <c r="I35" s="89">
        <v>2.16</v>
      </c>
      <c r="J35" s="89">
        <v>2.21</v>
      </c>
      <c r="K35" s="90">
        <v>-2.2599999999999998</v>
      </c>
      <c r="L35" s="144">
        <v>6</v>
      </c>
      <c r="M35" s="91">
        <v>162046</v>
      </c>
      <c r="N35" s="92">
        <v>350351.66</v>
      </c>
      <c r="O35"/>
    </row>
    <row r="36" spans="1:15" ht="14.1" customHeight="1" x14ac:dyDescent="0.25">
      <c r="B36" s="76" t="s">
        <v>120</v>
      </c>
      <c r="C36" s="76" t="s">
        <v>121</v>
      </c>
      <c r="D36" s="89">
        <v>5.04</v>
      </c>
      <c r="E36" s="89">
        <v>5.04</v>
      </c>
      <c r="F36" s="89">
        <v>5.04</v>
      </c>
      <c r="G36" s="89">
        <v>5.04</v>
      </c>
      <c r="H36" s="89">
        <v>5.6</v>
      </c>
      <c r="I36" s="89">
        <v>5.04</v>
      </c>
      <c r="J36" s="89">
        <v>5.6</v>
      </c>
      <c r="K36" s="90">
        <v>-10</v>
      </c>
      <c r="L36" s="144">
        <v>1</v>
      </c>
      <c r="M36" s="91">
        <v>12000</v>
      </c>
      <c r="N36" s="92">
        <v>60480</v>
      </c>
      <c r="O36"/>
    </row>
    <row r="37" spans="1:15" ht="14.1" customHeight="1" x14ac:dyDescent="0.25">
      <c r="B37" s="76" t="s">
        <v>247</v>
      </c>
      <c r="C37" s="76" t="s">
        <v>248</v>
      </c>
      <c r="D37" s="89">
        <v>21.8</v>
      </c>
      <c r="E37" s="147">
        <v>21.8</v>
      </c>
      <c r="F37" s="147">
        <v>21.8</v>
      </c>
      <c r="G37" s="147">
        <v>21.8</v>
      </c>
      <c r="H37" s="147">
        <v>21.97</v>
      </c>
      <c r="I37" s="89">
        <v>21.8</v>
      </c>
      <c r="J37" s="89">
        <v>21.8</v>
      </c>
      <c r="K37" s="90">
        <v>0</v>
      </c>
      <c r="L37" s="144">
        <v>3</v>
      </c>
      <c r="M37" s="91">
        <v>96228</v>
      </c>
      <c r="N37" s="92">
        <v>2097770.4</v>
      </c>
      <c r="O37"/>
    </row>
    <row r="38" spans="1:15" ht="14.1" customHeight="1" x14ac:dyDescent="0.25">
      <c r="A38" s="75"/>
      <c r="B38" s="138" t="s">
        <v>312</v>
      </c>
      <c r="C38" s="138" t="s">
        <v>313</v>
      </c>
      <c r="D38" s="89">
        <v>2.29</v>
      </c>
      <c r="E38" s="89">
        <v>2.2999999999999998</v>
      </c>
      <c r="F38" s="89">
        <v>2.29</v>
      </c>
      <c r="G38" s="89">
        <v>2.29</v>
      </c>
      <c r="H38" s="89">
        <v>2.2599999999999998</v>
      </c>
      <c r="I38" s="113">
        <v>2.2999999999999998</v>
      </c>
      <c r="J38" s="113">
        <v>2.29</v>
      </c>
      <c r="K38" s="114">
        <v>0.44</v>
      </c>
      <c r="L38" s="118">
        <v>16</v>
      </c>
      <c r="M38" s="115">
        <v>1130612</v>
      </c>
      <c r="N38" s="116">
        <v>2594724.37</v>
      </c>
      <c r="O38"/>
    </row>
    <row r="39" spans="1:15" ht="14.1" customHeight="1" x14ac:dyDescent="0.25">
      <c r="A39" s="75"/>
      <c r="B39" s="76" t="s">
        <v>84</v>
      </c>
      <c r="C39" s="76" t="s">
        <v>85</v>
      </c>
      <c r="D39" s="89">
        <v>6.84</v>
      </c>
      <c r="E39" s="89">
        <v>6.99</v>
      </c>
      <c r="F39" s="89">
        <v>6.79</v>
      </c>
      <c r="G39" s="89">
        <v>6.89</v>
      </c>
      <c r="H39" s="89">
        <v>6.12</v>
      </c>
      <c r="I39" s="113">
        <v>6.9</v>
      </c>
      <c r="J39" s="113">
        <v>6.84</v>
      </c>
      <c r="K39" s="114">
        <v>0.88</v>
      </c>
      <c r="L39" s="118">
        <v>30</v>
      </c>
      <c r="M39" s="115">
        <v>2309391</v>
      </c>
      <c r="N39" s="116">
        <v>15904403.02</v>
      </c>
      <c r="O39"/>
    </row>
    <row r="40" spans="1:15" ht="14.1" customHeight="1" x14ac:dyDescent="0.25">
      <c r="A40" s="75"/>
      <c r="B40" s="76" t="s">
        <v>124</v>
      </c>
      <c r="C40" s="76" t="s">
        <v>125</v>
      </c>
      <c r="D40" s="89">
        <v>2.5499999999999998</v>
      </c>
      <c r="E40" s="89">
        <v>2.5499999999999998</v>
      </c>
      <c r="F40" s="89">
        <v>2.5</v>
      </c>
      <c r="G40" s="89">
        <v>2.5499999999999998</v>
      </c>
      <c r="H40" s="89">
        <v>2.5</v>
      </c>
      <c r="I40" s="113">
        <v>2.5</v>
      </c>
      <c r="J40" s="113">
        <v>2.5</v>
      </c>
      <c r="K40" s="114">
        <v>0</v>
      </c>
      <c r="L40" s="118">
        <v>2</v>
      </c>
      <c r="M40" s="115">
        <v>10191</v>
      </c>
      <c r="N40" s="116">
        <v>25967.65</v>
      </c>
      <c r="O40"/>
    </row>
    <row r="41" spans="1:15" ht="15" customHeight="1" x14ac:dyDescent="0.25">
      <c r="A41" s="75"/>
      <c r="B41" s="219" t="s">
        <v>86</v>
      </c>
      <c r="C41" s="220"/>
      <c r="D41" s="95"/>
      <c r="E41" s="95"/>
      <c r="F41" s="95"/>
      <c r="G41" s="95"/>
      <c r="H41" s="95"/>
      <c r="I41" s="95"/>
      <c r="J41" s="95"/>
      <c r="K41" s="95"/>
      <c r="L41" s="78">
        <f>SUM(L34:L40)</f>
        <v>130</v>
      </c>
      <c r="M41" s="78">
        <f>SUM(M34:M40)</f>
        <v>10106289</v>
      </c>
      <c r="N41" s="78">
        <f>SUM(N34:N40)</f>
        <v>62022567.919999994</v>
      </c>
      <c r="O41"/>
    </row>
    <row r="42" spans="1:15" ht="14.1" customHeight="1" x14ac:dyDescent="0.25">
      <c r="A42" s="75"/>
      <c r="B42" s="221" t="s">
        <v>87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3"/>
      <c r="O42"/>
    </row>
    <row r="43" spans="1:15" ht="14.1" customHeight="1" x14ac:dyDescent="0.25">
      <c r="A43" s="75"/>
      <c r="B43" s="76" t="s">
        <v>126</v>
      </c>
      <c r="C43" s="76" t="s">
        <v>127</v>
      </c>
      <c r="D43" s="89">
        <v>13.5</v>
      </c>
      <c r="E43" s="113">
        <v>13.5</v>
      </c>
      <c r="F43" s="113">
        <v>12.99</v>
      </c>
      <c r="G43" s="113">
        <v>13.01</v>
      </c>
      <c r="H43" s="113">
        <v>13.2</v>
      </c>
      <c r="I43" s="113">
        <v>13</v>
      </c>
      <c r="J43" s="113">
        <v>13.2</v>
      </c>
      <c r="K43" s="114">
        <v>-1.52</v>
      </c>
      <c r="L43" s="118">
        <v>13</v>
      </c>
      <c r="M43" s="115">
        <v>152603</v>
      </c>
      <c r="N43" s="116">
        <v>1985552.67</v>
      </c>
      <c r="O43"/>
    </row>
    <row r="44" spans="1:15" ht="14.1" customHeight="1" x14ac:dyDescent="0.25">
      <c r="A44" s="75"/>
      <c r="B44" s="76" t="s">
        <v>300</v>
      </c>
      <c r="C44" s="105" t="s">
        <v>301</v>
      </c>
      <c r="D44" s="89">
        <v>68</v>
      </c>
      <c r="E44" s="147">
        <v>68</v>
      </c>
      <c r="F44" s="147">
        <v>68</v>
      </c>
      <c r="G44" s="147">
        <v>68</v>
      </c>
      <c r="H44" s="147">
        <v>68</v>
      </c>
      <c r="I44" s="147">
        <v>68</v>
      </c>
      <c r="J44" s="147">
        <v>68</v>
      </c>
      <c r="K44" s="148">
        <v>0</v>
      </c>
      <c r="L44" s="144">
        <v>6</v>
      </c>
      <c r="M44" s="145">
        <v>711</v>
      </c>
      <c r="N44" s="146">
        <v>48348</v>
      </c>
      <c r="O44"/>
    </row>
    <row r="45" spans="1:15" ht="15.75" customHeight="1" x14ac:dyDescent="0.25">
      <c r="A45" s="75"/>
      <c r="B45" s="219" t="s">
        <v>89</v>
      </c>
      <c r="C45" s="220"/>
      <c r="D45" s="213"/>
      <c r="E45" s="214"/>
      <c r="F45" s="214"/>
      <c r="G45" s="214"/>
      <c r="H45" s="214"/>
      <c r="I45" s="214"/>
      <c r="J45" s="214"/>
      <c r="K45" s="215"/>
      <c r="L45" s="78">
        <f>SUM(L43:L44)</f>
        <v>19</v>
      </c>
      <c r="M45" s="78">
        <f>SUM(M43:M44)</f>
        <v>153314</v>
      </c>
      <c r="N45" s="78">
        <f>SUM(N43:N44)</f>
        <v>2033900.67</v>
      </c>
      <c r="O45"/>
    </row>
    <row r="46" spans="1:15" ht="15.75" customHeight="1" x14ac:dyDescent="0.25">
      <c r="A46" s="75"/>
      <c r="B46" s="224" t="s">
        <v>342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</row>
    <row r="47" spans="1:15" ht="29.25" customHeight="1" x14ac:dyDescent="0.25">
      <c r="A47" s="75"/>
      <c r="B47" s="119" t="s">
        <v>42</v>
      </c>
      <c r="C47" s="120" t="s">
        <v>43</v>
      </c>
      <c r="D47" s="120" t="s">
        <v>44</v>
      </c>
      <c r="E47" s="120" t="s">
        <v>45</v>
      </c>
      <c r="F47" s="120" t="s">
        <v>46</v>
      </c>
      <c r="G47" s="120" t="s">
        <v>47</v>
      </c>
      <c r="H47" s="120" t="s">
        <v>48</v>
      </c>
      <c r="I47" s="120" t="s">
        <v>49</v>
      </c>
      <c r="J47" s="121" t="s">
        <v>50</v>
      </c>
      <c r="K47" s="122" t="s">
        <v>32</v>
      </c>
      <c r="L47" s="123" t="s">
        <v>51</v>
      </c>
      <c r="M47" s="123" t="s">
        <v>52</v>
      </c>
      <c r="N47" s="120" t="s">
        <v>53</v>
      </c>
    </row>
    <row r="48" spans="1:15" ht="14.1" customHeight="1" x14ac:dyDescent="0.25">
      <c r="A48" s="75"/>
      <c r="B48" s="221" t="s">
        <v>90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3"/>
      <c r="O48"/>
    </row>
    <row r="49" spans="1:15" ht="14.1" customHeight="1" x14ac:dyDescent="0.25">
      <c r="A49" s="75"/>
      <c r="B49" s="76" t="s">
        <v>252</v>
      </c>
      <c r="C49" s="76" t="s">
        <v>253</v>
      </c>
      <c r="D49" s="89">
        <v>7.6</v>
      </c>
      <c r="E49" s="113">
        <v>7.6</v>
      </c>
      <c r="F49" s="113">
        <v>7.6</v>
      </c>
      <c r="G49" s="113">
        <v>7.6</v>
      </c>
      <c r="H49" s="113">
        <v>8</v>
      </c>
      <c r="I49" s="113">
        <v>7.6</v>
      </c>
      <c r="J49" s="113">
        <v>8</v>
      </c>
      <c r="K49" s="114">
        <v>-5</v>
      </c>
      <c r="L49" s="118">
        <v>1</v>
      </c>
      <c r="M49" s="115">
        <v>2000</v>
      </c>
      <c r="N49" s="116">
        <v>15200</v>
      </c>
      <c r="O49"/>
    </row>
    <row r="50" spans="1:15" ht="14.1" customHeight="1" x14ac:dyDescent="0.25">
      <c r="A50" s="75"/>
      <c r="B50" s="76" t="s">
        <v>91</v>
      </c>
      <c r="C50" s="76" t="s">
        <v>92</v>
      </c>
      <c r="D50" s="89">
        <v>5.29</v>
      </c>
      <c r="E50" s="113">
        <v>5.29</v>
      </c>
      <c r="F50" s="113">
        <v>5.29</v>
      </c>
      <c r="G50" s="113">
        <v>5.29</v>
      </c>
      <c r="H50" s="113">
        <v>5.29</v>
      </c>
      <c r="I50" s="113">
        <v>5.29</v>
      </c>
      <c r="J50" s="113">
        <v>5.29</v>
      </c>
      <c r="K50" s="114">
        <v>0</v>
      </c>
      <c r="L50" s="118">
        <v>1</v>
      </c>
      <c r="M50" s="115">
        <v>25000</v>
      </c>
      <c r="N50" s="116">
        <v>132250</v>
      </c>
      <c r="O50"/>
    </row>
    <row r="51" spans="1:15" ht="14.1" customHeight="1" x14ac:dyDescent="0.25">
      <c r="A51" s="75"/>
      <c r="B51" s="76" t="s">
        <v>128</v>
      </c>
      <c r="C51" s="76" t="s">
        <v>129</v>
      </c>
      <c r="D51" s="89">
        <v>0.35</v>
      </c>
      <c r="E51" s="113">
        <v>0.35</v>
      </c>
      <c r="F51" s="113">
        <v>0.35</v>
      </c>
      <c r="G51" s="113">
        <v>0.35</v>
      </c>
      <c r="H51" s="113">
        <v>0.35</v>
      </c>
      <c r="I51" s="113">
        <v>0.35</v>
      </c>
      <c r="J51" s="113">
        <v>0.35</v>
      </c>
      <c r="K51" s="114">
        <v>0</v>
      </c>
      <c r="L51" s="118">
        <v>2</v>
      </c>
      <c r="M51" s="115">
        <v>34081</v>
      </c>
      <c r="N51" s="116">
        <v>11928.35</v>
      </c>
      <c r="O51"/>
    </row>
    <row r="52" spans="1:15" ht="14.1" customHeight="1" x14ac:dyDescent="0.25">
      <c r="A52" s="75"/>
      <c r="B52" s="219" t="s">
        <v>314</v>
      </c>
      <c r="C52" s="220"/>
      <c r="D52" s="81"/>
      <c r="E52" s="81"/>
      <c r="F52" s="81"/>
      <c r="G52" s="81"/>
      <c r="H52" s="81"/>
      <c r="I52" s="81"/>
      <c r="J52" s="81"/>
      <c r="K52" s="81"/>
      <c r="L52" s="92">
        <f>SUM(L49:L51)</f>
        <v>4</v>
      </c>
      <c r="M52" s="92">
        <f>SUM(M49:M51)</f>
        <v>61081</v>
      </c>
      <c r="N52" s="92">
        <f>SUM(N49:N51)</f>
        <v>159378.35</v>
      </c>
      <c r="O52"/>
    </row>
    <row r="53" spans="1:15" ht="14.1" customHeight="1" x14ac:dyDescent="0.25">
      <c r="A53" s="75"/>
      <c r="B53" s="217" t="s">
        <v>93</v>
      </c>
      <c r="C53" s="218"/>
      <c r="D53" s="79"/>
      <c r="E53" s="79"/>
      <c r="F53" s="79"/>
      <c r="G53" s="79"/>
      <c r="H53" s="79"/>
      <c r="I53" s="79"/>
      <c r="J53" s="79"/>
      <c r="K53" s="79"/>
      <c r="L53" s="80">
        <f>L52+L45+L41+L32+L26+L21+L17</f>
        <v>1169</v>
      </c>
      <c r="M53" s="80">
        <f>M52+M45+M41+M32+M26+M21+M17</f>
        <v>966208589</v>
      </c>
      <c r="N53" s="80">
        <f>N52+N45+N41+N32+N26+N21+N17</f>
        <v>1632516068.4400001</v>
      </c>
      <c r="O53"/>
    </row>
    <row r="54" spans="1:15" ht="15.75" customHeight="1" x14ac:dyDescent="0.25">
      <c r="A54" s="75"/>
      <c r="B54" s="216" t="s">
        <v>343</v>
      </c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/>
    </row>
    <row r="55" spans="1:15" ht="24" customHeight="1" x14ac:dyDescent="0.25">
      <c r="A55" s="75"/>
      <c r="B55" s="119" t="s">
        <v>42</v>
      </c>
      <c r="C55" s="120" t="s">
        <v>43</v>
      </c>
      <c r="D55" s="120" t="s">
        <v>44</v>
      </c>
      <c r="E55" s="120" t="s">
        <v>45</v>
      </c>
      <c r="F55" s="120" t="s">
        <v>46</v>
      </c>
      <c r="G55" s="120" t="s">
        <v>47</v>
      </c>
      <c r="H55" s="120" t="s">
        <v>48</v>
      </c>
      <c r="I55" s="120" t="s">
        <v>49</v>
      </c>
      <c r="J55" s="121" t="s">
        <v>50</v>
      </c>
      <c r="K55" s="122" t="s">
        <v>32</v>
      </c>
      <c r="L55" s="123" t="s">
        <v>51</v>
      </c>
      <c r="M55" s="123" t="s">
        <v>52</v>
      </c>
      <c r="N55" s="120" t="s">
        <v>53</v>
      </c>
    </row>
    <row r="56" spans="1:15" ht="12.95" customHeight="1" x14ac:dyDescent="0.25">
      <c r="A56" s="75"/>
      <c r="B56" s="225" t="s">
        <v>54</v>
      </c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26"/>
    </row>
    <row r="57" spans="1:15" ht="12.95" customHeight="1" x14ac:dyDescent="0.25">
      <c r="A57" s="75"/>
      <c r="B57" s="76" t="s">
        <v>270</v>
      </c>
      <c r="C57" s="76" t="s">
        <v>271</v>
      </c>
      <c r="D57" s="89">
        <v>0.2</v>
      </c>
      <c r="E57" s="147">
        <v>0.2</v>
      </c>
      <c r="F57" s="147">
        <v>0.2</v>
      </c>
      <c r="G57" s="147">
        <v>0.2</v>
      </c>
      <c r="H57" s="147">
        <v>0.2</v>
      </c>
      <c r="I57" s="147">
        <v>0.2</v>
      </c>
      <c r="J57" s="147">
        <v>0.2</v>
      </c>
      <c r="K57" s="148">
        <v>0</v>
      </c>
      <c r="L57" s="144">
        <v>2</v>
      </c>
      <c r="M57" s="145">
        <v>50000000</v>
      </c>
      <c r="N57" s="146">
        <v>10000000</v>
      </c>
    </row>
    <row r="58" spans="1:15" ht="12.95" customHeight="1" x14ac:dyDescent="0.25">
      <c r="A58" s="75"/>
      <c r="B58" s="219" t="s">
        <v>62</v>
      </c>
      <c r="C58" s="220"/>
      <c r="D58" s="81"/>
      <c r="E58" s="81"/>
      <c r="F58" s="81"/>
      <c r="G58" s="81"/>
      <c r="H58" s="81"/>
      <c r="I58" s="81"/>
      <c r="J58" s="81"/>
      <c r="K58" s="81"/>
      <c r="L58" s="78">
        <f>SUM(L57:L57)</f>
        <v>2</v>
      </c>
      <c r="M58" s="78">
        <f>SUM(M57:M57)</f>
        <v>50000000</v>
      </c>
      <c r="N58" s="78">
        <f>SUM(N57:N57)</f>
        <v>10000000</v>
      </c>
    </row>
    <row r="59" spans="1:15" ht="12.95" customHeight="1" x14ac:dyDescent="0.25">
      <c r="A59" s="75"/>
      <c r="B59" s="225" t="s">
        <v>67</v>
      </c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26"/>
    </row>
    <row r="60" spans="1:15" ht="12.95" customHeight="1" x14ac:dyDescent="0.25">
      <c r="A60" s="75"/>
      <c r="B60" s="49" t="s">
        <v>204</v>
      </c>
      <c r="C60" s="49" t="s">
        <v>205</v>
      </c>
      <c r="D60" s="53">
        <v>0.79</v>
      </c>
      <c r="E60" s="89">
        <v>0.79</v>
      </c>
      <c r="F60" s="89">
        <v>0.79</v>
      </c>
      <c r="G60" s="89">
        <v>0.79</v>
      </c>
      <c r="H60" s="89">
        <v>0.8</v>
      </c>
      <c r="I60" s="89">
        <v>0.79</v>
      </c>
      <c r="J60" s="89">
        <v>0.8</v>
      </c>
      <c r="K60" s="114">
        <v>-1.25</v>
      </c>
      <c r="L60" s="99">
        <v>1</v>
      </c>
      <c r="M60" s="91">
        <v>5000</v>
      </c>
      <c r="N60" s="92">
        <v>3950</v>
      </c>
    </row>
    <row r="61" spans="1:15" ht="12.95" customHeight="1" x14ac:dyDescent="0.25">
      <c r="A61" s="75"/>
      <c r="B61" s="219" t="s">
        <v>303</v>
      </c>
      <c r="C61" s="220"/>
      <c r="D61" s="81"/>
      <c r="E61" s="81"/>
      <c r="F61" s="81"/>
      <c r="G61" s="81"/>
      <c r="H61" s="81"/>
      <c r="I61" s="81"/>
      <c r="J61" s="81"/>
      <c r="K61" s="81"/>
      <c r="L61" s="78">
        <f>SUM(L60)</f>
        <v>1</v>
      </c>
      <c r="M61" s="78">
        <f>SUM(M60)</f>
        <v>5000</v>
      </c>
      <c r="N61" s="78">
        <f>SUM(N60)</f>
        <v>3950</v>
      </c>
    </row>
    <row r="62" spans="1:15" ht="12.95" customHeight="1" x14ac:dyDescent="0.25">
      <c r="A62" s="75"/>
      <c r="B62" s="225" t="s">
        <v>68</v>
      </c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26"/>
    </row>
    <row r="63" spans="1:15" ht="12.95" customHeight="1" x14ac:dyDescent="0.25">
      <c r="A63" s="75"/>
      <c r="B63" s="49" t="s">
        <v>146</v>
      </c>
      <c r="C63" s="49" t="s">
        <v>147</v>
      </c>
      <c r="D63" s="53">
        <v>1.62</v>
      </c>
      <c r="E63" s="89">
        <v>1.62</v>
      </c>
      <c r="F63" s="89">
        <v>1.62</v>
      </c>
      <c r="G63" s="89">
        <v>1.62</v>
      </c>
      <c r="H63" s="89">
        <v>1.6</v>
      </c>
      <c r="I63" s="89">
        <v>1.62</v>
      </c>
      <c r="J63" s="89">
        <v>1.6</v>
      </c>
      <c r="K63" s="114">
        <v>1.25</v>
      </c>
      <c r="L63" s="99">
        <v>2</v>
      </c>
      <c r="M63" s="91">
        <v>1797024</v>
      </c>
      <c r="N63" s="92">
        <v>2911178.88</v>
      </c>
    </row>
    <row r="64" spans="1:15" ht="12.95" customHeight="1" x14ac:dyDescent="0.25">
      <c r="A64" s="75"/>
      <c r="B64" s="227" t="s">
        <v>78</v>
      </c>
      <c r="C64" s="228"/>
      <c r="D64" s="81"/>
      <c r="E64" s="81"/>
      <c r="F64" s="81"/>
      <c r="G64" s="81"/>
      <c r="H64" s="81"/>
      <c r="I64" s="81"/>
      <c r="J64" s="81"/>
      <c r="K64" s="81"/>
      <c r="L64" s="78">
        <f>SUM(L63)</f>
        <v>2</v>
      </c>
      <c r="M64" s="78">
        <f>SUM(M63)</f>
        <v>1797024</v>
      </c>
      <c r="N64" s="78">
        <f>SUM(N63)</f>
        <v>2911178.88</v>
      </c>
    </row>
    <row r="65" spans="1:15" ht="12.95" customHeight="1" x14ac:dyDescent="0.25">
      <c r="A65" s="75"/>
      <c r="B65" s="221" t="s">
        <v>87</v>
      </c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3"/>
    </row>
    <row r="66" spans="1:15" ht="12.95" customHeight="1" x14ac:dyDescent="0.25">
      <c r="A66" s="75"/>
      <c r="B66" s="49" t="s">
        <v>272</v>
      </c>
      <c r="C66" s="49" t="s">
        <v>273</v>
      </c>
      <c r="D66" s="89">
        <v>25.32</v>
      </c>
      <c r="E66" s="89">
        <v>25.32</v>
      </c>
      <c r="F66" s="89">
        <v>25.32</v>
      </c>
      <c r="G66" s="89">
        <v>25.32</v>
      </c>
      <c r="H66" s="89">
        <v>25.32</v>
      </c>
      <c r="I66" s="89">
        <v>25.32</v>
      </c>
      <c r="J66" s="89">
        <v>25.32</v>
      </c>
      <c r="K66" s="114">
        <v>0</v>
      </c>
      <c r="L66" s="99">
        <v>2</v>
      </c>
      <c r="M66" s="91">
        <v>296</v>
      </c>
      <c r="N66" s="92">
        <v>7494.72</v>
      </c>
    </row>
    <row r="67" spans="1:15" ht="12.95" customHeight="1" x14ac:dyDescent="0.25">
      <c r="A67" s="75"/>
      <c r="B67" s="219" t="s">
        <v>89</v>
      </c>
      <c r="C67" s="220"/>
      <c r="D67" s="81"/>
      <c r="E67" s="81"/>
      <c r="F67" s="81"/>
      <c r="G67" s="81"/>
      <c r="H67" s="81"/>
      <c r="I67" s="81"/>
      <c r="J67" s="81"/>
      <c r="K67" s="81"/>
      <c r="L67" s="78">
        <f>SUM(L66)</f>
        <v>2</v>
      </c>
      <c r="M67" s="78">
        <f>SUM(M66)</f>
        <v>296</v>
      </c>
      <c r="N67" s="78">
        <f>SUM(N66)</f>
        <v>7494.72</v>
      </c>
    </row>
    <row r="68" spans="1:15" ht="12.95" customHeight="1" x14ac:dyDescent="0.25">
      <c r="A68" s="75"/>
      <c r="B68" s="225" t="s">
        <v>79</v>
      </c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26"/>
    </row>
    <row r="69" spans="1:15" ht="12.95" customHeight="1" x14ac:dyDescent="0.25">
      <c r="A69" s="75"/>
      <c r="B69" s="49" t="s">
        <v>94</v>
      </c>
      <c r="C69" s="49" t="s">
        <v>95</v>
      </c>
      <c r="D69" s="89">
        <v>2.9</v>
      </c>
      <c r="E69" s="89">
        <v>2.9</v>
      </c>
      <c r="F69" s="89">
        <v>2.9</v>
      </c>
      <c r="G69" s="89">
        <v>2.9</v>
      </c>
      <c r="H69" s="89">
        <v>2.9</v>
      </c>
      <c r="I69" s="89">
        <v>2.9</v>
      </c>
      <c r="J69" s="89">
        <v>2.9</v>
      </c>
      <c r="K69" s="114">
        <v>0</v>
      </c>
      <c r="L69" s="99">
        <v>7</v>
      </c>
      <c r="M69" s="91">
        <v>762525</v>
      </c>
      <c r="N69" s="92">
        <v>2211322.5</v>
      </c>
    </row>
    <row r="70" spans="1:15" ht="12.95" customHeight="1" x14ac:dyDescent="0.25">
      <c r="A70" s="75"/>
      <c r="B70" s="219" t="s">
        <v>86</v>
      </c>
      <c r="C70" s="220"/>
      <c r="D70" s="81"/>
      <c r="E70" s="81"/>
      <c r="F70" s="81"/>
      <c r="G70" s="81"/>
      <c r="H70" s="81"/>
      <c r="I70" s="81"/>
      <c r="J70" s="81"/>
      <c r="K70" s="81"/>
      <c r="L70" s="78">
        <f>SUM(L69:L69)</f>
        <v>7</v>
      </c>
      <c r="M70" s="78">
        <f>SUM(M69:M69)</f>
        <v>762525</v>
      </c>
      <c r="N70" s="78">
        <f>SUM(N69:N69)</f>
        <v>2211322.5</v>
      </c>
    </row>
    <row r="71" spans="1:15" ht="14.1" customHeight="1" x14ac:dyDescent="0.25">
      <c r="A71" s="75"/>
      <c r="B71" s="217" t="s">
        <v>97</v>
      </c>
      <c r="C71" s="218"/>
      <c r="D71" s="79"/>
      <c r="E71" s="79"/>
      <c r="F71" s="79"/>
      <c r="G71" s="79"/>
      <c r="H71" s="79"/>
      <c r="I71" s="79"/>
      <c r="J71" s="79"/>
      <c r="K71" s="79"/>
      <c r="L71" s="80">
        <f>L69+L67+L64+L61+L58</f>
        <v>14</v>
      </c>
      <c r="M71" s="80">
        <f t="shared" ref="M71:N71" si="0">M69+M67+M64+M61+M58</f>
        <v>52564845</v>
      </c>
      <c r="N71" s="80">
        <f t="shared" si="0"/>
        <v>15133946.1</v>
      </c>
    </row>
    <row r="72" spans="1:15" ht="15.75" customHeight="1" x14ac:dyDescent="0.25">
      <c r="A72" s="75"/>
      <c r="B72" s="216" t="s">
        <v>344</v>
      </c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/>
    </row>
    <row r="73" spans="1:15" ht="24" customHeight="1" x14ac:dyDescent="0.25">
      <c r="A73" s="75"/>
      <c r="B73" s="119" t="s">
        <v>42</v>
      </c>
      <c r="C73" s="120" t="s">
        <v>43</v>
      </c>
      <c r="D73" s="120" t="s">
        <v>44</v>
      </c>
      <c r="E73" s="120" t="s">
        <v>45</v>
      </c>
      <c r="F73" s="120" t="s">
        <v>46</v>
      </c>
      <c r="G73" s="120" t="s">
        <v>47</v>
      </c>
      <c r="H73" s="120" t="s">
        <v>48</v>
      </c>
      <c r="I73" s="120" t="s">
        <v>49</v>
      </c>
      <c r="J73" s="121" t="s">
        <v>50</v>
      </c>
      <c r="K73" s="122" t="s">
        <v>32</v>
      </c>
      <c r="L73" s="123" t="s">
        <v>51</v>
      </c>
      <c r="M73" s="123" t="s">
        <v>52</v>
      </c>
      <c r="N73" s="120" t="s">
        <v>53</v>
      </c>
    </row>
    <row r="74" spans="1:15" ht="12.95" customHeight="1" x14ac:dyDescent="0.25">
      <c r="A74" s="75"/>
      <c r="B74" s="225" t="s">
        <v>68</v>
      </c>
      <c r="C74" s="216"/>
      <c r="D74" s="216"/>
      <c r="E74" s="216"/>
      <c r="F74" s="216"/>
      <c r="G74" s="216"/>
      <c r="H74" s="216"/>
      <c r="I74" s="216"/>
      <c r="J74" s="216"/>
      <c r="K74" s="216"/>
      <c r="L74" s="216"/>
      <c r="M74" s="216"/>
      <c r="N74" s="226"/>
    </row>
    <row r="75" spans="1:15" ht="12.95" customHeight="1" x14ac:dyDescent="0.25">
      <c r="A75" s="75"/>
      <c r="B75" s="49" t="s">
        <v>148</v>
      </c>
      <c r="C75" s="49" t="s">
        <v>149</v>
      </c>
      <c r="D75" s="89">
        <v>1.7</v>
      </c>
      <c r="E75" s="89">
        <v>1.7</v>
      </c>
      <c r="F75" s="89">
        <v>1.69</v>
      </c>
      <c r="G75" s="89">
        <v>1.69</v>
      </c>
      <c r="H75" s="89">
        <v>1.7</v>
      </c>
      <c r="I75" s="89">
        <v>1.69</v>
      </c>
      <c r="J75" s="89">
        <v>1.7</v>
      </c>
      <c r="K75" s="114">
        <v>-0.59</v>
      </c>
      <c r="L75" s="99">
        <v>4</v>
      </c>
      <c r="M75" s="91">
        <v>115295</v>
      </c>
      <c r="N75" s="92">
        <v>195135.06</v>
      </c>
    </row>
    <row r="76" spans="1:15" ht="12.95" customHeight="1" x14ac:dyDescent="0.25">
      <c r="A76" s="75"/>
      <c r="B76" s="227" t="s">
        <v>78</v>
      </c>
      <c r="C76" s="228"/>
      <c r="D76" s="81"/>
      <c r="E76" s="81"/>
      <c r="F76" s="81"/>
      <c r="G76" s="81"/>
      <c r="H76" s="81"/>
      <c r="I76" s="81"/>
      <c r="J76" s="81"/>
      <c r="K76" s="81"/>
      <c r="L76" s="78">
        <f>SUM(L75:L75)</f>
        <v>4</v>
      </c>
      <c r="M76" s="78">
        <f>SUM(M75:M75)</f>
        <v>115295</v>
      </c>
      <c r="N76" s="78">
        <f>SUM(N75:N75)</f>
        <v>195135.06</v>
      </c>
    </row>
    <row r="77" spans="1:15" ht="12.95" customHeight="1" x14ac:dyDescent="0.25">
      <c r="A77" s="75"/>
      <c r="B77" s="234" t="s">
        <v>79</v>
      </c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6"/>
    </row>
    <row r="78" spans="1:15" ht="12.95" customHeight="1" x14ac:dyDescent="0.25">
      <c r="A78" s="75"/>
      <c r="B78" s="49" t="s">
        <v>231</v>
      </c>
      <c r="C78" s="49" t="s">
        <v>232</v>
      </c>
      <c r="D78" s="89">
        <v>1.36</v>
      </c>
      <c r="E78" s="89">
        <v>1.36</v>
      </c>
      <c r="F78" s="89">
        <v>1.36</v>
      </c>
      <c r="G78" s="89">
        <v>1.36</v>
      </c>
      <c r="H78" s="89">
        <v>1.36</v>
      </c>
      <c r="I78" s="89">
        <v>1.36</v>
      </c>
      <c r="J78" s="89">
        <v>1.36</v>
      </c>
      <c r="K78" s="114">
        <v>0</v>
      </c>
      <c r="L78" s="99">
        <v>3</v>
      </c>
      <c r="M78" s="91">
        <v>132393</v>
      </c>
      <c r="N78" s="92">
        <v>180054.48</v>
      </c>
    </row>
    <row r="79" spans="1:15" ht="12.95" customHeight="1" x14ac:dyDescent="0.25">
      <c r="A79" s="75"/>
      <c r="B79" s="49" t="s">
        <v>150</v>
      </c>
      <c r="C79" s="49" t="s">
        <v>151</v>
      </c>
      <c r="D79" s="53">
        <v>1.4</v>
      </c>
      <c r="E79" s="89">
        <v>1.4</v>
      </c>
      <c r="F79" s="89">
        <v>1.4</v>
      </c>
      <c r="G79" s="89">
        <v>1.4</v>
      </c>
      <c r="H79" s="89">
        <v>1.48</v>
      </c>
      <c r="I79" s="89">
        <v>1.4</v>
      </c>
      <c r="J79" s="89">
        <v>1.48</v>
      </c>
      <c r="K79" s="90">
        <v>-5.41</v>
      </c>
      <c r="L79" s="144">
        <v>13</v>
      </c>
      <c r="M79" s="91">
        <v>4397205</v>
      </c>
      <c r="N79" s="92">
        <v>6156087</v>
      </c>
    </row>
    <row r="80" spans="1:15" ht="12.95" customHeight="1" x14ac:dyDescent="0.25">
      <c r="A80" s="75"/>
      <c r="B80" s="49" t="s">
        <v>280</v>
      </c>
      <c r="C80" s="49" t="s">
        <v>281</v>
      </c>
      <c r="D80" s="53">
        <v>2.21</v>
      </c>
      <c r="E80" s="89">
        <v>2.21</v>
      </c>
      <c r="F80" s="89">
        <v>2.2000000000000002</v>
      </c>
      <c r="G80" s="89">
        <v>2.2000000000000002</v>
      </c>
      <c r="H80" s="89">
        <v>2.21</v>
      </c>
      <c r="I80" s="89">
        <v>2.2000000000000002</v>
      </c>
      <c r="J80" s="89">
        <v>2.21</v>
      </c>
      <c r="K80" s="90">
        <v>-0.45</v>
      </c>
      <c r="L80" s="142">
        <v>4</v>
      </c>
      <c r="M80" s="91">
        <v>297489</v>
      </c>
      <c r="N80" s="92">
        <v>654950.68999999994</v>
      </c>
    </row>
    <row r="81" spans="1:14" ht="12.95" customHeight="1" x14ac:dyDescent="0.25">
      <c r="A81" s="75"/>
      <c r="B81" s="76" t="s">
        <v>34</v>
      </c>
      <c r="C81" s="76" t="s">
        <v>103</v>
      </c>
      <c r="D81" s="53">
        <v>1.4</v>
      </c>
      <c r="E81" s="89">
        <v>1.4</v>
      </c>
      <c r="F81" s="89">
        <v>1.4</v>
      </c>
      <c r="G81" s="89">
        <v>1.4</v>
      </c>
      <c r="H81" s="53">
        <v>1.4</v>
      </c>
      <c r="I81" s="89">
        <v>1.4</v>
      </c>
      <c r="J81" s="89">
        <v>1.4</v>
      </c>
      <c r="K81" s="90">
        <v>0</v>
      </c>
      <c r="L81" s="144">
        <v>1</v>
      </c>
      <c r="M81" s="91">
        <v>3799</v>
      </c>
      <c r="N81" s="92">
        <v>5318.6</v>
      </c>
    </row>
    <row r="82" spans="1:14" ht="12.95" customHeight="1" x14ac:dyDescent="0.25">
      <c r="A82" s="75"/>
      <c r="B82" s="49" t="s">
        <v>104</v>
      </c>
      <c r="C82" s="49" t="s">
        <v>105</v>
      </c>
      <c r="D82" s="53">
        <v>1.9</v>
      </c>
      <c r="E82" s="89">
        <v>1.9</v>
      </c>
      <c r="F82" s="89">
        <v>1.88</v>
      </c>
      <c r="G82" s="89">
        <v>1.88</v>
      </c>
      <c r="H82" s="53">
        <v>1.88</v>
      </c>
      <c r="I82" s="89">
        <v>1.88</v>
      </c>
      <c r="J82" s="89">
        <v>1.88</v>
      </c>
      <c r="K82" s="90">
        <v>0</v>
      </c>
      <c r="L82" s="144">
        <v>42</v>
      </c>
      <c r="M82" s="91">
        <v>6982360</v>
      </c>
      <c r="N82" s="92">
        <v>13142836.800000001</v>
      </c>
    </row>
    <row r="83" spans="1:14" ht="12.95" customHeight="1" x14ac:dyDescent="0.25">
      <c r="A83" s="75"/>
      <c r="B83" s="49" t="s">
        <v>106</v>
      </c>
      <c r="C83" s="49" t="s">
        <v>107</v>
      </c>
      <c r="D83" s="89">
        <v>1.28</v>
      </c>
      <c r="E83" s="89">
        <v>1.32</v>
      </c>
      <c r="F83" s="89">
        <v>1.28</v>
      </c>
      <c r="G83" s="89">
        <v>1.3</v>
      </c>
      <c r="H83" s="89">
        <v>1.29</v>
      </c>
      <c r="I83" s="89">
        <v>1.32</v>
      </c>
      <c r="J83" s="89">
        <v>1.29</v>
      </c>
      <c r="K83" s="114">
        <v>2.33</v>
      </c>
      <c r="L83" s="99">
        <v>26</v>
      </c>
      <c r="M83" s="91">
        <v>6482979</v>
      </c>
      <c r="N83" s="92">
        <v>8430613.1199999992</v>
      </c>
    </row>
    <row r="84" spans="1:14" ht="12.95" customHeight="1" x14ac:dyDescent="0.25">
      <c r="A84" s="75"/>
      <c r="B84" s="219" t="s">
        <v>86</v>
      </c>
      <c r="C84" s="220"/>
      <c r="D84" s="213"/>
      <c r="E84" s="214"/>
      <c r="F84" s="214"/>
      <c r="G84" s="214"/>
      <c r="H84" s="214"/>
      <c r="I84" s="214"/>
      <c r="J84" s="214"/>
      <c r="K84" s="215"/>
      <c r="L84" s="78">
        <f>SUM(L78:L83)</f>
        <v>89</v>
      </c>
      <c r="M84" s="78">
        <f>SUM(M78:M83)</f>
        <v>18296225</v>
      </c>
      <c r="N84" s="78">
        <f>SUM(N78:N83)</f>
        <v>28569860.689999998</v>
      </c>
    </row>
    <row r="85" spans="1:14" ht="12.95" customHeight="1" x14ac:dyDescent="0.25">
      <c r="A85" s="75"/>
      <c r="B85" s="221" t="s">
        <v>87</v>
      </c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3"/>
    </row>
    <row r="86" spans="1:14" ht="12.95" customHeight="1" x14ac:dyDescent="0.25">
      <c r="A86" s="75"/>
      <c r="B86" s="76" t="s">
        <v>211</v>
      </c>
      <c r="C86" s="76" t="s">
        <v>206</v>
      </c>
      <c r="D86" s="89">
        <v>18.850000000000001</v>
      </c>
      <c r="E86" s="89">
        <v>18.850000000000001</v>
      </c>
      <c r="F86" s="89">
        <v>18.8</v>
      </c>
      <c r="G86" s="89">
        <v>18.8</v>
      </c>
      <c r="H86" s="89">
        <v>18.850000000000001</v>
      </c>
      <c r="I86" s="89">
        <v>18.8</v>
      </c>
      <c r="J86" s="89">
        <v>18.850000000000001</v>
      </c>
      <c r="K86" s="114">
        <v>-0.27</v>
      </c>
      <c r="L86" s="99">
        <v>9</v>
      </c>
      <c r="M86" s="91">
        <v>336264</v>
      </c>
      <c r="N86" s="92">
        <v>6321813.2000000002</v>
      </c>
    </row>
    <row r="87" spans="1:14" ht="12.95" customHeight="1" x14ac:dyDescent="0.25">
      <c r="A87" s="75"/>
      <c r="B87" s="219" t="s">
        <v>89</v>
      </c>
      <c r="C87" s="220"/>
      <c r="D87" s="213"/>
      <c r="E87" s="214"/>
      <c r="F87" s="214"/>
      <c r="G87" s="214"/>
      <c r="H87" s="214"/>
      <c r="I87" s="214"/>
      <c r="J87" s="214"/>
      <c r="K87" s="215"/>
      <c r="L87" s="78">
        <f>SUM(L86:L86)</f>
        <v>9</v>
      </c>
      <c r="M87" s="91">
        <f>SUM(M86:M86)</f>
        <v>336264</v>
      </c>
      <c r="N87" s="92">
        <f>SUM(N86:N86)</f>
        <v>6321813.2000000002</v>
      </c>
    </row>
    <row r="88" spans="1:14" ht="12.95" customHeight="1" x14ac:dyDescent="0.25">
      <c r="A88" s="75"/>
      <c r="B88" s="221" t="s">
        <v>90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3"/>
    </row>
    <row r="89" spans="1:14" ht="12.95" customHeight="1" x14ac:dyDescent="0.25">
      <c r="A89" s="75"/>
      <c r="B89" s="76" t="s">
        <v>328</v>
      </c>
      <c r="C89" s="76" t="s">
        <v>329</v>
      </c>
      <c r="D89" s="89">
        <v>5.86</v>
      </c>
      <c r="E89" s="89">
        <v>5.99</v>
      </c>
      <c r="F89" s="89">
        <v>5.86</v>
      </c>
      <c r="G89" s="89">
        <v>5.96</v>
      </c>
      <c r="H89" s="89">
        <v>5.91</v>
      </c>
      <c r="I89" s="89">
        <v>5.96</v>
      </c>
      <c r="J89" s="89">
        <v>5.86</v>
      </c>
      <c r="K89" s="114">
        <v>1.71</v>
      </c>
      <c r="L89" s="99">
        <v>66</v>
      </c>
      <c r="M89" s="91">
        <v>8100643</v>
      </c>
      <c r="N89" s="92">
        <v>48261565.07</v>
      </c>
    </row>
    <row r="90" spans="1:14" ht="12.95" customHeight="1" x14ac:dyDescent="0.25">
      <c r="A90" s="75"/>
      <c r="B90" s="219" t="s">
        <v>314</v>
      </c>
      <c r="C90" s="220"/>
      <c r="D90" s="213"/>
      <c r="E90" s="214"/>
      <c r="F90" s="214"/>
      <c r="G90" s="214"/>
      <c r="H90" s="214"/>
      <c r="I90" s="214"/>
      <c r="J90" s="214"/>
      <c r="K90" s="215"/>
      <c r="L90" s="78">
        <f>SUM(L89)</f>
        <v>66</v>
      </c>
      <c r="M90" s="91">
        <f>SUM(M89)</f>
        <v>8100643</v>
      </c>
      <c r="N90" s="92">
        <f>SUM(N89)</f>
        <v>48261565.07</v>
      </c>
    </row>
    <row r="91" spans="1:14" ht="12.95" customHeight="1" x14ac:dyDescent="0.25">
      <c r="A91" s="75"/>
      <c r="B91" s="217" t="s">
        <v>108</v>
      </c>
      <c r="C91" s="218"/>
      <c r="D91" s="79"/>
      <c r="E91" s="79"/>
      <c r="F91" s="79"/>
      <c r="G91" s="79"/>
      <c r="H91" s="79"/>
      <c r="I91" s="79"/>
      <c r="J91" s="79"/>
      <c r="K91" s="79"/>
      <c r="L91" s="80">
        <f>L89+L87+L84+L76</f>
        <v>168</v>
      </c>
      <c r="M91" s="80">
        <f t="shared" ref="M91:N91" si="1">M89+M87+M84+M76</f>
        <v>26848427</v>
      </c>
      <c r="N91" s="80">
        <f t="shared" si="1"/>
        <v>83348374.020000011</v>
      </c>
    </row>
    <row r="92" spans="1:14" ht="14.1" customHeight="1" x14ac:dyDescent="0.25">
      <c r="A92" s="75"/>
      <c r="B92" s="217" t="s">
        <v>109</v>
      </c>
      <c r="C92" s="218"/>
      <c r="D92" s="231"/>
      <c r="E92" s="232"/>
      <c r="F92" s="232"/>
      <c r="G92" s="232"/>
      <c r="H92" s="232"/>
      <c r="I92" s="232"/>
      <c r="J92" s="232"/>
      <c r="K92" s="233"/>
      <c r="L92" s="80">
        <f>L91+L71+L53</f>
        <v>1351</v>
      </c>
      <c r="M92" s="80">
        <f>M91+M71+M53</f>
        <v>1045621861</v>
      </c>
      <c r="N92" s="80">
        <f>N91+N71+N53</f>
        <v>1730998388.5599999</v>
      </c>
    </row>
    <row r="94" spans="1:14" ht="18.75" customHeight="1" x14ac:dyDescent="0.25">
      <c r="N94" s="85"/>
    </row>
  </sheetData>
  <mergeCells count="45">
    <mergeCell ref="B65:N65"/>
    <mergeCell ref="B67:C67"/>
    <mergeCell ref="B74:N74"/>
    <mergeCell ref="B76:C76"/>
    <mergeCell ref="B56:N56"/>
    <mergeCell ref="B58:C58"/>
    <mergeCell ref="B62:N62"/>
    <mergeCell ref="B64:C64"/>
    <mergeCell ref="B59:N59"/>
    <mergeCell ref="B61:C61"/>
    <mergeCell ref="B77:N77"/>
    <mergeCell ref="B72:N72"/>
    <mergeCell ref="B68:N68"/>
    <mergeCell ref="B70:C70"/>
    <mergeCell ref="B71:C71"/>
    <mergeCell ref="B84:C84"/>
    <mergeCell ref="D84:K84"/>
    <mergeCell ref="B92:C92"/>
    <mergeCell ref="D92:K92"/>
    <mergeCell ref="B91:C91"/>
    <mergeCell ref="B85:N85"/>
    <mergeCell ref="B87:C87"/>
    <mergeCell ref="D87:K87"/>
    <mergeCell ref="B88:N88"/>
    <mergeCell ref="B90:C90"/>
    <mergeCell ref="D90:K90"/>
    <mergeCell ref="B1:N1"/>
    <mergeCell ref="B3:N3"/>
    <mergeCell ref="B17:C17"/>
    <mergeCell ref="B18:N18"/>
    <mergeCell ref="B21:C21"/>
    <mergeCell ref="B22:N22"/>
    <mergeCell ref="B26:C26"/>
    <mergeCell ref="B32:C32"/>
    <mergeCell ref="B33:N33"/>
    <mergeCell ref="B42:N42"/>
    <mergeCell ref="B41:C41"/>
    <mergeCell ref="B27:N27"/>
    <mergeCell ref="D45:K45"/>
    <mergeCell ref="B54:N54"/>
    <mergeCell ref="B53:C53"/>
    <mergeCell ref="B45:C45"/>
    <mergeCell ref="B48:N48"/>
    <mergeCell ref="B52:C52"/>
    <mergeCell ref="B46:N46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rightToLeft="1" topLeftCell="A40" zoomScale="110" zoomScaleNormal="110" workbookViewId="0">
      <selection activeCell="L5" sqref="L5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7" ht="32.25" customHeight="1" x14ac:dyDescent="0.25">
      <c r="B1" s="240" t="s">
        <v>339</v>
      </c>
      <c r="C1" s="240"/>
      <c r="D1" s="240"/>
      <c r="E1" s="240"/>
    </row>
    <row r="2" spans="2:7" ht="30" customHeight="1" x14ac:dyDescent="0.25">
      <c r="B2" s="51" t="s">
        <v>42</v>
      </c>
      <c r="C2" s="51" t="s">
        <v>43</v>
      </c>
      <c r="D2" s="51" t="s">
        <v>110</v>
      </c>
      <c r="E2" s="51" t="s">
        <v>111</v>
      </c>
    </row>
    <row r="3" spans="2:7" ht="20.100000000000001" customHeight="1" x14ac:dyDescent="0.25">
      <c r="B3" s="241" t="s">
        <v>54</v>
      </c>
      <c r="C3" s="242"/>
      <c r="D3" s="242"/>
      <c r="E3" s="243"/>
    </row>
    <row r="4" spans="2:7" ht="20.100000000000001" customHeight="1" x14ac:dyDescent="0.25">
      <c r="B4" s="49" t="s">
        <v>112</v>
      </c>
      <c r="C4" s="49" t="s">
        <v>113</v>
      </c>
      <c r="D4" s="53">
        <v>0.95</v>
      </c>
      <c r="E4" s="53">
        <v>0.95</v>
      </c>
    </row>
    <row r="5" spans="2:7" ht="20.100000000000001" customHeight="1" x14ac:dyDescent="0.25">
      <c r="B5" s="76" t="s">
        <v>202</v>
      </c>
      <c r="C5" s="96" t="s">
        <v>203</v>
      </c>
      <c r="D5" s="89">
        <v>1.1000000000000001</v>
      </c>
      <c r="E5" s="89">
        <v>1.1000000000000001</v>
      </c>
    </row>
    <row r="6" spans="2:7" ht="20.100000000000001" customHeight="1" x14ac:dyDescent="0.25">
      <c r="B6" s="76" t="s">
        <v>310</v>
      </c>
      <c r="C6" s="96" t="s">
        <v>311</v>
      </c>
      <c r="D6" s="53">
        <v>1.27</v>
      </c>
      <c r="E6" s="53">
        <v>1.27</v>
      </c>
      <c r="F6" s="150"/>
      <c r="G6" s="150"/>
    </row>
    <row r="7" spans="2:7" ht="20.100000000000001" customHeight="1" x14ac:dyDescent="0.25">
      <c r="B7" s="76" t="s">
        <v>114</v>
      </c>
      <c r="C7" s="76" t="s">
        <v>115</v>
      </c>
      <c r="D7" s="53">
        <v>0.16</v>
      </c>
      <c r="E7" s="53">
        <v>0.16</v>
      </c>
      <c r="F7" s="150"/>
      <c r="G7" s="150"/>
    </row>
    <row r="8" spans="2:7" ht="20.100000000000001" customHeight="1" x14ac:dyDescent="0.25">
      <c r="B8" s="76" t="s">
        <v>118</v>
      </c>
      <c r="C8" s="76" t="s">
        <v>119</v>
      </c>
      <c r="D8" s="53">
        <v>0.31</v>
      </c>
      <c r="E8" s="53">
        <v>0.31</v>
      </c>
      <c r="F8" s="150"/>
      <c r="G8" s="150"/>
    </row>
    <row r="9" spans="2:7" ht="20.100000000000001" customHeight="1" x14ac:dyDescent="0.25">
      <c r="B9" s="244" t="s">
        <v>67</v>
      </c>
      <c r="C9" s="238"/>
      <c r="D9" s="238"/>
      <c r="E9" s="245"/>
    </row>
    <row r="10" spans="2:7" ht="20.100000000000001" customHeight="1" x14ac:dyDescent="0.25">
      <c r="B10" s="76" t="s">
        <v>306</v>
      </c>
      <c r="C10" s="76" t="s">
        <v>307</v>
      </c>
      <c r="D10" s="53">
        <v>0.66</v>
      </c>
      <c r="E10" s="53">
        <v>0.66</v>
      </c>
    </row>
    <row r="11" spans="2:7" ht="20.100000000000001" customHeight="1" x14ac:dyDescent="0.25">
      <c r="B11" s="76" t="s">
        <v>72</v>
      </c>
      <c r="C11" s="76" t="s">
        <v>73</v>
      </c>
      <c r="D11" s="53">
        <v>7</v>
      </c>
      <c r="E11" s="53">
        <v>7</v>
      </c>
    </row>
    <row r="12" spans="2:7" ht="20.100000000000001" customHeight="1" x14ac:dyDescent="0.25">
      <c r="B12" s="244" t="s">
        <v>79</v>
      </c>
      <c r="C12" s="238"/>
      <c r="D12" s="238"/>
      <c r="E12" s="245"/>
    </row>
    <row r="13" spans="2:7" ht="20.100000000000001" customHeight="1" x14ac:dyDescent="0.25">
      <c r="B13" s="76" t="s">
        <v>82</v>
      </c>
      <c r="C13" s="76" t="s">
        <v>83</v>
      </c>
      <c r="D13" s="53">
        <v>2.74</v>
      </c>
      <c r="E13" s="53">
        <v>2.74</v>
      </c>
    </row>
    <row r="14" spans="2:7" ht="20.100000000000001" customHeight="1" x14ac:dyDescent="0.25">
      <c r="B14" s="76" t="s">
        <v>122</v>
      </c>
      <c r="C14" s="76" t="s">
        <v>123</v>
      </c>
      <c r="D14" s="147">
        <v>1.9</v>
      </c>
      <c r="E14" s="147">
        <v>1.9</v>
      </c>
      <c r="F14" s="150"/>
      <c r="G14" s="150"/>
    </row>
    <row r="15" spans="2:7" ht="20.100000000000001" customHeight="1" x14ac:dyDescent="0.25">
      <c r="B15" s="76" t="s">
        <v>80</v>
      </c>
      <c r="C15" s="76" t="s">
        <v>81</v>
      </c>
      <c r="D15" s="147">
        <v>1.1499999999999999</v>
      </c>
      <c r="E15" s="147">
        <v>1.1499999999999999</v>
      </c>
    </row>
    <row r="16" spans="2:7" ht="20.100000000000001" customHeight="1" x14ac:dyDescent="0.25">
      <c r="B16" s="244" t="s">
        <v>87</v>
      </c>
      <c r="C16" s="238"/>
      <c r="D16" s="238"/>
      <c r="E16" s="245"/>
    </row>
    <row r="17" spans="2:5" ht="20.100000000000001" customHeight="1" x14ac:dyDescent="0.25">
      <c r="B17" s="76" t="s">
        <v>267</v>
      </c>
      <c r="C17" s="76" t="s">
        <v>268</v>
      </c>
      <c r="D17" s="89">
        <v>9.25</v>
      </c>
      <c r="E17" s="89">
        <v>9.25</v>
      </c>
    </row>
    <row r="18" spans="2:5" ht="20.100000000000001" customHeight="1" x14ac:dyDescent="0.25">
      <c r="B18" s="76" t="s">
        <v>41</v>
      </c>
      <c r="C18" s="76" t="s">
        <v>88</v>
      </c>
      <c r="D18" s="147">
        <v>102</v>
      </c>
      <c r="E18" s="147">
        <v>102</v>
      </c>
    </row>
    <row r="19" spans="2:5" ht="20.100000000000001" customHeight="1" x14ac:dyDescent="0.25">
      <c r="B19" s="105" t="s">
        <v>322</v>
      </c>
      <c r="C19" s="105" t="s">
        <v>323</v>
      </c>
      <c r="D19" s="147">
        <v>9</v>
      </c>
      <c r="E19" s="147">
        <v>9</v>
      </c>
    </row>
    <row r="20" spans="2:5" ht="20.100000000000001" customHeight="1" x14ac:dyDescent="0.25">
      <c r="B20" s="76" t="s">
        <v>274</v>
      </c>
      <c r="C20" s="105" t="s">
        <v>275</v>
      </c>
      <c r="D20" s="147">
        <v>13.78</v>
      </c>
      <c r="E20" s="147">
        <v>13.75</v>
      </c>
    </row>
    <row r="21" spans="2:5" ht="20.100000000000001" customHeight="1" x14ac:dyDescent="0.25">
      <c r="B21" s="246" t="s">
        <v>90</v>
      </c>
      <c r="C21" s="242"/>
      <c r="D21" s="242"/>
      <c r="E21" s="247"/>
    </row>
    <row r="22" spans="2:5" ht="20.100000000000001" customHeight="1" x14ac:dyDescent="0.25">
      <c r="B22" s="76" t="s">
        <v>258</v>
      </c>
      <c r="C22" s="76" t="s">
        <v>259</v>
      </c>
      <c r="D22" s="147">
        <v>5.99</v>
      </c>
      <c r="E22" s="147">
        <v>5.99</v>
      </c>
    </row>
    <row r="23" spans="2:5" ht="20.100000000000001" customHeight="1" x14ac:dyDescent="0.25">
      <c r="B23" s="76" t="s">
        <v>130</v>
      </c>
      <c r="C23" s="76" t="s">
        <v>131</v>
      </c>
      <c r="D23" s="89">
        <v>2.11</v>
      </c>
      <c r="E23" s="89">
        <v>2.11</v>
      </c>
    </row>
    <row r="24" spans="2:5" ht="25.5" customHeight="1" x14ac:dyDescent="0.25">
      <c r="B24" s="248" t="s">
        <v>340</v>
      </c>
      <c r="C24" s="248"/>
      <c r="D24" s="248"/>
      <c r="E24" s="248"/>
    </row>
    <row r="25" spans="2:5" ht="28.5" customHeight="1" x14ac:dyDescent="0.25">
      <c r="B25" s="51" t="s">
        <v>42</v>
      </c>
      <c r="C25" s="51" t="s">
        <v>43</v>
      </c>
      <c r="D25" s="51" t="s">
        <v>110</v>
      </c>
      <c r="E25" s="51" t="s">
        <v>111</v>
      </c>
    </row>
    <row r="26" spans="2:5" ht="20.100000000000001" customHeight="1" x14ac:dyDescent="0.25">
      <c r="B26" s="241" t="s">
        <v>54</v>
      </c>
      <c r="C26" s="242"/>
      <c r="D26" s="242"/>
      <c r="E26" s="243"/>
    </row>
    <row r="27" spans="2:5" ht="20.100000000000001" customHeight="1" x14ac:dyDescent="0.25">
      <c r="B27" s="49" t="s">
        <v>132</v>
      </c>
      <c r="C27" s="49" t="s">
        <v>133</v>
      </c>
      <c r="D27" s="50">
        <v>0.94</v>
      </c>
      <c r="E27" s="50">
        <v>0.94</v>
      </c>
    </row>
    <row r="28" spans="2:5" ht="20.100000000000001" customHeight="1" x14ac:dyDescent="0.25">
      <c r="B28" s="52" t="s">
        <v>134</v>
      </c>
      <c r="C28" s="52" t="s">
        <v>135</v>
      </c>
      <c r="D28" s="53">
        <v>1</v>
      </c>
      <c r="E28" s="53">
        <v>1</v>
      </c>
    </row>
    <row r="29" spans="2:5" ht="20.100000000000001" customHeight="1" x14ac:dyDescent="0.25">
      <c r="B29" s="49" t="s">
        <v>136</v>
      </c>
      <c r="C29" s="49" t="s">
        <v>137</v>
      </c>
      <c r="D29" s="53">
        <v>0.75</v>
      </c>
      <c r="E29" s="53">
        <v>0.75</v>
      </c>
    </row>
    <row r="30" spans="2:5" ht="20.100000000000001" customHeight="1" x14ac:dyDescent="0.25">
      <c r="B30" s="49" t="s">
        <v>140</v>
      </c>
      <c r="C30" s="49" t="s">
        <v>141</v>
      </c>
      <c r="D30" s="50">
        <v>1</v>
      </c>
      <c r="E30" s="53">
        <v>1</v>
      </c>
    </row>
    <row r="31" spans="2:5" ht="20.100000000000001" customHeight="1" x14ac:dyDescent="0.25">
      <c r="B31" s="49" t="s">
        <v>142</v>
      </c>
      <c r="C31" s="49" t="s">
        <v>143</v>
      </c>
      <c r="D31" s="50">
        <v>1</v>
      </c>
      <c r="E31" s="50">
        <v>1</v>
      </c>
    </row>
    <row r="32" spans="2:5" ht="20.100000000000001" customHeight="1" x14ac:dyDescent="0.25">
      <c r="B32" s="49" t="s">
        <v>213</v>
      </c>
      <c r="C32" s="49" t="s">
        <v>214</v>
      </c>
      <c r="D32" s="94">
        <v>1</v>
      </c>
      <c r="E32" s="50">
        <v>1</v>
      </c>
    </row>
    <row r="33" spans="2:5" ht="20.100000000000001" customHeight="1" x14ac:dyDescent="0.25">
      <c r="B33" s="49" t="s">
        <v>254</v>
      </c>
      <c r="C33" s="49" t="s">
        <v>255</v>
      </c>
      <c r="D33" s="113">
        <v>1.05</v>
      </c>
      <c r="E33" s="113">
        <v>1.05</v>
      </c>
    </row>
    <row r="34" spans="2:5" ht="20.100000000000001" customHeight="1" x14ac:dyDescent="0.25">
      <c r="B34" s="76" t="s">
        <v>308</v>
      </c>
      <c r="C34" s="76" t="s">
        <v>309</v>
      </c>
      <c r="D34" s="89">
        <v>1</v>
      </c>
      <c r="E34" s="89">
        <v>1</v>
      </c>
    </row>
    <row r="35" spans="2:5" ht="20.100000000000001" customHeight="1" x14ac:dyDescent="0.25">
      <c r="B35" s="138" t="s">
        <v>332</v>
      </c>
      <c r="C35" s="138" t="s">
        <v>333</v>
      </c>
      <c r="D35" s="89">
        <v>1</v>
      </c>
      <c r="E35" s="89">
        <v>1</v>
      </c>
    </row>
    <row r="36" spans="2:5" ht="20.100000000000001" customHeight="1" x14ac:dyDescent="0.25">
      <c r="B36" s="49" t="s">
        <v>315</v>
      </c>
      <c r="C36" s="49" t="s">
        <v>316</v>
      </c>
      <c r="D36" s="89">
        <v>1.01</v>
      </c>
      <c r="E36" s="89">
        <v>1.01</v>
      </c>
    </row>
    <row r="37" spans="2:5" ht="20.100000000000001" customHeight="1" x14ac:dyDescent="0.25">
      <c r="B37" s="49" t="s">
        <v>330</v>
      </c>
      <c r="C37" s="49" t="s">
        <v>331</v>
      </c>
      <c r="D37" s="89">
        <v>0.11</v>
      </c>
      <c r="E37" s="89">
        <v>0.11</v>
      </c>
    </row>
    <row r="38" spans="2:5" ht="20.100000000000001" customHeight="1" x14ac:dyDescent="0.25">
      <c r="B38" s="49" t="s">
        <v>287</v>
      </c>
      <c r="C38" s="49" t="s">
        <v>288</v>
      </c>
      <c r="D38" s="89">
        <v>0.05</v>
      </c>
      <c r="E38" s="89">
        <v>0.05</v>
      </c>
    </row>
    <row r="39" spans="2:5" ht="20.100000000000001" customHeight="1" x14ac:dyDescent="0.25">
      <c r="B39" s="149" t="s">
        <v>138</v>
      </c>
      <c r="C39" s="149" t="s">
        <v>139</v>
      </c>
      <c r="D39" s="89">
        <v>0.09</v>
      </c>
      <c r="E39" s="89">
        <v>0.09</v>
      </c>
    </row>
    <row r="40" spans="2:5" ht="20.100000000000001" customHeight="1" x14ac:dyDescent="0.25">
      <c r="B40" s="149" t="s">
        <v>244</v>
      </c>
      <c r="C40" s="149" t="s">
        <v>245</v>
      </c>
      <c r="D40" s="89">
        <v>7.0000000000000007E-2</v>
      </c>
      <c r="E40" s="89">
        <v>7.0000000000000007E-2</v>
      </c>
    </row>
    <row r="41" spans="2:5" ht="20.100000000000001" customHeight="1" x14ac:dyDescent="0.25">
      <c r="B41" s="49" t="s">
        <v>215</v>
      </c>
      <c r="C41" s="49" t="s">
        <v>216</v>
      </c>
      <c r="D41" s="89">
        <v>0.23</v>
      </c>
      <c r="E41" s="89">
        <v>0.23</v>
      </c>
    </row>
    <row r="42" spans="2:5" ht="20.100000000000001" customHeight="1" x14ac:dyDescent="0.25">
      <c r="B42" s="49" t="s">
        <v>265</v>
      </c>
      <c r="C42" s="49" t="s">
        <v>266</v>
      </c>
      <c r="D42" s="89">
        <v>0.27</v>
      </c>
      <c r="E42" s="89">
        <v>0.27</v>
      </c>
    </row>
    <row r="43" spans="2:5" ht="29.25" customHeight="1" x14ac:dyDescent="0.25">
      <c r="B43" s="248" t="s">
        <v>340</v>
      </c>
      <c r="C43" s="248"/>
      <c r="D43" s="248"/>
      <c r="E43" s="248"/>
    </row>
    <row r="44" spans="2:5" ht="36" customHeight="1" x14ac:dyDescent="0.25">
      <c r="B44" s="51" t="s">
        <v>42</v>
      </c>
      <c r="C44" s="51" t="s">
        <v>43</v>
      </c>
      <c r="D44" s="51" t="s">
        <v>110</v>
      </c>
      <c r="E44" s="51" t="s">
        <v>111</v>
      </c>
    </row>
    <row r="45" spans="2:5" ht="20.100000000000001" customHeight="1" x14ac:dyDescent="0.25">
      <c r="B45" s="244" t="s">
        <v>212</v>
      </c>
      <c r="C45" s="238"/>
      <c r="D45" s="238"/>
      <c r="E45" s="245"/>
    </row>
    <row r="46" spans="2:5" ht="20.100000000000001" customHeight="1" x14ac:dyDescent="0.25">
      <c r="B46" s="52" t="s">
        <v>144</v>
      </c>
      <c r="C46" s="52" t="s">
        <v>145</v>
      </c>
      <c r="D46" s="89">
        <v>1.26</v>
      </c>
      <c r="E46" s="89">
        <v>1.26</v>
      </c>
    </row>
    <row r="47" spans="2:5" ht="20.100000000000001" customHeight="1" x14ac:dyDescent="0.25">
      <c r="B47" s="52" t="s">
        <v>226</v>
      </c>
      <c r="C47" s="52" t="s">
        <v>227</v>
      </c>
      <c r="D47" s="53">
        <v>0.69</v>
      </c>
      <c r="E47" s="53">
        <v>0.69</v>
      </c>
    </row>
    <row r="48" spans="2:5" ht="20.100000000000001" customHeight="1" x14ac:dyDescent="0.25">
      <c r="B48" s="237" t="s">
        <v>68</v>
      </c>
      <c r="C48" s="238"/>
      <c r="D48" s="238"/>
      <c r="E48" s="239"/>
    </row>
    <row r="49" spans="2:7" ht="20.100000000000001" customHeight="1" x14ac:dyDescent="0.25">
      <c r="B49" s="49" t="s">
        <v>295</v>
      </c>
      <c r="C49" s="49" t="s">
        <v>296</v>
      </c>
      <c r="D49" s="89">
        <v>1</v>
      </c>
      <c r="E49" s="89">
        <v>1</v>
      </c>
    </row>
    <row r="50" spans="2:7" ht="20.100000000000001" customHeight="1" x14ac:dyDescent="0.25">
      <c r="B50" s="244" t="s">
        <v>79</v>
      </c>
      <c r="C50" s="238"/>
      <c r="D50" s="238"/>
      <c r="E50" s="245"/>
    </row>
    <row r="51" spans="2:7" ht="20.100000000000001" customHeight="1" x14ac:dyDescent="0.25">
      <c r="B51" s="49" t="s">
        <v>276</v>
      </c>
      <c r="C51" s="127" t="s">
        <v>277</v>
      </c>
      <c r="D51" s="53">
        <v>100</v>
      </c>
      <c r="E51" s="53">
        <v>100</v>
      </c>
    </row>
    <row r="52" spans="2:7" ht="20.100000000000001" customHeight="1" x14ac:dyDescent="0.25">
      <c r="B52" s="49" t="s">
        <v>233</v>
      </c>
      <c r="C52" s="49" t="s">
        <v>234</v>
      </c>
      <c r="D52" s="53">
        <v>3</v>
      </c>
      <c r="E52" s="53">
        <v>3</v>
      </c>
      <c r="F52" s="153"/>
      <c r="G52" s="153"/>
    </row>
    <row r="53" spans="2:7" ht="20.100000000000001" customHeight="1" x14ac:dyDescent="0.25">
      <c r="B53" s="149" t="s">
        <v>33</v>
      </c>
      <c r="C53" s="149" t="s">
        <v>96</v>
      </c>
      <c r="D53" s="53">
        <v>0.77</v>
      </c>
      <c r="E53" s="53">
        <v>0.77</v>
      </c>
      <c r="F53" s="153"/>
      <c r="G53" s="153"/>
    </row>
    <row r="54" spans="2:7" ht="20.100000000000001" customHeight="1" x14ac:dyDescent="0.25">
      <c r="B54" s="248" t="s">
        <v>341</v>
      </c>
      <c r="C54" s="248"/>
      <c r="D54" s="248"/>
      <c r="E54" s="248"/>
    </row>
    <row r="55" spans="2:7" ht="29.25" customHeight="1" x14ac:dyDescent="0.25">
      <c r="B55" s="51" t="s">
        <v>42</v>
      </c>
      <c r="C55" s="51" t="s">
        <v>43</v>
      </c>
      <c r="D55" s="51" t="s">
        <v>110</v>
      </c>
      <c r="E55" s="51" t="s">
        <v>111</v>
      </c>
    </row>
    <row r="56" spans="2:7" ht="20.100000000000001" customHeight="1" x14ac:dyDescent="0.25">
      <c r="B56" s="244" t="s">
        <v>87</v>
      </c>
      <c r="C56" s="238"/>
      <c r="D56" s="238"/>
      <c r="E56" s="245"/>
    </row>
    <row r="57" spans="2:7" ht="20.25" customHeight="1" x14ac:dyDescent="0.25">
      <c r="B57" s="76" t="s">
        <v>278</v>
      </c>
      <c r="C57" s="76" t="s">
        <v>279</v>
      </c>
      <c r="D57" s="53">
        <v>24.1</v>
      </c>
      <c r="E57" s="53">
        <v>24.1</v>
      </c>
    </row>
    <row r="58" spans="2:7" ht="20.25" customHeight="1" x14ac:dyDescent="0.25">
      <c r="B58" s="237" t="s">
        <v>68</v>
      </c>
      <c r="C58" s="238"/>
      <c r="D58" s="238"/>
      <c r="E58" s="239"/>
    </row>
    <row r="59" spans="2:7" x14ac:dyDescent="0.25">
      <c r="B59" s="49" t="s">
        <v>101</v>
      </c>
      <c r="C59" s="49" t="s">
        <v>102</v>
      </c>
      <c r="D59" s="53">
        <v>1.4</v>
      </c>
      <c r="E59" s="53">
        <v>1.4</v>
      </c>
    </row>
  </sheetData>
  <mergeCells count="15">
    <mergeCell ref="B58:E58"/>
    <mergeCell ref="B1:E1"/>
    <mergeCell ref="B3:E3"/>
    <mergeCell ref="B12:E12"/>
    <mergeCell ref="B21:E21"/>
    <mergeCell ref="B16:E16"/>
    <mergeCell ref="B9:E9"/>
    <mergeCell ref="B24:E24"/>
    <mergeCell ref="B26:E26"/>
    <mergeCell ref="B54:E54"/>
    <mergeCell ref="B56:E56"/>
    <mergeCell ref="B43:E43"/>
    <mergeCell ref="B45:E45"/>
    <mergeCell ref="B50:E50"/>
    <mergeCell ref="B48:E48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rightToLeft="1" workbookViewId="0">
      <selection activeCell="H17" sqref="H17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55" t="s">
        <v>345</v>
      </c>
      <c r="C1" s="255"/>
    </row>
    <row r="2" spans="2:6" ht="18" customHeight="1" x14ac:dyDescent="0.3">
      <c r="B2" s="256" t="s">
        <v>346</v>
      </c>
      <c r="C2" s="256"/>
      <c r="D2" s="256"/>
      <c r="E2" s="256"/>
    </row>
    <row r="3" spans="2:6" ht="21.95" customHeight="1" x14ac:dyDescent="0.3">
      <c r="B3" s="255"/>
      <c r="C3" s="255"/>
      <c r="D3" s="255"/>
    </row>
    <row r="4" spans="2:6" ht="21.95" customHeight="1" x14ac:dyDescent="0.3">
      <c r="B4" s="254" t="s">
        <v>347</v>
      </c>
      <c r="C4" s="254"/>
      <c r="D4" s="254"/>
      <c r="E4" s="254"/>
      <c r="F4" s="254"/>
    </row>
    <row r="5" spans="2:6" x14ac:dyDescent="0.3">
      <c r="B5" s="154" t="s">
        <v>28</v>
      </c>
      <c r="C5" s="155" t="s">
        <v>43</v>
      </c>
      <c r="D5" s="155" t="s">
        <v>51</v>
      </c>
      <c r="E5" s="155" t="s">
        <v>31</v>
      </c>
      <c r="F5" s="155" t="s">
        <v>53</v>
      </c>
    </row>
    <row r="6" spans="2:6" ht="21.95" customHeight="1" x14ac:dyDescent="0.3">
      <c r="B6" s="257" t="s">
        <v>54</v>
      </c>
      <c r="C6" s="258"/>
      <c r="D6" s="258"/>
      <c r="E6" s="258"/>
      <c r="F6" s="259"/>
    </row>
    <row r="7" spans="2:6" ht="21.95" customHeight="1" x14ac:dyDescent="0.3">
      <c r="B7" s="156" t="s">
        <v>243</v>
      </c>
      <c r="C7" s="157" t="s">
        <v>242</v>
      </c>
      <c r="D7" s="158">
        <v>4</v>
      </c>
      <c r="E7" s="158">
        <v>63582</v>
      </c>
      <c r="F7" s="158">
        <v>200287.99</v>
      </c>
    </row>
    <row r="8" spans="2:6" ht="21.95" customHeight="1" x14ac:dyDescent="0.3">
      <c r="B8" s="156" t="s">
        <v>240</v>
      </c>
      <c r="C8" s="157" t="s">
        <v>241</v>
      </c>
      <c r="D8" s="158">
        <v>3</v>
      </c>
      <c r="E8" s="158">
        <v>96978</v>
      </c>
      <c r="F8" s="158">
        <v>397471.95</v>
      </c>
    </row>
    <row r="9" spans="2:6" ht="21.95" customHeight="1" x14ac:dyDescent="0.3">
      <c r="B9" s="260" t="s">
        <v>62</v>
      </c>
      <c r="C9" s="261"/>
      <c r="D9" s="158">
        <f>SUM(D7:D8)</f>
        <v>7</v>
      </c>
      <c r="E9" s="158">
        <f>SUM(E7:E8)</f>
        <v>160560</v>
      </c>
      <c r="F9" s="158">
        <f>SUM(F7:F8)</f>
        <v>597759.93999999994</v>
      </c>
    </row>
    <row r="10" spans="2:6" ht="21.95" customHeight="1" x14ac:dyDescent="0.3">
      <c r="B10" s="251" t="s">
        <v>348</v>
      </c>
      <c r="C10" s="252"/>
      <c r="D10" s="252"/>
      <c r="E10" s="252"/>
      <c r="F10" s="253"/>
    </row>
    <row r="11" spans="2:6" ht="21.95" customHeight="1" x14ac:dyDescent="0.3">
      <c r="B11" s="156" t="s">
        <v>312</v>
      </c>
      <c r="C11" s="157" t="s">
        <v>313</v>
      </c>
      <c r="D11" s="158">
        <v>3</v>
      </c>
      <c r="E11" s="158">
        <v>555302</v>
      </c>
      <c r="F11" s="158">
        <v>1271641.58</v>
      </c>
    </row>
    <row r="12" spans="2:6" ht="21.75" customHeight="1" x14ac:dyDescent="0.3">
      <c r="B12" s="249" t="s">
        <v>349</v>
      </c>
      <c r="C12" s="250"/>
      <c r="D12" s="158">
        <f>SUM(D11)</f>
        <v>3</v>
      </c>
      <c r="E12" s="158">
        <f>SUM(E11)</f>
        <v>555302</v>
      </c>
      <c r="F12" s="158">
        <f>SUM(F11)</f>
        <v>1271641.58</v>
      </c>
    </row>
    <row r="13" spans="2:6" ht="21" customHeight="1" x14ac:dyDescent="0.3">
      <c r="B13" s="249" t="s">
        <v>350</v>
      </c>
      <c r="C13" s="250"/>
      <c r="D13" s="158">
        <f>D9+D12</f>
        <v>10</v>
      </c>
      <c r="E13" s="158">
        <f>E9+E12</f>
        <v>715862</v>
      </c>
      <c r="F13" s="158">
        <f>F9+F12</f>
        <v>1869401.52</v>
      </c>
    </row>
    <row r="14" spans="2:6" x14ac:dyDescent="0.3">
      <c r="B14" s="159"/>
      <c r="C14" s="159"/>
      <c r="D14" s="159"/>
      <c r="E14" s="159"/>
      <c r="F14" s="159"/>
    </row>
    <row r="15" spans="2:6" x14ac:dyDescent="0.3">
      <c r="B15" s="254" t="s">
        <v>351</v>
      </c>
      <c r="C15" s="254"/>
      <c r="D15" s="254"/>
      <c r="E15" s="254"/>
      <c r="F15" s="254"/>
    </row>
    <row r="16" spans="2:6" x14ac:dyDescent="0.3">
      <c r="B16" s="160" t="s">
        <v>28</v>
      </c>
      <c r="C16" s="161" t="s">
        <v>43</v>
      </c>
      <c r="D16" s="161" t="s">
        <v>51</v>
      </c>
      <c r="E16" s="161" t="s">
        <v>31</v>
      </c>
      <c r="F16" s="161" t="s">
        <v>53</v>
      </c>
    </row>
    <row r="17" spans="2:6" ht="21.75" customHeight="1" x14ac:dyDescent="0.3">
      <c r="B17" s="251" t="s">
        <v>352</v>
      </c>
      <c r="C17" s="252"/>
      <c r="D17" s="252"/>
      <c r="E17" s="252"/>
      <c r="F17" s="253"/>
    </row>
    <row r="18" spans="2:6" ht="21.75" customHeight="1" x14ac:dyDescent="0.3">
      <c r="B18" s="162" t="s">
        <v>353</v>
      </c>
      <c r="C18" s="163" t="s">
        <v>251</v>
      </c>
      <c r="D18" s="158">
        <v>45</v>
      </c>
      <c r="E18" s="158">
        <v>5673779</v>
      </c>
      <c r="F18" s="158">
        <v>90802742.530000001</v>
      </c>
    </row>
    <row r="19" spans="2:6" x14ac:dyDescent="0.3">
      <c r="B19" s="249" t="s">
        <v>354</v>
      </c>
      <c r="C19" s="250"/>
      <c r="D19" s="158">
        <f>SUM(D18)</f>
        <v>45</v>
      </c>
      <c r="E19" s="158">
        <f>SUM(E18)</f>
        <v>5673779</v>
      </c>
      <c r="F19" s="158">
        <f>SUM(F18)</f>
        <v>90802742.530000001</v>
      </c>
    </row>
    <row r="20" spans="2:6" x14ac:dyDescent="0.3">
      <c r="B20" s="249" t="s">
        <v>350</v>
      </c>
      <c r="C20" s="250"/>
      <c r="D20" s="158">
        <f>D19</f>
        <v>45</v>
      </c>
      <c r="E20" s="158">
        <f>E19</f>
        <v>5673779</v>
      </c>
      <c r="F20" s="158">
        <f>F19</f>
        <v>90802742.530000001</v>
      </c>
    </row>
  </sheetData>
  <mergeCells count="13">
    <mergeCell ref="B9:C9"/>
    <mergeCell ref="B1:C1"/>
    <mergeCell ref="B2:E2"/>
    <mergeCell ref="B3:D3"/>
    <mergeCell ref="B4:F4"/>
    <mergeCell ref="B6:F6"/>
    <mergeCell ref="B20:C20"/>
    <mergeCell ref="B10:F10"/>
    <mergeCell ref="B12:C12"/>
    <mergeCell ref="B13:C13"/>
    <mergeCell ref="B15:F15"/>
    <mergeCell ref="B17:F17"/>
    <mergeCell ref="B19:C19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rightToLeft="1" workbookViewId="0">
      <selection activeCell="Q6" sqref="Q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77" t="s">
        <v>336</v>
      </c>
      <c r="C2" s="177"/>
      <c r="D2" s="177"/>
      <c r="E2" s="177"/>
      <c r="F2" s="57"/>
      <c r="G2" s="57"/>
      <c r="H2" s="57"/>
      <c r="I2" s="58"/>
    </row>
    <row r="3" spans="2:9" ht="17.25" customHeight="1" x14ac:dyDescent="0.25">
      <c r="B3" s="289" t="s">
        <v>338</v>
      </c>
      <c r="C3" s="289"/>
      <c r="D3" s="289"/>
      <c r="E3" s="289"/>
      <c r="F3" s="289"/>
      <c r="G3" s="289"/>
      <c r="H3" s="289"/>
      <c r="I3" s="289"/>
    </row>
    <row r="4" spans="2:9" ht="17.25" customHeight="1" x14ac:dyDescent="0.25">
      <c r="B4" s="133" t="s">
        <v>42</v>
      </c>
      <c r="C4" s="134" t="s">
        <v>43</v>
      </c>
      <c r="D4" s="134" t="s">
        <v>45</v>
      </c>
      <c r="E4" s="134" t="s">
        <v>46</v>
      </c>
      <c r="F4" s="134" t="s">
        <v>47</v>
      </c>
      <c r="G4" s="135" t="s">
        <v>51</v>
      </c>
      <c r="H4" s="134" t="s">
        <v>52</v>
      </c>
      <c r="I4" s="134" t="s">
        <v>53</v>
      </c>
    </row>
    <row r="5" spans="2:9" ht="17.25" customHeight="1" x14ac:dyDescent="0.25">
      <c r="B5" s="267" t="s">
        <v>79</v>
      </c>
      <c r="C5" s="268"/>
      <c r="D5" s="268"/>
      <c r="E5" s="268"/>
      <c r="F5" s="268"/>
      <c r="G5" s="268"/>
      <c r="H5" s="268"/>
      <c r="I5" s="269"/>
    </row>
    <row r="6" spans="2:9" ht="17.25" customHeight="1" x14ac:dyDescent="0.25">
      <c r="B6" s="87" t="s">
        <v>219</v>
      </c>
      <c r="C6" s="88" t="s">
        <v>220</v>
      </c>
      <c r="D6" s="106">
        <v>2.54</v>
      </c>
      <c r="E6" s="106">
        <v>2.54</v>
      </c>
      <c r="F6" s="106">
        <v>2.54</v>
      </c>
      <c r="G6" s="136">
        <v>1</v>
      </c>
      <c r="H6" s="143">
        <v>410</v>
      </c>
      <c r="I6" s="143">
        <v>1041.4000000000001</v>
      </c>
    </row>
    <row r="7" spans="2:9" ht="17.25" customHeight="1" x14ac:dyDescent="0.25">
      <c r="B7" s="270" t="s">
        <v>86</v>
      </c>
      <c r="C7" s="271"/>
      <c r="D7" s="272"/>
      <c r="E7" s="272"/>
      <c r="F7" s="272"/>
      <c r="G7" s="140">
        <v>1</v>
      </c>
      <c r="H7" s="143">
        <v>410</v>
      </c>
      <c r="I7" s="143">
        <v>1041.4000000000001</v>
      </c>
    </row>
    <row r="8" spans="2:9" ht="17.25" customHeight="1" x14ac:dyDescent="0.25">
      <c r="B8" s="273" t="s">
        <v>290</v>
      </c>
      <c r="C8" s="274"/>
      <c r="D8" s="275"/>
      <c r="E8" s="275"/>
      <c r="F8" s="275"/>
      <c r="G8" s="141">
        <v>1</v>
      </c>
      <c r="H8" s="141">
        <v>410</v>
      </c>
      <c r="I8" s="151">
        <v>1041.4000000000001</v>
      </c>
    </row>
    <row r="9" spans="2:9" ht="18.75" x14ac:dyDescent="0.25">
      <c r="B9" s="279" t="s">
        <v>152</v>
      </c>
      <c r="C9" s="279"/>
      <c r="D9" s="279"/>
      <c r="E9" s="279"/>
      <c r="F9" s="279"/>
      <c r="G9" s="279"/>
      <c r="H9" s="279"/>
      <c r="I9" s="279"/>
    </row>
    <row r="10" spans="2:9" ht="21" customHeight="1" x14ac:dyDescent="0.25">
      <c r="B10" s="65" t="s">
        <v>42</v>
      </c>
      <c r="C10" s="67" t="s">
        <v>43</v>
      </c>
      <c r="D10" s="283" t="s">
        <v>110</v>
      </c>
      <c r="E10" s="284"/>
      <c r="F10" s="284"/>
      <c r="G10" s="284"/>
      <c r="H10" s="284"/>
      <c r="I10" s="285"/>
    </row>
    <row r="11" spans="2:9" ht="15.75" x14ac:dyDescent="0.25">
      <c r="B11" s="280" t="s">
        <v>54</v>
      </c>
      <c r="C11" s="281"/>
      <c r="D11" s="281"/>
      <c r="E11" s="281"/>
      <c r="F11" s="281"/>
      <c r="G11" s="281"/>
      <c r="H11" s="281"/>
      <c r="I11" s="282"/>
    </row>
    <row r="12" spans="2:9" ht="15" customHeight="1" x14ac:dyDescent="0.25">
      <c r="B12" s="97" t="s">
        <v>217</v>
      </c>
      <c r="C12" s="98" t="s">
        <v>218</v>
      </c>
      <c r="D12" s="265" t="s">
        <v>153</v>
      </c>
      <c r="E12" s="248"/>
      <c r="F12" s="248"/>
      <c r="G12" s="248"/>
      <c r="H12" s="248"/>
      <c r="I12" s="266"/>
    </row>
    <row r="13" spans="2:9" ht="15" customHeight="1" x14ac:dyDescent="0.25">
      <c r="B13" s="97" t="s">
        <v>154</v>
      </c>
      <c r="C13" s="98" t="s">
        <v>155</v>
      </c>
      <c r="D13" s="262">
        <v>3</v>
      </c>
      <c r="E13" s="263"/>
      <c r="F13" s="263"/>
      <c r="G13" s="263"/>
      <c r="H13" s="263"/>
      <c r="I13" s="264"/>
    </row>
    <row r="14" spans="2:9" ht="15" customHeight="1" x14ac:dyDescent="0.25">
      <c r="B14" s="87" t="s">
        <v>201</v>
      </c>
      <c r="C14" s="88" t="s">
        <v>156</v>
      </c>
      <c r="D14" s="262">
        <v>0.13</v>
      </c>
      <c r="E14" s="263"/>
      <c r="F14" s="263"/>
      <c r="G14" s="263"/>
      <c r="H14" s="263"/>
      <c r="I14" s="264"/>
    </row>
    <row r="15" spans="2:9" ht="15.75" x14ac:dyDescent="0.25">
      <c r="B15" s="280" t="s">
        <v>67</v>
      </c>
      <c r="C15" s="281"/>
      <c r="D15" s="281"/>
      <c r="E15" s="281"/>
      <c r="F15" s="281"/>
      <c r="G15" s="281"/>
      <c r="H15" s="281"/>
      <c r="I15" s="282"/>
    </row>
    <row r="16" spans="2:9" ht="15" customHeight="1" x14ac:dyDescent="0.25">
      <c r="B16" s="69" t="s">
        <v>157</v>
      </c>
      <c r="C16" s="72" t="s">
        <v>158</v>
      </c>
      <c r="D16" s="265" t="s">
        <v>153</v>
      </c>
      <c r="E16" s="248"/>
      <c r="F16" s="248"/>
      <c r="G16" s="248"/>
      <c r="H16" s="248"/>
      <c r="I16" s="266"/>
    </row>
    <row r="17" spans="2:9" ht="15" customHeight="1" x14ac:dyDescent="0.25">
      <c r="B17" s="69" t="s">
        <v>159</v>
      </c>
      <c r="C17" s="72" t="s">
        <v>160</v>
      </c>
      <c r="D17" s="265" t="s">
        <v>153</v>
      </c>
      <c r="E17" s="248"/>
      <c r="F17" s="248"/>
      <c r="G17" s="248"/>
      <c r="H17" s="248"/>
      <c r="I17" s="266"/>
    </row>
    <row r="18" spans="2:9" ht="15" customHeight="1" x14ac:dyDescent="0.25">
      <c r="B18" s="69" t="s">
        <v>162</v>
      </c>
      <c r="C18" s="72" t="s">
        <v>163</v>
      </c>
      <c r="D18" s="265" t="s">
        <v>153</v>
      </c>
      <c r="E18" s="248"/>
      <c r="F18" s="248"/>
      <c r="G18" s="248"/>
      <c r="H18" s="248"/>
      <c r="I18" s="266"/>
    </row>
    <row r="19" spans="2:9" ht="15" customHeight="1" x14ac:dyDescent="0.25">
      <c r="B19" s="69" t="s">
        <v>208</v>
      </c>
      <c r="C19" s="72" t="s">
        <v>161</v>
      </c>
      <c r="D19" s="262">
        <v>0.5</v>
      </c>
      <c r="E19" s="263"/>
      <c r="F19" s="263"/>
      <c r="G19" s="263"/>
      <c r="H19" s="263"/>
      <c r="I19" s="264"/>
    </row>
    <row r="20" spans="2:9" ht="15" customHeight="1" x14ac:dyDescent="0.25">
      <c r="B20" s="124" t="s">
        <v>261</v>
      </c>
      <c r="C20" s="125" t="s">
        <v>262</v>
      </c>
      <c r="D20" s="276">
        <v>1</v>
      </c>
      <c r="E20" s="277"/>
      <c r="F20" s="277"/>
      <c r="G20" s="277"/>
      <c r="H20" s="277"/>
      <c r="I20" s="278"/>
    </row>
    <row r="21" spans="2:9" ht="15" customHeight="1" x14ac:dyDescent="0.25">
      <c r="B21" s="124" t="s">
        <v>284</v>
      </c>
      <c r="C21" s="125" t="s">
        <v>285</v>
      </c>
      <c r="D21" s="265" t="s">
        <v>153</v>
      </c>
      <c r="E21" s="248"/>
      <c r="F21" s="248"/>
      <c r="G21" s="248"/>
      <c r="H21" s="248"/>
      <c r="I21" s="266"/>
    </row>
    <row r="22" spans="2:9" ht="15" customHeight="1" x14ac:dyDescent="0.25">
      <c r="B22" s="87" t="s">
        <v>326</v>
      </c>
      <c r="C22" s="88" t="s">
        <v>327</v>
      </c>
      <c r="D22" s="265" t="s">
        <v>153</v>
      </c>
      <c r="E22" s="248"/>
      <c r="F22" s="248"/>
      <c r="G22" s="248"/>
      <c r="H22" s="248"/>
      <c r="I22" s="266"/>
    </row>
    <row r="23" spans="2:9" ht="15" customHeight="1" x14ac:dyDescent="0.25">
      <c r="B23" s="124" t="s">
        <v>293</v>
      </c>
      <c r="C23" s="88" t="s">
        <v>294</v>
      </c>
      <c r="D23" s="265" t="s">
        <v>153</v>
      </c>
      <c r="E23" s="248"/>
      <c r="F23" s="248"/>
      <c r="G23" s="248"/>
      <c r="H23" s="248"/>
      <c r="I23" s="266"/>
    </row>
    <row r="24" spans="2:9" ht="15" customHeight="1" x14ac:dyDescent="0.25">
      <c r="B24" s="286" t="s">
        <v>164</v>
      </c>
      <c r="C24" s="287"/>
      <c r="D24" s="287"/>
      <c r="E24" s="287"/>
      <c r="F24" s="287"/>
      <c r="G24" s="287"/>
      <c r="H24" s="287"/>
      <c r="I24" s="288"/>
    </row>
    <row r="25" spans="2:9" ht="15" customHeight="1" x14ac:dyDescent="0.25">
      <c r="B25" s="69" t="s">
        <v>167</v>
      </c>
      <c r="C25" s="72" t="s">
        <v>168</v>
      </c>
      <c r="D25" s="262">
        <v>1</v>
      </c>
      <c r="E25" s="263"/>
      <c r="F25" s="263"/>
      <c r="G25" s="263"/>
      <c r="H25" s="263"/>
      <c r="I25" s="264"/>
    </row>
    <row r="26" spans="2:9" ht="15" customHeight="1" x14ac:dyDescent="0.25">
      <c r="B26" s="69" t="s">
        <v>169</v>
      </c>
      <c r="C26" s="72" t="s">
        <v>170</v>
      </c>
      <c r="D26" s="262">
        <v>1</v>
      </c>
      <c r="E26" s="263"/>
      <c r="F26" s="263"/>
      <c r="G26" s="263"/>
      <c r="H26" s="263"/>
      <c r="I26" s="264"/>
    </row>
    <row r="27" spans="2:9" ht="15.75" x14ac:dyDescent="0.25">
      <c r="B27" s="69" t="s">
        <v>229</v>
      </c>
      <c r="C27" s="72" t="s">
        <v>230</v>
      </c>
      <c r="D27" s="262">
        <v>10</v>
      </c>
      <c r="E27" s="263"/>
      <c r="F27" s="263"/>
      <c r="G27" s="263"/>
      <c r="H27" s="263"/>
      <c r="I27" s="264"/>
    </row>
    <row r="28" spans="2:9" ht="15" customHeight="1" x14ac:dyDescent="0.25">
      <c r="B28" s="124" t="s">
        <v>286</v>
      </c>
      <c r="C28" s="125" t="s">
        <v>289</v>
      </c>
      <c r="D28" s="265" t="s">
        <v>153</v>
      </c>
      <c r="E28" s="248"/>
      <c r="F28" s="248"/>
      <c r="G28" s="248"/>
      <c r="H28" s="248"/>
      <c r="I28" s="266"/>
    </row>
    <row r="29" spans="2:9" ht="15" customHeight="1" x14ac:dyDescent="0.25">
      <c r="B29" s="87" t="s">
        <v>165</v>
      </c>
      <c r="C29" s="88" t="s">
        <v>166</v>
      </c>
      <c r="D29" s="262">
        <v>10.98</v>
      </c>
      <c r="E29" s="263"/>
      <c r="F29" s="263"/>
      <c r="G29" s="263"/>
      <c r="H29" s="263"/>
      <c r="I29" s="264"/>
    </row>
  </sheetData>
  <mergeCells count="28">
    <mergeCell ref="B2:E2"/>
    <mergeCell ref="B9:I9"/>
    <mergeCell ref="D26:I26"/>
    <mergeCell ref="D12:I12"/>
    <mergeCell ref="B11:I11"/>
    <mergeCell ref="D10:I10"/>
    <mergeCell ref="D19:I19"/>
    <mergeCell ref="B15:I15"/>
    <mergeCell ref="D16:I16"/>
    <mergeCell ref="D17:I17"/>
    <mergeCell ref="B24:I24"/>
    <mergeCell ref="D25:I25"/>
    <mergeCell ref="D18:I18"/>
    <mergeCell ref="B3:I3"/>
    <mergeCell ref="D29:I29"/>
    <mergeCell ref="D28:I28"/>
    <mergeCell ref="D23:I23"/>
    <mergeCell ref="D22:I22"/>
    <mergeCell ref="B5:I5"/>
    <mergeCell ref="B7:C7"/>
    <mergeCell ref="D7:F7"/>
    <mergeCell ref="B8:C8"/>
    <mergeCell ref="D8:F8"/>
    <mergeCell ref="D13:I13"/>
    <mergeCell ref="D27:I27"/>
    <mergeCell ref="D20:I20"/>
    <mergeCell ref="D21:I21"/>
    <mergeCell ref="D14:I14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77" t="s">
        <v>336</v>
      </c>
      <c r="C2" s="177"/>
      <c r="D2" s="177"/>
      <c r="E2" s="177"/>
      <c r="F2" s="63"/>
      <c r="G2" s="64"/>
    </row>
    <row r="3" spans="1:7" ht="26.25" x14ac:dyDescent="0.25">
      <c r="B3" s="292" t="s">
        <v>171</v>
      </c>
      <c r="C3" s="292"/>
      <c r="D3" s="292"/>
      <c r="E3" s="292"/>
      <c r="F3" s="292"/>
      <c r="G3" s="292"/>
    </row>
    <row r="4" spans="1:7" ht="18.75" x14ac:dyDescent="0.25">
      <c r="B4" s="65" t="s">
        <v>172</v>
      </c>
      <c r="C4" s="66" t="s">
        <v>173</v>
      </c>
      <c r="D4" s="67" t="s">
        <v>174</v>
      </c>
      <c r="E4" s="293" t="s">
        <v>175</v>
      </c>
      <c r="F4" s="294"/>
      <c r="G4" s="68" t="s">
        <v>176</v>
      </c>
    </row>
    <row r="5" spans="1:7" ht="21.95" customHeight="1" x14ac:dyDescent="0.25">
      <c r="B5" s="69" t="s">
        <v>177</v>
      </c>
      <c r="C5" s="35" t="s">
        <v>178</v>
      </c>
      <c r="D5" s="36" t="s">
        <v>228</v>
      </c>
      <c r="E5" s="295">
        <v>1001095</v>
      </c>
      <c r="F5" s="291"/>
      <c r="G5" s="109">
        <v>46640</v>
      </c>
    </row>
    <row r="6" spans="1:7" ht="21.95" customHeight="1" x14ac:dyDescent="0.25">
      <c r="B6" s="69" t="s">
        <v>177</v>
      </c>
      <c r="C6" s="35" t="s">
        <v>179</v>
      </c>
      <c r="D6" s="36" t="s">
        <v>180</v>
      </c>
      <c r="E6" s="290" t="s">
        <v>181</v>
      </c>
      <c r="F6" s="291"/>
      <c r="G6" s="70" t="s">
        <v>182</v>
      </c>
    </row>
    <row r="7" spans="1:7" ht="21.95" customHeight="1" x14ac:dyDescent="0.25">
      <c r="B7" s="69" t="s">
        <v>177</v>
      </c>
      <c r="C7" s="35" t="s">
        <v>183</v>
      </c>
      <c r="D7" s="137" t="s">
        <v>291</v>
      </c>
      <c r="E7" s="290" t="s">
        <v>181</v>
      </c>
      <c r="F7" s="291"/>
      <c r="G7" s="109" t="s">
        <v>292</v>
      </c>
    </row>
    <row r="8" spans="1:7" ht="21.95" customHeight="1" x14ac:dyDescent="0.25">
      <c r="B8" s="87" t="s">
        <v>185</v>
      </c>
      <c r="C8" s="35" t="s">
        <v>178</v>
      </c>
      <c r="D8" s="36" t="s">
        <v>186</v>
      </c>
      <c r="E8" s="290">
        <v>951110</v>
      </c>
      <c r="F8" s="291"/>
      <c r="G8" s="112" t="s">
        <v>239</v>
      </c>
    </row>
    <row r="9" spans="1:7" ht="21.95" customHeight="1" x14ac:dyDescent="0.25">
      <c r="B9" s="87" t="s">
        <v>185</v>
      </c>
      <c r="C9" s="110" t="s">
        <v>179</v>
      </c>
      <c r="D9" s="36" t="s">
        <v>188</v>
      </c>
      <c r="E9" s="290">
        <v>965050</v>
      </c>
      <c r="F9" s="291"/>
      <c r="G9" s="109" t="s">
        <v>225</v>
      </c>
    </row>
    <row r="10" spans="1:7" ht="21.95" customHeight="1" x14ac:dyDescent="0.25">
      <c r="B10" s="69" t="s">
        <v>184</v>
      </c>
      <c r="C10" s="35" t="s">
        <v>183</v>
      </c>
      <c r="D10" s="36" t="s">
        <v>189</v>
      </c>
      <c r="E10" s="290" t="s">
        <v>181</v>
      </c>
      <c r="F10" s="291"/>
      <c r="G10" s="70" t="s">
        <v>190</v>
      </c>
    </row>
    <row r="11" spans="1:7" ht="21.95" customHeight="1" x14ac:dyDescent="0.25">
      <c r="B11" s="69" t="s">
        <v>187</v>
      </c>
      <c r="C11" s="35" t="s">
        <v>183</v>
      </c>
      <c r="D11" s="36" t="s">
        <v>191</v>
      </c>
      <c r="E11" s="290">
        <v>978181.82</v>
      </c>
      <c r="F11" s="291"/>
      <c r="G11" s="93"/>
    </row>
    <row r="12" spans="1:7" ht="21.95" customHeight="1" x14ac:dyDescent="0.25">
      <c r="B12" s="69" t="s">
        <v>192</v>
      </c>
      <c r="C12" s="35" t="s">
        <v>178</v>
      </c>
      <c r="D12" s="36" t="s">
        <v>193</v>
      </c>
      <c r="E12" s="290" t="s">
        <v>181</v>
      </c>
      <c r="F12" s="291"/>
      <c r="G12" s="70">
        <v>46662</v>
      </c>
    </row>
    <row r="13" spans="1:7" ht="21.95" customHeight="1" x14ac:dyDescent="0.25">
      <c r="B13" s="69" t="s">
        <v>194</v>
      </c>
      <c r="C13" s="35" t="s">
        <v>178</v>
      </c>
      <c r="D13" s="36" t="s">
        <v>195</v>
      </c>
      <c r="E13" s="290" t="s">
        <v>181</v>
      </c>
      <c r="F13" s="291"/>
      <c r="G13" s="70">
        <v>47363</v>
      </c>
    </row>
    <row r="14" spans="1:7" ht="21.95" customHeight="1" x14ac:dyDescent="0.25">
      <c r="B14" s="69" t="s">
        <v>192</v>
      </c>
      <c r="C14" s="35" t="s">
        <v>179</v>
      </c>
      <c r="D14" s="36" t="s">
        <v>196</v>
      </c>
      <c r="E14" s="290" t="s">
        <v>181</v>
      </c>
      <c r="F14" s="291"/>
      <c r="G14" s="70" t="s">
        <v>197</v>
      </c>
    </row>
    <row r="15" spans="1:7" ht="24.75" customHeight="1" x14ac:dyDescent="0.25">
      <c r="B15" s="69" t="s">
        <v>194</v>
      </c>
      <c r="C15" s="35" t="s">
        <v>179</v>
      </c>
      <c r="D15" s="36" t="s">
        <v>198</v>
      </c>
      <c r="E15" s="290" t="s">
        <v>181</v>
      </c>
      <c r="F15" s="291"/>
      <c r="G15" s="70" t="s">
        <v>199</v>
      </c>
    </row>
    <row r="16" spans="1:7" ht="19.5" customHeight="1" x14ac:dyDescent="0.25">
      <c r="B16" s="69" t="s">
        <v>192</v>
      </c>
      <c r="C16" s="35" t="s">
        <v>183</v>
      </c>
      <c r="D16" s="111" t="s">
        <v>235</v>
      </c>
      <c r="E16" s="290" t="s">
        <v>181</v>
      </c>
      <c r="F16" s="291"/>
      <c r="G16" s="112" t="s">
        <v>237</v>
      </c>
    </row>
    <row r="17" spans="2:7" ht="22.5" customHeight="1" x14ac:dyDescent="0.25">
      <c r="B17" s="69" t="s">
        <v>194</v>
      </c>
      <c r="C17" s="35" t="s">
        <v>183</v>
      </c>
      <c r="D17" s="111" t="s">
        <v>236</v>
      </c>
      <c r="E17" s="290" t="s">
        <v>181</v>
      </c>
      <c r="F17" s="291"/>
      <c r="G17" s="112" t="s">
        <v>238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2026-07-27T11:09:23Z</cp:lastPrinted>
  <dcterms:created xsi:type="dcterms:W3CDTF">2026-01-04T07:55:20Z</dcterms:created>
  <dcterms:modified xsi:type="dcterms:W3CDTF">2026-07-27T11:13:59Z</dcterms:modified>
</cp:coreProperties>
</file>