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26-7-2026\"/>
    </mc:Choice>
  </mc:AlternateContent>
  <bookViews>
    <workbookView xWindow="30" yWindow="390" windowWidth="28770" windowHeight="1548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0" l="1"/>
  <c r="F44" i="10" s="1"/>
  <c r="E43" i="10"/>
  <c r="E44" i="10" s="1"/>
  <c r="D43" i="10"/>
  <c r="D44" i="10" s="1"/>
  <c r="F37" i="10"/>
  <c r="F38" i="10" s="1"/>
  <c r="E37" i="10"/>
  <c r="E38" i="10" s="1"/>
  <c r="D37" i="10"/>
  <c r="D38" i="10" s="1"/>
  <c r="F30" i="10"/>
  <c r="F31" i="10" s="1"/>
  <c r="E30" i="10"/>
  <c r="E31" i="10" s="1"/>
  <c r="D30" i="10"/>
  <c r="D31" i="10" s="1"/>
  <c r="F24" i="10"/>
  <c r="F25" i="10" s="1"/>
  <c r="E24" i="10"/>
  <c r="E25" i="10" s="1"/>
  <c r="D24" i="10"/>
  <c r="D25" i="10" s="1"/>
  <c r="F21" i="10"/>
  <c r="E21" i="10"/>
  <c r="D21" i="10"/>
  <c r="F14" i="10"/>
  <c r="F15" i="10" s="1"/>
  <c r="E14" i="10"/>
  <c r="E15" i="10" s="1"/>
  <c r="D14" i="10"/>
  <c r="D15" i="10" s="1"/>
  <c r="F11" i="10"/>
  <c r="E11" i="10"/>
  <c r="D11" i="10"/>
  <c r="L46" i="8"/>
  <c r="M46" i="8"/>
  <c r="N46" i="8"/>
  <c r="L74" i="8"/>
  <c r="M74" i="8"/>
  <c r="N74" i="8"/>
  <c r="L81" i="8"/>
  <c r="M81" i="8"/>
  <c r="N81" i="8"/>
  <c r="L90" i="8"/>
  <c r="M90" i="8"/>
  <c r="N90" i="8"/>
  <c r="L26" i="8"/>
  <c r="M26" i="8"/>
  <c r="N26" i="8"/>
  <c r="L40" i="8"/>
  <c r="M40" i="8"/>
  <c r="N40" i="8"/>
  <c r="L54" i="8"/>
  <c r="M54" i="8"/>
  <c r="N54" i="8"/>
  <c r="L93" i="8"/>
  <c r="M93" i="8"/>
  <c r="N93" i="8"/>
  <c r="L63" i="8" l="1"/>
  <c r="M63" i="8"/>
  <c r="N63" i="8"/>
  <c r="L66" i="8"/>
  <c r="M66" i="8"/>
  <c r="N66" i="8"/>
  <c r="L18" i="8"/>
  <c r="M18" i="8"/>
  <c r="N18" i="8"/>
  <c r="L32" i="8"/>
  <c r="M32" i="8"/>
  <c r="N32" i="8"/>
  <c r="L86" i="8" l="1"/>
  <c r="L94" i="8" s="1"/>
  <c r="M86" i="8"/>
  <c r="M94" i="8" s="1"/>
  <c r="N86" i="8"/>
  <c r="N94" i="8" s="1"/>
  <c r="L69" i="8"/>
  <c r="L75" i="8" s="1"/>
  <c r="M69" i="8"/>
  <c r="M75" i="8" s="1"/>
  <c r="N69" i="8"/>
  <c r="N75" i="8" s="1"/>
  <c r="L22" i="8" l="1"/>
  <c r="L55" i="8" s="1"/>
  <c r="M22" i="8"/>
  <c r="M55" i="8" s="1"/>
  <c r="N22" i="8"/>
  <c r="N55" i="8" s="1"/>
  <c r="K11" i="1" l="1"/>
  <c r="N95" i="8" l="1"/>
  <c r="I4" i="1" s="1"/>
  <c r="M95" i="8"/>
  <c r="D4" i="1" s="1"/>
  <c r="L95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<sst xmlns="http://schemas.openxmlformats.org/spreadsheetml/2006/main" count="597" uniqueCount="370">
  <si>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</si>
  <si>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</si>
  <si>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</si>
  <si>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</si>
  <si>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</si>
  <si>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</si>
  <si>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</si>
  <si>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</si>
  <si>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</si>
  <si>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</si>
  <si>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</si>
  <si>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</si>
  <si>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</si>
  <si>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</si>
  <si>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</si>
  <si>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</si>
  <si>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</si>
  <si>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</si>
  <si>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</si>
  <si>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</si>
  <si>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</si>
  <si>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</si>
  <si>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</si>
  <si>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</si>
  <si>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</si>
  <si>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</si>
  <si>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</si>
  <si>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</si>
  <si>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</si>
  <si>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</si>
  <si>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</si>
  <si>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</si>
  <si>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</si>
  <si>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</si>
  <si>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</si>
  <si>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</si>
  <si>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</si>
  <si>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</si>
  <si>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</si>
  <si>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</si>
  <si>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</si>
  <si>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</si>
  <si>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</si>
  <si>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</si>
  <si>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</si>
  <si>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</si>
  <si>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</si>
  <si>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</si>
  <si>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</si>
  <si>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</si>
  <si>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</si>
  <si>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</si>
  <si>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</si>
  <si>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</si>
  <si>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</si>
  <si>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</si>
  <si>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</si>
  <si>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</si>
  <si>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</si>
  <si>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</si>
  <si>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</si>
  <si>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</si>
  <si>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</si>
  <si>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</si>
  <si>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</si>
  <si>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</si>
  <si>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</si>
  <si>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</si>
  <si>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</si>
  <si>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</si>
  <si>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</si>
  <si>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</si>
  <si>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</si>
  <si>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</si>
  <si>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</si>
  <si>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</si>
  <si>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</si>
  <si>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</si>
  <si>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</si>
  <si>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</si>
  <si>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</si>
  <si>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</si>
  <si>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</si>
  <si>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</si>
  <si>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</si>
  <si>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</si>
  <si>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</si>
  <si>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</si>
  <si>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</si>
  <si>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</si>
  <si>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</si>
  <si>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</si>
  <si>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</si>
  <si>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</si>
  <si>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</si>
  <si>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</si>
  <si>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</si>
  <si>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</si>
  <si>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</si>
  <si>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</si>
  <si>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</si>
  <si>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</si>
  <si>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</si>
  <si>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</si>
  <si>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</si>
  <si>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</si>
  <si>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</si>
  <si>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</si>
  <si>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</si>
  <si>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</si>
  <si>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</si>
  <si>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</si>
  <si>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</si>
  <si>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</si>
  <si>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</si>
  <si>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</si>
  <si>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</si>
  <si>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</si>
  <si>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</si>
  <si>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</si>
  <si>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</si>
  <si>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</si>
  <si>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</si>
  <si>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</si>
  <si>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</si>
  <si>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</si>
  <si>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</si>
  <si>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</si>
  <si>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</si>
  <si>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</si>
  <si>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</si>
  <si>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</si>
  <si>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</si>
  <si>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</si>
  <si>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</si>
  <si>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</si>
  <si>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</si>
  <si>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</si>
  <si>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</si>
  <si>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</si>
  <si>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</si>
  <si>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</si>
  <si>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</si>
  <si>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</si>
  <si>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</si>
  <si>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</si>
  <si>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</si>
  <si>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</si>
  <si>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</si>
  <si>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</si>
  <si>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</si>
  <si>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</si>
  <si>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</si>
  <si>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</si>
  <si>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</si>
  <si>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</si>
  <si>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</si>
  <si>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</si>
  <si>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</si>
  <si>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</si>
  <si>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</si>
  <si>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</si>
  <si>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</si>
  <si>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</si>
  <si>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</si>
  <si>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</si>
  <si>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</si>
  <si>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</si>
  <si>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</si>
  <si>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</si>
  <si>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</si>
  <si>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</si>
  <si>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</si>
  <si>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</si>
  <si>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</si>
  <si>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</si>
  <si>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</si>
  <si>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</si>
  <si>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</si>
  <si>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</si>
  <si>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</si>
  <si>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</si>
  <si>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</si>
  <si>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</si>
  <si>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</si>
  <si>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</si>
  <si>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</si>
  <si>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</si>
  <si>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</si>
  <si>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</si>
  <si>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</si>
  <si>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</si>
  <si>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</si>
  <si>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</si>
  <si>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</si>
  <si>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</si>
  <si>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</si>
  <si>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</si>
  <si>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</si>
  <si>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</si>
  <si>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</si>
  <si>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</si>
  <si>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</si>
  <si>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</si>
  <si>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</si>
  <si>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</si>
  <si>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</si>
  <si>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</si>
  <si>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</si>
  <si>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</si>
  <si>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</si>
  <si>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</si>
  <si>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</si>
  <si>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</si>
  <si>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</si>
  <si>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</si>
  <si>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</si>
  <si>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</si>
  <si>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</si>
  <si>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</si>
  <si>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</si>
  <si>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</si>
  <si>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</si>
  <si>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</si>
  <si>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</si>
  <si>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</si>
  <si>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</si>
  <si>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</si>
  <si>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</si>
  <si>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</si>
  <si>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</si>
  <si>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</si>
  <si>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</si>
  <si>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</si>
  <si>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</si>
  <si>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</si>
  <si>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</si>
  <si>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</si>
  <si>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</si>
  <si>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</si>
  <si>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</si>
  <si>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</si>
  <si>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</si>
  <si>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</si>
  <si>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</si>
  <si>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</si>
  <si>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</si>
  <si>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</si>
  <si>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</si>
  <si>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</si>
  <si>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</si>
  <si>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</si>
  <si>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</si>
  <si>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</si>
  <si>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</si>
  <si>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</si>
  <si>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</si>
  <si>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</si>
  <si>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</si>
  <si>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</si>
  <si>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</si>
  <si>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</si>
  <si>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</si>
  <si>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</si>
  <si>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</si>
  <si>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</si>
  <si>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</si>
  <si>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</si>
  <si>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</si>
  <si>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</si>
  <si>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</si>
  <si>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</si>
  <si>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</si>
  <si>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</si>
  <si>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</si>
  <si>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</si>
  <si>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</si>
  <si>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</si>
  <si>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</si>
  <si>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</si>
  <si>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</si>
  <si>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</si>
  <si>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</si>
  <si>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</si>
  <si>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</si>
  <si>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</si>
  <si>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</si>
  <si>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</si>
  <si>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</si>
  <si>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</si>
  <si>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</si>
  <si>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</si>
  <si>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</si>
  <si>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</si>
  <si>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</si>
  <si>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</si>
  <si>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</si>
  <si>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</si>
  <si>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</si>
  <si>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</si>
  <si>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</si>
  <si>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</si>
  <si>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الشرق للتامين(NSHQ)</t>
  </si>
  <si>
    <t>الباتك للتامين(NGAT)</t>
  </si>
  <si>
    <t>بوابة اسيا للتامين(NBAT)</t>
  </si>
  <si>
    <t>فنادق المنصور</t>
  </si>
  <si>
    <t>HMAN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</si>
  <si>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</si>
  <si>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</si>
  <si>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</si>
  <si>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</si>
  <si>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</si>
  <si>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</si>
  <si>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</si>
  <si>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</si>
  <si>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</si>
  <si>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</si>
  <si>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</si>
  <si>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</si>
  <si>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</si>
  <si>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</si>
  <si>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</si>
  <si>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>تم البدء بعمليات ايداع شهادات اسهم المساهمين لشركة آسيا للتأمين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</si>
  <si>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الشرق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</si>
  <si>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</si>
  <si>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بوابة آسيا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</si>
  <si>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اليم الازرق للتجارة العامة إعتباراً من جلسة الاربعاء 2026/6/3.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</si>
  <si>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</si>
  <si>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</si>
  <si>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</si>
  <si>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</si>
  <si>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</si>
  <si>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</si>
  <si>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</si>
  <si>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</si>
  <si>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</si>
  <si>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</si>
  <si>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</si>
  <si>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</si>
  <si>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الجلسة (129)</t>
  </si>
  <si>
    <t>جلسة الاحد 2026/7/26</t>
  </si>
  <si>
    <t xml:space="preserve">الجلسة (129) نشرة التداول لمنصة الشركات غير المدرجة OTC    </t>
  </si>
  <si>
    <t>الشركات غير المتداولة للمنصة الثالثة لجلسة الاحد  2026/7/26</t>
  </si>
  <si>
    <t>الشركات غير المتداولة للمنصة الثانية لجلسة الاحد  2026/7/26</t>
  </si>
  <si>
    <t>الشركات غير المتداولة لمنصة التداول النظامي لجلسة الاحد  2026/7/26</t>
  </si>
  <si>
    <t xml:space="preserve">الجلسة (129) نشرة تداول منصة الشركات غير المفصحة لجلسة الاحد  2026/7/26 Non Disclosing Trading Platform </t>
  </si>
  <si>
    <t xml:space="preserve">الجلسة (129) نشرة تداول المنصة الثانية لجلسة الاحد  2026/7/26 Second Trading Platform </t>
  </si>
  <si>
    <t>الجلسة (129) نشرة تداول الأسهم للمنصة النظامية لجلسة الاحد  2026/7/26 Regular Market Trading</t>
  </si>
  <si>
    <t>NGIR</t>
  </si>
  <si>
    <t>الخليج للتامين</t>
  </si>
  <si>
    <t>سوق العراق للأوراق المالية</t>
  </si>
  <si>
    <t>نشرة تداول أسهم غير العراقيين لجلسة الاحد 2026/7/26</t>
  </si>
  <si>
    <t>نشرة تداول الاسهم المشتراة لغير العراقيين في السوق النظامي</t>
  </si>
  <si>
    <t xml:space="preserve">مصرف الشرق الاوسط </t>
  </si>
  <si>
    <t xml:space="preserve">قطاع الصناعة </t>
  </si>
  <si>
    <t xml:space="preserve">مجموع قطاع الصناعة </t>
  </si>
  <si>
    <t>المجموع الكلي</t>
  </si>
  <si>
    <t>نشرة  تداول الاسهم المباعة من غير العراقيين في السوق النظامي</t>
  </si>
  <si>
    <t>مصرف الاستثمار العراقي</t>
  </si>
  <si>
    <t xml:space="preserve">قطاع الاتصالات </t>
  </si>
  <si>
    <t>اسيا سيل للاتصالات</t>
  </si>
  <si>
    <t xml:space="preserve">مجموع قطاع الاتصالات </t>
  </si>
  <si>
    <t>نشرة  تداول الاسهم المشتراة لغير العراقيين في السوق الثاني</t>
  </si>
  <si>
    <t>مصرف الائتمان</t>
  </si>
  <si>
    <t>نشرة  تداول الاسهم المباعة من غير العراقيين في السوق الثاني</t>
  </si>
  <si>
    <t>مصرف عبر العراق الاستثمار</t>
  </si>
  <si>
    <t>نشرة  تداول الاسهم المشتراة لغير العراقيين في منصة الشركات غير  المفصحه</t>
  </si>
  <si>
    <t xml:space="preserve">قطاع الزراعة </t>
  </si>
  <si>
    <t xml:space="preserve">العراقية لانتاج البذور </t>
  </si>
  <si>
    <t xml:space="preserve">مجموع قطاع الزراعة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</si>
</sst>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3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2"/>
      <color theme="3"/>
      <name val="Arial"/>
      <family val="2"/>
    </font>
    <font>
      <b/>
      <sz val="12"/>
      <color theme="3"/>
      <name val="Arial"/>
      <family val="2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9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14" fillId="2" borderId="24" xfId="0" applyNumberFormat="1" applyFont="1" applyFill="1" applyBorder="1" applyAlignment="1">
      <alignment horizontal="center" vertical="center"/>
    </xf>
    <xf numFmtId="164" fontId="27" fillId="2" borderId="38" xfId="0" applyNumberFormat="1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38" xfId="0" applyFont="1" applyFill="1" applyBorder="1" applyAlignment="1">
      <alignment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38" fillId="0" borderId="10" xfId="0" applyNumberFormat="1" applyFont="1" applyBorder="1" applyAlignment="1">
      <alignment horizontal="center" vertical="center"/>
    </xf>
    <xf numFmtId="0" fontId="39" fillId="4" borderId="45" xfId="0" applyFont="1" applyFill="1" applyBorder="1" applyAlignment="1">
      <alignment horizontal="center" vertical="center"/>
    </xf>
    <xf numFmtId="0" fontId="39" fillId="4" borderId="45" xfId="0" applyFont="1" applyFill="1" applyBorder="1" applyAlignment="1">
      <alignment horizontal="center" vertical="center" wrapText="1"/>
    </xf>
    <xf numFmtId="0" fontId="41" fillId="2" borderId="24" xfId="2" applyFont="1" applyFill="1" applyBorder="1" applyAlignment="1">
      <alignment horizontal="right" vertical="center"/>
    </xf>
    <xf numFmtId="0" fontId="41" fillId="2" borderId="24" xfId="2" applyFont="1" applyFill="1" applyBorder="1" applyAlignment="1">
      <alignment horizontal="left" vertical="center"/>
    </xf>
    <xf numFmtId="3" fontId="41" fillId="0" borderId="49" xfId="3" applyNumberFormat="1" applyFont="1" applyBorder="1" applyAlignment="1">
      <alignment horizontal="center" vertical="center"/>
    </xf>
    <xf numFmtId="0" fontId="39" fillId="4" borderId="55" xfId="0" applyFont="1" applyFill="1" applyBorder="1" applyAlignment="1">
      <alignment horizontal="center" vertical="center"/>
    </xf>
    <xf numFmtId="0" fontId="39" fillId="4" borderId="55" xfId="0" applyFont="1" applyFill="1" applyBorder="1" applyAlignment="1">
      <alignment horizontal="center" vertical="center" wrapText="1"/>
    </xf>
    <xf numFmtId="0" fontId="41" fillId="0" borderId="55" xfId="3" applyFont="1" applyBorder="1" applyAlignment="1">
      <alignment horizontal="right" vertical="center"/>
    </xf>
    <xf numFmtId="0" fontId="41" fillId="0" borderId="55" xfId="3" applyFont="1" applyBorder="1" applyAlignment="1">
      <alignment horizontal="left" vertical="center"/>
    </xf>
    <xf numFmtId="0" fontId="40" fillId="4" borderId="55" xfId="0" applyFont="1" applyFill="1" applyBorder="1" applyAlignment="1">
      <alignment horizontal="center" vertical="center"/>
    </xf>
    <xf numFmtId="0" fontId="40" fillId="4" borderId="55" xfId="0" applyFont="1" applyFill="1" applyBorder="1" applyAlignment="1">
      <alignment horizontal="center" vertical="center" wrapText="1"/>
    </xf>
    <xf numFmtId="0" fontId="42" fillId="0" borderId="55" xfId="3" applyFont="1" applyBorder="1" applyAlignment="1">
      <alignment horizontal="right" vertical="center"/>
    </xf>
    <xf numFmtId="0" fontId="42" fillId="0" borderId="55" xfId="3" applyFont="1" applyBorder="1" applyAlignment="1">
      <alignment horizontal="left" vertical="center"/>
    </xf>
    <xf numFmtId="3" fontId="42" fillId="0" borderId="49" xfId="3" applyNumberFormat="1" applyFont="1" applyBorder="1" applyAlignment="1">
      <alignment horizontal="center" vertical="center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41" fillId="0" borderId="54" xfId="0" applyFont="1" applyBorder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0" fontId="41" fillId="0" borderId="51" xfId="3" applyFont="1" applyBorder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0" fontId="42" fillId="0" borderId="51" xfId="3" applyFont="1" applyBorder="1" applyAlignment="1">
      <alignment horizontal="center" vertical="center"/>
    </xf>
    <xf numFmtId="0" fontId="40" fillId="0" borderId="44" xfId="0" applyFont="1" applyBorder="1" applyAlignment="1">
      <alignment horizontal="right" vertical="center"/>
    </xf>
    <xf numFmtId="0" fontId="42" fillId="0" borderId="52" xfId="0" applyFont="1" applyBorder="1" applyAlignment="1">
      <alignment horizontal="center" vertical="center"/>
    </xf>
    <xf numFmtId="0" fontId="42" fillId="0" borderId="53" xfId="0" applyFont="1" applyBorder="1" applyAlignment="1">
      <alignment horizontal="center" vertical="center"/>
    </xf>
    <xf numFmtId="0" fontId="42" fillId="0" borderId="54" xfId="0" applyFont="1" applyBorder="1" applyAlignment="1">
      <alignment horizontal="center" vertical="center"/>
    </xf>
    <xf numFmtId="0" fontId="42" fillId="0" borderId="50" xfId="0" applyFont="1" applyBorder="1" applyAlignment="1">
      <alignment horizontal="center" vertical="center"/>
    </xf>
    <xf numFmtId="0" fontId="42" fillId="0" borderId="51" xfId="0" applyFont="1" applyBorder="1" applyAlignment="1">
      <alignment horizontal="center" vertical="center"/>
    </xf>
    <xf numFmtId="0" fontId="39" fillId="0" borderId="44" xfId="0" applyFont="1" applyBorder="1" applyAlignment="1">
      <alignment horizontal="right" vertical="center"/>
    </xf>
    <xf numFmtId="0" fontId="41" fillId="0" borderId="50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41" fillId="0" borderId="46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4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31749</xdr:rowOff>
    </xdr:from>
    <xdr:to>
      <xdr:col>6</xdr:col>
      <xdr:colOff>1672167</xdr:colOff>
      <xdr:row>16</xdr:row>
      <xdr:rowOff>243417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A94191-64B8-432D-9F21-F6C669993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140333" y="3958166"/>
          <a:ext cx="7366000" cy="2455334"/>
        </a:xfrm>
        <a:prstGeom prst="rect">
          <a:avLst/>
        </a:prstGeom>
      </xdr:spPr>
    </xdr:pic>
    <xdr:clientData/>
  </xdr:twoCellAnchor>
  <xdr:twoCellAnchor editAs="oneCell">
    <xdr:from>
      <xdr:col>6</xdr:col>
      <xdr:colOff>1852084</xdr:colOff>
      <xdr:row>13</xdr:row>
      <xdr:rowOff>254000</xdr:rowOff>
    </xdr:from>
    <xdr:to>
      <xdr:col>14</xdr:col>
      <xdr:colOff>1333500</xdr:colOff>
      <xdr:row>16</xdr:row>
      <xdr:rowOff>243417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5BD99A-6B75-4B18-A94D-1DC4414E9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33083" y="3905250"/>
          <a:ext cx="7027333" cy="2508250"/>
        </a:xfrm>
        <a:prstGeom prst="rect">
          <a:avLst/>
        </a:prstGeom>
      </xdr:spPr>
    </xdr:pic>
    <xdr:clientData/>
  </xdr:twoCellAnchor>
  <xdr:twoCellAnchor editAs="oneCell">
    <xdr:from>
      <xdr:col>11</xdr:col>
      <xdr:colOff>21168</xdr:colOff>
      <xdr:row>4</xdr:row>
      <xdr:rowOff>31750</xdr:rowOff>
    </xdr:from>
    <xdr:to>
      <xdr:col>14</xdr:col>
      <xdr:colOff>1312334</xdr:colOff>
      <xdr:row>13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6CBD59-6ABF-4668-A57C-1A80AA975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54249" y="1291167"/>
          <a:ext cx="3788833" cy="2550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38102</xdr:rowOff>
    </xdr:from>
    <xdr:to>
      <xdr:col>3</xdr:col>
      <xdr:colOff>1762126</xdr:colOff>
      <xdr:row>31</xdr:row>
      <xdr:rowOff>114301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6DBD85-DA65-4896-A0CC-F6107D698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33999" y="5143502"/>
          <a:ext cx="4733925" cy="2276474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20</xdr:row>
      <xdr:rowOff>85725</xdr:rowOff>
    </xdr:from>
    <xdr:to>
      <xdr:col>8</xdr:col>
      <xdr:colOff>1781176</xdr:colOff>
      <xdr:row>31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A7DB92-A3FA-4086-B928-978F05A4A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57149" y="5191125"/>
          <a:ext cx="4905375" cy="2209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0</xdr:row>
      <xdr:rowOff>223630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55</xdr:row>
      <xdr:rowOff>8280</xdr:rowOff>
    </xdr:from>
    <xdr:to>
      <xdr:col>13</xdr:col>
      <xdr:colOff>1402310</xdr:colOff>
      <xdr:row>56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75</xdr:row>
      <xdr:rowOff>6399</xdr:rowOff>
    </xdr:from>
    <xdr:to>
      <xdr:col>13</xdr:col>
      <xdr:colOff>1356005</xdr:colOff>
      <xdr:row>76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49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A2B86DF9-D2BC-4B9D-9D30-3CB5BE20B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027107" y="1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378789A6-4C20-4510-88D2-5E810323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7" t="s">
        <v>0</v>
      </c>
      <c r="B1" s="198"/>
      <c r="C1" s="198"/>
      <c r="D1" s="19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9" t="s">
        <v>340</v>
      </c>
      <c r="B2" s="199"/>
      <c r="C2" s="199"/>
      <c r="D2" s="199"/>
      <c r="E2" s="200" t="s">
        <v>204</v>
      </c>
      <c r="F2" s="201"/>
      <c r="G2" s="201"/>
      <c r="H2" s="201"/>
      <c r="I2" s="201"/>
      <c r="J2" s="201"/>
      <c r="K2" s="201"/>
      <c r="L2" s="202"/>
      <c r="M2" s="3"/>
      <c r="N2" s="3"/>
      <c r="O2" s="3"/>
    </row>
    <row r="3" spans="1:15" s="2" customFormat="1" ht="22.5" customHeight="1" x14ac:dyDescent="0.35">
      <c r="A3" s="203" t="s">
        <v>339</v>
      </c>
      <c r="B3" s="204"/>
      <c r="C3" s="204"/>
      <c r="D3" s="204"/>
      <c r="E3" s="200"/>
      <c r="F3" s="201"/>
      <c r="G3" s="201"/>
      <c r="H3" s="201"/>
      <c r="I3" s="201"/>
      <c r="J3" s="201"/>
      <c r="K3" s="201"/>
      <c r="L3" s="202"/>
      <c r="M3" s="1"/>
      <c r="N3" s="1"/>
      <c r="O3" s="3"/>
    </row>
    <row r="4" spans="1:15" ht="21.95" customHeight="1" x14ac:dyDescent="0.35">
      <c r="A4" s="190" t="s">
        <v>1</v>
      </c>
      <c r="B4" s="191"/>
      <c r="C4" s="192"/>
      <c r="D4" s="193">
        <f>'نشرة التداول'!M95+'نشرة OTC'!H8</f>
        <v>919909511</v>
      </c>
      <c r="E4" s="194"/>
      <c r="F4" s="4"/>
      <c r="G4" s="182" t="s">
        <v>2</v>
      </c>
      <c r="H4" s="183"/>
      <c r="I4" s="205">
        <f>'نشرة التداول'!N95+'نشرة OTC'!I8</f>
        <v>1199900146.99</v>
      </c>
      <c r="J4" s="205"/>
      <c r="K4" s="205"/>
      <c r="L4" s="5"/>
      <c r="M4" s="206" t="s">
        <v>3</v>
      </c>
      <c r="N4" s="182"/>
      <c r="O4" s="6">
        <f>'نشرة التداول'!L95+'نشرة OTC'!G8</f>
        <v>1339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2"/>
      <c r="M5" s="173"/>
      <c r="N5" s="173"/>
      <c r="O5" s="11" t="s">
        <v>211</v>
      </c>
    </row>
    <row r="6" spans="1:15" ht="21.95" customHeight="1" x14ac:dyDescent="0.35">
      <c r="A6" s="12" t="s">
        <v>4</v>
      </c>
      <c r="B6" s="182">
        <v>1048.75</v>
      </c>
      <c r="C6" s="183"/>
      <c r="D6" s="182" t="s">
        <v>5</v>
      </c>
      <c r="E6" s="183"/>
      <c r="F6" s="1"/>
      <c r="G6" s="12" t="s">
        <v>6</v>
      </c>
      <c r="H6" s="13">
        <v>1269.57</v>
      </c>
      <c r="I6" s="184" t="s">
        <v>5</v>
      </c>
      <c r="J6" s="185"/>
      <c r="K6" s="186"/>
      <c r="L6" s="172"/>
      <c r="M6" s="173"/>
      <c r="N6" s="173"/>
      <c r="O6" s="14"/>
    </row>
    <row r="7" spans="1:15" ht="21.95" customHeight="1" x14ac:dyDescent="0.35">
      <c r="A7" s="12" t="s">
        <v>7</v>
      </c>
      <c r="B7" s="182">
        <v>1044.25</v>
      </c>
      <c r="C7" s="183"/>
      <c r="D7" s="182" t="s">
        <v>5</v>
      </c>
      <c r="E7" s="183"/>
      <c r="F7" s="15"/>
      <c r="G7" s="12" t="s">
        <v>8</v>
      </c>
      <c r="H7" s="13">
        <v>1269.83</v>
      </c>
      <c r="I7" s="184" t="s">
        <v>5</v>
      </c>
      <c r="J7" s="185"/>
      <c r="K7" s="186"/>
      <c r="L7" s="172"/>
      <c r="M7" s="173"/>
      <c r="N7" s="173"/>
      <c r="O7" s="14"/>
    </row>
    <row r="8" spans="1:15" ht="21.95" customHeight="1" x14ac:dyDescent="0.35">
      <c r="A8" s="12" t="s">
        <v>9</v>
      </c>
      <c r="B8" s="180">
        <f>((B6/B7)-1)*100</f>
        <v>0.43093129039981637</v>
      </c>
      <c r="C8" s="181"/>
      <c r="D8" s="182" t="s">
        <v>10</v>
      </c>
      <c r="E8" s="183"/>
      <c r="F8" s="15"/>
      <c r="G8" s="12" t="s">
        <v>9</v>
      </c>
      <c r="H8" s="154">
        <f>((H6/H7)-1)*100</f>
        <v>-2.0475181717238833E-2</v>
      </c>
      <c r="I8" s="184" t="s">
        <v>10</v>
      </c>
      <c r="J8" s="185"/>
      <c r="K8" s="186"/>
      <c r="L8" s="172"/>
      <c r="M8" s="173"/>
      <c r="N8" s="173"/>
      <c r="O8" s="14"/>
    </row>
    <row r="9" spans="1:15" ht="21.95" customHeight="1" x14ac:dyDescent="0.35">
      <c r="A9" s="12" t="s">
        <v>11</v>
      </c>
      <c r="B9" s="180">
        <f>B6-B7</f>
        <v>4.5</v>
      </c>
      <c r="C9" s="181">
        <f>B6-B7</f>
        <v>4.5</v>
      </c>
      <c r="D9" s="182" t="s">
        <v>5</v>
      </c>
      <c r="E9" s="183"/>
      <c r="F9" s="15"/>
      <c r="G9" s="12" t="s">
        <v>11</v>
      </c>
      <c r="H9" s="154">
        <f>H6-H7</f>
        <v>-0.25999999999999091</v>
      </c>
      <c r="I9" s="184" t="s">
        <v>5</v>
      </c>
      <c r="J9" s="185"/>
      <c r="K9" s="186"/>
      <c r="L9" s="172"/>
      <c r="M9" s="173"/>
      <c r="N9" s="173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2"/>
      <c r="M10" s="173"/>
      <c r="N10" s="173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38</v>
      </c>
      <c r="I11" s="13" t="s">
        <v>15</v>
      </c>
      <c r="J11" s="20">
        <v>16</v>
      </c>
      <c r="K11" s="20">
        <f>J11+H11</f>
        <v>54</v>
      </c>
      <c r="L11" s="172"/>
      <c r="M11" s="173"/>
      <c r="N11" s="173"/>
      <c r="O11" s="14"/>
    </row>
    <row r="12" spans="1:15" ht="21.95" customHeight="1" x14ac:dyDescent="0.35">
      <c r="A12" s="12" t="s">
        <v>16</v>
      </c>
      <c r="B12" s="20">
        <v>52</v>
      </c>
      <c r="C12" s="13" t="s">
        <v>13</v>
      </c>
      <c r="D12" s="20">
        <v>1</v>
      </c>
      <c r="E12" s="20">
        <f>D12+B12</f>
        <v>53</v>
      </c>
      <c r="F12" s="22"/>
      <c r="G12" s="187" t="s">
        <v>17</v>
      </c>
      <c r="H12" s="187"/>
      <c r="I12" s="187"/>
      <c r="J12" s="188">
        <v>14</v>
      </c>
      <c r="K12" s="189"/>
      <c r="L12" s="172"/>
      <c r="M12" s="173"/>
      <c r="N12" s="173"/>
      <c r="O12" s="23"/>
    </row>
    <row r="13" spans="1:15" ht="21.95" customHeight="1" x14ac:dyDescent="0.35">
      <c r="A13" s="178" t="s">
        <v>18</v>
      </c>
      <c r="B13" s="179"/>
      <c r="C13" s="179"/>
      <c r="D13" s="179"/>
      <c r="E13" s="20">
        <v>4</v>
      </c>
      <c r="F13" s="22"/>
      <c r="G13" s="195" t="s">
        <v>19</v>
      </c>
      <c r="H13" s="195"/>
      <c r="I13" s="195"/>
      <c r="J13" s="196">
        <v>14</v>
      </c>
      <c r="K13" s="196"/>
      <c r="L13" s="172"/>
      <c r="M13" s="173"/>
      <c r="N13" s="173"/>
      <c r="O13" s="23"/>
    </row>
    <row r="14" spans="1:15" ht="21.95" customHeight="1" x14ac:dyDescent="0.35">
      <c r="A14" s="178" t="s">
        <v>20</v>
      </c>
      <c r="B14" s="179"/>
      <c r="C14" s="179"/>
      <c r="D14" s="179"/>
      <c r="E14" s="24">
        <v>9</v>
      </c>
      <c r="F14" s="25"/>
      <c r="G14" s="23"/>
      <c r="H14" s="23"/>
      <c r="I14" s="23"/>
      <c r="J14" s="23"/>
      <c r="K14" s="23"/>
      <c r="L14" s="172"/>
      <c r="M14" s="173"/>
      <c r="N14" s="173"/>
      <c r="O14" s="23"/>
    </row>
    <row r="15" spans="1:15" ht="47.25" customHeight="1" x14ac:dyDescent="0.35">
      <c r="A15" s="172"/>
      <c r="B15" s="173"/>
      <c r="C15" s="173"/>
      <c r="D15" s="173"/>
      <c r="E15" s="172"/>
      <c r="F15" s="173"/>
      <c r="G15" s="23"/>
      <c r="H15" s="23"/>
      <c r="I15" s="23"/>
      <c r="J15" s="172"/>
      <c r="K15" s="173"/>
      <c r="L15" s="172"/>
      <c r="M15" s="173"/>
      <c r="N15" s="173"/>
      <c r="O15" s="23"/>
    </row>
    <row r="16" spans="1:15" ht="129" customHeight="1" x14ac:dyDescent="0.35">
      <c r="A16" s="172"/>
      <c r="B16" s="173"/>
      <c r="C16" s="173"/>
      <c r="D16" s="173"/>
      <c r="E16" s="172"/>
      <c r="F16" s="173"/>
      <c r="G16" s="23"/>
      <c r="H16" s="23"/>
      <c r="I16" s="23"/>
      <c r="J16" s="172"/>
      <c r="K16" s="173"/>
      <c r="L16" s="172"/>
      <c r="M16" s="173"/>
      <c r="N16" s="173"/>
      <c r="O16" s="23"/>
    </row>
    <row r="17" spans="1:15" ht="25.5" customHeight="1" x14ac:dyDescent="0.35">
      <c r="A17" s="172"/>
      <c r="B17" s="173"/>
      <c r="C17" s="173"/>
      <c r="D17" s="173"/>
      <c r="E17" s="172"/>
      <c r="F17" s="173"/>
      <c r="G17" s="23"/>
      <c r="H17" s="23"/>
      <c r="I17" s="23"/>
      <c r="J17" s="172"/>
      <c r="K17" s="173"/>
      <c r="L17" s="172"/>
      <c r="M17" s="173"/>
      <c r="N17" s="173"/>
      <c r="O17" s="23"/>
    </row>
    <row r="18" spans="1:15" ht="39.75" customHeight="1" x14ac:dyDescent="0.25">
      <c r="A18" s="128" t="s">
        <v>307</v>
      </c>
      <c r="B18" s="169" t="s">
        <v>322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1"/>
    </row>
    <row r="19" spans="1:15" ht="45" customHeight="1" x14ac:dyDescent="0.25">
      <c r="A19" s="128" t="s">
        <v>302</v>
      </c>
      <c r="B19" s="169" t="s">
        <v>323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1"/>
    </row>
    <row r="20" spans="1:15" ht="33" customHeight="1" x14ac:dyDescent="0.25">
      <c r="A20" s="128" t="s">
        <v>304</v>
      </c>
      <c r="B20" s="169" t="s">
        <v>325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1"/>
    </row>
    <row r="21" spans="1:15" ht="39" customHeight="1" x14ac:dyDescent="0.25">
      <c r="A21" s="128" t="s">
        <v>303</v>
      </c>
      <c r="B21" s="169" t="s">
        <v>324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1"/>
    </row>
    <row r="22" spans="1:15" ht="23.25" customHeight="1" x14ac:dyDescent="0.25">
      <c r="A22" s="128" t="s">
        <v>265</v>
      </c>
      <c r="B22" s="169" t="s">
        <v>326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1"/>
    </row>
    <row r="23" spans="1:15" ht="27.75" customHeight="1" x14ac:dyDescent="0.25">
      <c r="A23" s="129" t="s">
        <v>250</v>
      </c>
      <c r="B23" s="169" t="s">
        <v>274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1"/>
    </row>
    <row r="24" spans="1:15" ht="19.5" customHeight="1" x14ac:dyDescent="0.25">
      <c r="A24" s="130" t="s">
        <v>21</v>
      </c>
      <c r="B24" s="175" t="s">
        <v>253</v>
      </c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7"/>
    </row>
    <row r="25" spans="1:15" ht="14.25" customHeight="1" x14ac:dyDescent="0.25">
      <c r="A25" s="174" t="s">
        <v>22</v>
      </c>
      <c r="B25" s="174"/>
      <c r="C25" s="174"/>
      <c r="D25" s="174"/>
      <c r="E25" s="174"/>
      <c r="F25" s="174" t="s">
        <v>23</v>
      </c>
      <c r="G25" s="174"/>
      <c r="H25" s="174"/>
      <c r="I25" s="174"/>
      <c r="J25" s="174"/>
      <c r="K25" s="174"/>
      <c r="L25" s="174"/>
      <c r="M25" s="174" t="s">
        <v>24</v>
      </c>
      <c r="N25" s="174"/>
      <c r="O25" s="174"/>
    </row>
  </sheetData>
  <mergeCells count="60"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A4:C4"/>
    <mergeCell ref="D4:E4"/>
    <mergeCell ref="A13:D13"/>
    <mergeCell ref="G13:I13"/>
    <mergeCell ref="J13:K13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14:D14"/>
    <mergeCell ref="A15:D15"/>
    <mergeCell ref="L15:N15"/>
    <mergeCell ref="E15:F15"/>
    <mergeCell ref="J15:K15"/>
    <mergeCell ref="L14:N14"/>
    <mergeCell ref="A25:E25"/>
    <mergeCell ref="F25:L25"/>
    <mergeCell ref="M25:O25"/>
    <mergeCell ref="J17:K17"/>
    <mergeCell ref="L17:N17"/>
    <mergeCell ref="B24:O24"/>
    <mergeCell ref="A17:D17"/>
    <mergeCell ref="E17:F17"/>
    <mergeCell ref="B23:O23"/>
    <mergeCell ref="B22:O22"/>
    <mergeCell ref="B19:O19"/>
    <mergeCell ref="B20:O20"/>
    <mergeCell ref="B21:O21"/>
    <mergeCell ref="B18:O18"/>
    <mergeCell ref="A16:D16"/>
    <mergeCell ref="E16:F16"/>
    <mergeCell ref="J16:K16"/>
    <mergeCell ref="L16:N1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opLeftCell="A13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7" t="s">
        <v>25</v>
      </c>
      <c r="B2" s="208"/>
      <c r="C2" s="208"/>
      <c r="D2" s="208"/>
      <c r="E2" s="208"/>
      <c r="F2" s="208"/>
      <c r="G2" s="208"/>
      <c r="H2" s="208"/>
      <c r="I2" s="209"/>
    </row>
    <row r="3" spans="1:9" x14ac:dyDescent="0.25">
      <c r="A3" s="215"/>
      <c r="B3" s="216"/>
      <c r="C3" s="216"/>
      <c r="D3" s="216"/>
      <c r="E3" s="216"/>
      <c r="F3" s="216"/>
      <c r="G3" s="216"/>
      <c r="H3" s="216"/>
      <c r="I3" s="217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0" t="s">
        <v>26</v>
      </c>
      <c r="B5" s="211"/>
      <c r="C5" s="211"/>
      <c r="D5" s="212"/>
      <c r="E5" s="73"/>
      <c r="F5" s="210" t="s">
        <v>27</v>
      </c>
      <c r="G5" s="211"/>
      <c r="H5" s="211"/>
      <c r="I5" s="212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349</v>
      </c>
      <c r="B7" s="100">
        <v>0.65</v>
      </c>
      <c r="C7" s="103">
        <v>22.64</v>
      </c>
      <c r="D7" s="102">
        <v>1804398</v>
      </c>
      <c r="E7" s="34"/>
      <c r="F7" s="76" t="s">
        <v>101</v>
      </c>
      <c r="G7" s="100">
        <v>0.05</v>
      </c>
      <c r="H7" s="104">
        <v>-16.670000000000002</v>
      </c>
      <c r="I7" s="102">
        <v>25055430</v>
      </c>
    </row>
    <row r="8" spans="1:9" ht="20.100000000000001" customHeight="1" x14ac:dyDescent="0.25">
      <c r="A8" s="76" t="s">
        <v>84</v>
      </c>
      <c r="B8" s="100">
        <v>6.84</v>
      </c>
      <c r="C8" s="103">
        <v>6.87</v>
      </c>
      <c r="D8" s="102">
        <v>6258588</v>
      </c>
      <c r="E8" s="34"/>
      <c r="F8" s="76" t="s">
        <v>33</v>
      </c>
      <c r="G8" s="100">
        <v>0.77</v>
      </c>
      <c r="H8" s="104">
        <v>-9.41</v>
      </c>
      <c r="I8" s="108">
        <v>50000</v>
      </c>
    </row>
    <row r="9" spans="1:9" ht="20.100000000000001" customHeight="1" x14ac:dyDescent="0.25">
      <c r="A9" s="76" t="s">
        <v>58</v>
      </c>
      <c r="B9" s="100">
        <v>1.21</v>
      </c>
      <c r="C9" s="103">
        <v>3.42</v>
      </c>
      <c r="D9" s="102">
        <v>67910131</v>
      </c>
      <c r="E9" s="34"/>
      <c r="F9" s="105" t="s">
        <v>150</v>
      </c>
      <c r="G9" s="106">
        <v>1.6</v>
      </c>
      <c r="H9" s="117">
        <v>-8.57</v>
      </c>
      <c r="I9" s="108">
        <v>151704</v>
      </c>
    </row>
    <row r="10" spans="1:9" ht="20.100000000000001" customHeight="1" x14ac:dyDescent="0.25">
      <c r="A10" s="105" t="s">
        <v>56</v>
      </c>
      <c r="B10" s="106">
        <v>0.37</v>
      </c>
      <c r="C10" s="107">
        <v>2.78</v>
      </c>
      <c r="D10" s="108">
        <v>1556241</v>
      </c>
      <c r="E10" s="34"/>
      <c r="F10" s="105" t="s">
        <v>103</v>
      </c>
      <c r="G10" s="106">
        <v>1.4</v>
      </c>
      <c r="H10" s="117">
        <v>-4.1100000000000003</v>
      </c>
      <c r="I10" s="108">
        <v>88000</v>
      </c>
    </row>
    <row r="11" spans="1:9" ht="20.100000000000001" customHeight="1" x14ac:dyDescent="0.25">
      <c r="A11" s="105" t="s">
        <v>317</v>
      </c>
      <c r="B11" s="106">
        <v>2.29</v>
      </c>
      <c r="C11" s="107">
        <v>1.78</v>
      </c>
      <c r="D11" s="108">
        <v>9936101</v>
      </c>
      <c r="E11" s="34"/>
      <c r="F11" s="105" t="s">
        <v>94</v>
      </c>
      <c r="G11" s="106">
        <v>0.57999999999999996</v>
      </c>
      <c r="H11" s="117">
        <v>-3.33</v>
      </c>
      <c r="I11" s="108">
        <v>10898146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3" t="s">
        <v>37</v>
      </c>
      <c r="B14" s="213"/>
      <c r="C14" s="213"/>
      <c r="D14" s="213"/>
      <c r="E14" s="74"/>
      <c r="F14" s="214" t="s">
        <v>38</v>
      </c>
      <c r="G14" s="214"/>
      <c r="H14" s="214"/>
      <c r="I14" s="214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275</v>
      </c>
      <c r="B16" s="100">
        <v>0.2</v>
      </c>
      <c r="C16" s="101">
        <v>0</v>
      </c>
      <c r="D16" s="102">
        <v>305092929</v>
      </c>
      <c r="E16" s="48"/>
      <c r="F16" s="76" t="s">
        <v>225</v>
      </c>
      <c r="G16" s="100">
        <v>2.11</v>
      </c>
      <c r="H16" s="101">
        <v>0.96</v>
      </c>
      <c r="I16" s="102">
        <v>441730095.32999998</v>
      </c>
    </row>
    <row r="17" spans="1:9" ht="20.100000000000001" customHeight="1" x14ac:dyDescent="0.25">
      <c r="A17" s="76" t="s">
        <v>225</v>
      </c>
      <c r="B17" s="100">
        <v>2.11</v>
      </c>
      <c r="C17" s="101">
        <v>0.96</v>
      </c>
      <c r="D17" s="102">
        <v>210246895</v>
      </c>
      <c r="E17" s="48"/>
      <c r="F17" s="76" t="s">
        <v>244</v>
      </c>
      <c r="G17" s="100">
        <v>4.0999999999999996</v>
      </c>
      <c r="H17" s="101">
        <v>-0.24</v>
      </c>
      <c r="I17" s="102">
        <v>104834658.12</v>
      </c>
    </row>
    <row r="18" spans="1:9" ht="20.100000000000001" customHeight="1" x14ac:dyDescent="0.25">
      <c r="A18" s="76" t="s">
        <v>213</v>
      </c>
      <c r="B18" s="100">
        <v>0.15</v>
      </c>
      <c r="C18" s="101">
        <v>0</v>
      </c>
      <c r="D18" s="102">
        <v>89204888</v>
      </c>
      <c r="E18" s="48"/>
      <c r="F18" s="76" t="s">
        <v>247</v>
      </c>
      <c r="G18" s="100">
        <v>3.15</v>
      </c>
      <c r="H18" s="101">
        <v>-0.32</v>
      </c>
      <c r="I18" s="102">
        <v>103982725.44</v>
      </c>
    </row>
    <row r="19" spans="1:9" ht="20.100000000000001" customHeight="1" x14ac:dyDescent="0.25">
      <c r="A19" s="76" t="s">
        <v>58</v>
      </c>
      <c r="B19" s="100">
        <v>1.21</v>
      </c>
      <c r="C19" s="101">
        <v>3.42</v>
      </c>
      <c r="D19" s="102">
        <v>67910131</v>
      </c>
      <c r="E19" s="48"/>
      <c r="F19" s="76" t="s">
        <v>333</v>
      </c>
      <c r="G19" s="100">
        <v>5.86</v>
      </c>
      <c r="H19" s="101">
        <v>0.17</v>
      </c>
      <c r="I19" s="102">
        <v>101348989.97</v>
      </c>
    </row>
    <row r="20" spans="1:9" ht="20.100000000000001" customHeight="1" x14ac:dyDescent="0.25">
      <c r="A20" s="76" t="s">
        <v>40</v>
      </c>
      <c r="B20" s="100">
        <v>0.33</v>
      </c>
      <c r="C20" s="101">
        <v>0</v>
      </c>
      <c r="D20" s="102">
        <v>42182989</v>
      </c>
      <c r="E20" s="48"/>
      <c r="F20" s="76" t="s">
        <v>254</v>
      </c>
      <c r="G20" s="100">
        <v>16.05</v>
      </c>
      <c r="H20" s="101">
        <v>0.06</v>
      </c>
      <c r="I20" s="102">
        <v>94215322.159999996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rightToLeft="1" topLeftCell="A67" zoomScale="110" zoomScaleNormal="110" workbookViewId="0">
      <selection activeCell="J57" sqref="J57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21" customHeight="1" x14ac:dyDescent="0.25">
      <c r="A1" s="75"/>
      <c r="B1" s="239" t="s">
        <v>347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5" ht="29.2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2.95" customHeight="1" x14ac:dyDescent="0.25">
      <c r="A3" s="75"/>
      <c r="B3" s="223" t="s">
        <v>54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</row>
    <row r="4" spans="1:15" ht="12.95" customHeight="1" x14ac:dyDescent="0.25">
      <c r="A4" s="75"/>
      <c r="B4" s="76" t="s">
        <v>329</v>
      </c>
      <c r="C4" s="76" t="s">
        <v>330</v>
      </c>
      <c r="D4" s="77">
        <v>0.34</v>
      </c>
      <c r="E4" s="89">
        <v>0.34</v>
      </c>
      <c r="F4" s="89">
        <v>0.33</v>
      </c>
      <c r="G4" s="89">
        <v>0.33</v>
      </c>
      <c r="H4" s="89">
        <v>0.33</v>
      </c>
      <c r="I4" s="89">
        <v>0.33</v>
      </c>
      <c r="J4" s="89">
        <v>0.34</v>
      </c>
      <c r="K4" s="90">
        <v>-2.94</v>
      </c>
      <c r="L4" s="99">
        <v>14</v>
      </c>
      <c r="M4" s="91">
        <v>10506247</v>
      </c>
      <c r="N4" s="92">
        <v>3504590.92</v>
      </c>
      <c r="O4"/>
    </row>
    <row r="5" spans="1:15" ht="12.95" customHeight="1" x14ac:dyDescent="0.25">
      <c r="A5" s="75"/>
      <c r="B5" s="76" t="s">
        <v>247</v>
      </c>
      <c r="C5" s="76" t="s">
        <v>246</v>
      </c>
      <c r="D5" s="77">
        <v>3.17</v>
      </c>
      <c r="E5" s="89">
        <v>3.19</v>
      </c>
      <c r="F5" s="89">
        <v>3.15</v>
      </c>
      <c r="G5" s="89">
        <v>3.15</v>
      </c>
      <c r="H5" s="89">
        <v>3.15</v>
      </c>
      <c r="I5" s="89">
        <v>3.15</v>
      </c>
      <c r="J5" s="89">
        <v>3.16</v>
      </c>
      <c r="K5" s="90">
        <v>-0.32</v>
      </c>
      <c r="L5" s="99">
        <v>137</v>
      </c>
      <c r="M5" s="91">
        <v>32984516</v>
      </c>
      <c r="N5" s="92">
        <v>103982725.44</v>
      </c>
      <c r="O5"/>
    </row>
    <row r="6" spans="1:15" ht="12.95" customHeight="1" x14ac:dyDescent="0.25">
      <c r="A6" s="75"/>
      <c r="B6" s="126" t="s">
        <v>268</v>
      </c>
      <c r="C6" s="126" t="s">
        <v>269</v>
      </c>
      <c r="D6" s="53">
        <v>0.24</v>
      </c>
      <c r="E6" s="89">
        <v>0.24</v>
      </c>
      <c r="F6" s="89">
        <v>0.23</v>
      </c>
      <c r="G6" s="89">
        <v>0.23</v>
      </c>
      <c r="H6" s="89">
        <v>0.23</v>
      </c>
      <c r="I6" s="89">
        <v>0.23</v>
      </c>
      <c r="J6" s="89">
        <v>0.23</v>
      </c>
      <c r="K6" s="90">
        <v>0</v>
      </c>
      <c r="L6" s="139">
        <v>10</v>
      </c>
      <c r="M6" s="91">
        <v>30433129</v>
      </c>
      <c r="N6" s="92">
        <v>7103947.2599999998</v>
      </c>
      <c r="O6"/>
    </row>
    <row r="7" spans="1:15" ht="12.95" customHeight="1" x14ac:dyDescent="0.25">
      <c r="A7" s="75"/>
      <c r="B7" s="76" t="s">
        <v>120</v>
      </c>
      <c r="C7" s="76" t="s">
        <v>121</v>
      </c>
      <c r="D7" s="53">
        <v>0.32</v>
      </c>
      <c r="E7" s="89">
        <v>0.32</v>
      </c>
      <c r="F7" s="89">
        <v>0.31</v>
      </c>
      <c r="G7" s="89">
        <v>0.31</v>
      </c>
      <c r="H7" s="89">
        <v>0.31</v>
      </c>
      <c r="I7" s="89">
        <v>0.31</v>
      </c>
      <c r="J7" s="89">
        <v>0.31</v>
      </c>
      <c r="K7" s="90">
        <v>0</v>
      </c>
      <c r="L7" s="118">
        <v>3</v>
      </c>
      <c r="M7" s="91">
        <v>64410</v>
      </c>
      <c r="N7" s="92">
        <v>20016.18</v>
      </c>
      <c r="O7"/>
    </row>
    <row r="8" spans="1:15" ht="12.95" customHeight="1" x14ac:dyDescent="0.25">
      <c r="A8" s="75"/>
      <c r="B8" s="76" t="s">
        <v>40</v>
      </c>
      <c r="C8" s="76" t="s">
        <v>55</v>
      </c>
      <c r="D8" s="77">
        <v>0.33</v>
      </c>
      <c r="E8" s="89">
        <v>0.34</v>
      </c>
      <c r="F8" s="89">
        <v>0.33</v>
      </c>
      <c r="G8" s="89">
        <v>0.33</v>
      </c>
      <c r="H8" s="89">
        <v>0.33</v>
      </c>
      <c r="I8" s="89">
        <v>0.33</v>
      </c>
      <c r="J8" s="89">
        <v>0.33</v>
      </c>
      <c r="K8" s="90">
        <v>0</v>
      </c>
      <c r="L8" s="99">
        <v>24</v>
      </c>
      <c r="M8" s="91">
        <v>42182989</v>
      </c>
      <c r="N8" s="92">
        <v>13933286.289999999</v>
      </c>
      <c r="O8"/>
    </row>
    <row r="9" spans="1:15" ht="12.95" customHeight="1" x14ac:dyDescent="0.25">
      <c r="A9" s="75"/>
      <c r="B9" s="76" t="s">
        <v>56</v>
      </c>
      <c r="C9" s="76" t="s">
        <v>57</v>
      </c>
      <c r="D9" s="77">
        <v>0.36</v>
      </c>
      <c r="E9" s="89">
        <v>0.37</v>
      </c>
      <c r="F9" s="89">
        <v>0.36</v>
      </c>
      <c r="G9" s="89">
        <v>0.37</v>
      </c>
      <c r="H9" s="89">
        <v>0.36</v>
      </c>
      <c r="I9" s="89">
        <v>0.37</v>
      </c>
      <c r="J9" s="89">
        <v>0.36</v>
      </c>
      <c r="K9" s="90">
        <v>2.78</v>
      </c>
      <c r="L9" s="99">
        <v>3</v>
      </c>
      <c r="M9" s="91">
        <v>1556241</v>
      </c>
      <c r="N9" s="92">
        <v>571281.56999999995</v>
      </c>
      <c r="O9"/>
    </row>
    <row r="10" spans="1:15" ht="12.95" customHeight="1" x14ac:dyDescent="0.25">
      <c r="A10" s="75"/>
      <c r="B10" s="76" t="s">
        <v>58</v>
      </c>
      <c r="C10" s="76" t="s">
        <v>59</v>
      </c>
      <c r="D10" s="77">
        <v>1.18</v>
      </c>
      <c r="E10" s="89">
        <v>1.22</v>
      </c>
      <c r="F10" s="89">
        <v>1.18</v>
      </c>
      <c r="G10" s="89">
        <v>1.2</v>
      </c>
      <c r="H10" s="89">
        <v>1.1599999999999999</v>
      </c>
      <c r="I10" s="89">
        <v>1.21</v>
      </c>
      <c r="J10" s="89">
        <v>1.17</v>
      </c>
      <c r="K10" s="90">
        <v>3.42</v>
      </c>
      <c r="L10" s="99">
        <v>134</v>
      </c>
      <c r="M10" s="91">
        <v>67910131</v>
      </c>
      <c r="N10" s="92">
        <v>81793757.709999993</v>
      </c>
      <c r="O10"/>
    </row>
    <row r="11" spans="1:15" ht="12.95" customHeight="1" x14ac:dyDescent="0.25">
      <c r="A11" s="75"/>
      <c r="B11" s="76" t="s">
        <v>118</v>
      </c>
      <c r="C11" s="76" t="s">
        <v>119</v>
      </c>
      <c r="D11" s="53">
        <v>0.09</v>
      </c>
      <c r="E11" s="89">
        <v>0.09</v>
      </c>
      <c r="F11" s="89">
        <v>0.09</v>
      </c>
      <c r="G11" s="89">
        <v>0.09</v>
      </c>
      <c r="H11" s="89">
        <v>0.09</v>
      </c>
      <c r="I11" s="89">
        <v>0.09</v>
      </c>
      <c r="J11" s="89">
        <v>0.09</v>
      </c>
      <c r="K11" s="90">
        <v>0</v>
      </c>
      <c r="L11" s="139">
        <v>7</v>
      </c>
      <c r="M11" s="91">
        <v>7040143</v>
      </c>
      <c r="N11" s="92">
        <v>633612.87</v>
      </c>
      <c r="O11"/>
    </row>
    <row r="12" spans="1:15" ht="12.95" customHeight="1" x14ac:dyDescent="0.25">
      <c r="A12" s="75"/>
      <c r="B12" s="76" t="s">
        <v>213</v>
      </c>
      <c r="C12" s="76" t="s">
        <v>214</v>
      </c>
      <c r="D12" s="53">
        <v>0.16</v>
      </c>
      <c r="E12" s="89">
        <v>0.17</v>
      </c>
      <c r="F12" s="89">
        <v>0.15</v>
      </c>
      <c r="G12" s="89">
        <v>0.16</v>
      </c>
      <c r="H12" s="89">
        <v>0.15</v>
      </c>
      <c r="I12" s="89">
        <v>0.15</v>
      </c>
      <c r="J12" s="89">
        <v>0.15</v>
      </c>
      <c r="K12" s="90">
        <v>0</v>
      </c>
      <c r="L12" s="118">
        <v>21</v>
      </c>
      <c r="M12" s="91">
        <v>89204888</v>
      </c>
      <c r="N12" s="92">
        <v>14272812.08</v>
      </c>
      <c r="O12"/>
    </row>
    <row r="13" spans="1:15" ht="12.95" customHeight="1" x14ac:dyDescent="0.25">
      <c r="A13" s="75"/>
      <c r="B13" s="76" t="s">
        <v>225</v>
      </c>
      <c r="C13" s="76" t="s">
        <v>226</v>
      </c>
      <c r="D13" s="77">
        <v>2.09</v>
      </c>
      <c r="E13" s="89">
        <v>2.12</v>
      </c>
      <c r="F13" s="89">
        <v>2.09</v>
      </c>
      <c r="G13" s="89">
        <v>2.1</v>
      </c>
      <c r="H13" s="89">
        <v>2.08</v>
      </c>
      <c r="I13" s="89">
        <v>2.11</v>
      </c>
      <c r="J13" s="89">
        <v>2.09</v>
      </c>
      <c r="K13" s="90">
        <v>0.96</v>
      </c>
      <c r="L13" s="99">
        <v>170</v>
      </c>
      <c r="M13" s="91">
        <v>210246895</v>
      </c>
      <c r="N13" s="92">
        <v>441730095.32999998</v>
      </c>
      <c r="O13"/>
    </row>
    <row r="14" spans="1:15" ht="12.95" customHeight="1" x14ac:dyDescent="0.25">
      <c r="A14" s="75"/>
      <c r="B14" s="105" t="s">
        <v>244</v>
      </c>
      <c r="C14" s="105" t="s">
        <v>245</v>
      </c>
      <c r="D14" s="77">
        <v>4.1100000000000003</v>
      </c>
      <c r="E14" s="89">
        <v>4.13</v>
      </c>
      <c r="F14" s="89">
        <v>4.09</v>
      </c>
      <c r="G14" s="89">
        <v>4.0999999999999996</v>
      </c>
      <c r="H14" s="89">
        <v>4.09</v>
      </c>
      <c r="I14" s="89">
        <v>4.0999999999999996</v>
      </c>
      <c r="J14" s="89">
        <v>4.1100000000000003</v>
      </c>
      <c r="K14" s="90">
        <v>-0.24</v>
      </c>
      <c r="L14" s="99">
        <v>104</v>
      </c>
      <c r="M14" s="91">
        <v>25560475</v>
      </c>
      <c r="N14" s="92">
        <v>104834658.12</v>
      </c>
      <c r="O14"/>
    </row>
    <row r="15" spans="1:15" ht="12.95" customHeight="1" x14ac:dyDescent="0.25">
      <c r="A15" s="75"/>
      <c r="B15" s="76" t="s">
        <v>36</v>
      </c>
      <c r="C15" s="76" t="s">
        <v>100</v>
      </c>
      <c r="D15" s="77">
        <v>0.24</v>
      </c>
      <c r="E15" s="89">
        <v>0.24</v>
      </c>
      <c r="F15" s="89">
        <v>0.24</v>
      </c>
      <c r="G15" s="89">
        <v>0.24</v>
      </c>
      <c r="H15" s="89">
        <v>0.23</v>
      </c>
      <c r="I15" s="89">
        <v>0.24</v>
      </c>
      <c r="J15" s="89">
        <v>0.24</v>
      </c>
      <c r="K15" s="90">
        <v>0</v>
      </c>
      <c r="L15" s="99">
        <v>1</v>
      </c>
      <c r="M15" s="91">
        <v>6000</v>
      </c>
      <c r="N15" s="92">
        <v>1440</v>
      </c>
      <c r="O15"/>
    </row>
    <row r="16" spans="1:15" ht="12.95" customHeight="1" x14ac:dyDescent="0.25">
      <c r="A16" s="75"/>
      <c r="B16" s="76" t="s">
        <v>60</v>
      </c>
      <c r="C16" s="76" t="s">
        <v>61</v>
      </c>
      <c r="D16" s="89">
        <v>0.86</v>
      </c>
      <c r="E16" s="89">
        <v>0.86</v>
      </c>
      <c r="F16" s="89">
        <v>0.86</v>
      </c>
      <c r="G16" s="89">
        <v>0.86</v>
      </c>
      <c r="H16" s="89">
        <v>0.86</v>
      </c>
      <c r="I16" s="89">
        <v>0.86</v>
      </c>
      <c r="J16" s="89">
        <v>0.86</v>
      </c>
      <c r="K16" s="90">
        <v>0</v>
      </c>
      <c r="L16" s="142">
        <v>2</v>
      </c>
      <c r="M16" s="91">
        <v>213</v>
      </c>
      <c r="N16" s="92">
        <v>183.18</v>
      </c>
      <c r="O16"/>
    </row>
    <row r="17" spans="1:15" ht="12.95" customHeight="1" x14ac:dyDescent="0.25">
      <c r="A17" s="75"/>
      <c r="B17" s="76" t="s">
        <v>101</v>
      </c>
      <c r="C17" s="76" t="s">
        <v>102</v>
      </c>
      <c r="D17" s="77">
        <v>0.06</v>
      </c>
      <c r="E17" s="89">
        <v>0.06</v>
      </c>
      <c r="F17" s="89">
        <v>0.05</v>
      </c>
      <c r="G17" s="89">
        <v>0.05</v>
      </c>
      <c r="H17" s="89">
        <v>0.06</v>
      </c>
      <c r="I17" s="89">
        <v>0.05</v>
      </c>
      <c r="J17" s="89">
        <v>0.06</v>
      </c>
      <c r="K17" s="90">
        <v>-16.670000000000002</v>
      </c>
      <c r="L17" s="99">
        <v>32</v>
      </c>
      <c r="M17" s="91">
        <v>25055430</v>
      </c>
      <c r="N17" s="92">
        <v>1253371.5</v>
      </c>
      <c r="O17"/>
    </row>
    <row r="18" spans="1:15" ht="12.95" customHeight="1" x14ac:dyDescent="0.25">
      <c r="A18" s="75"/>
      <c r="B18" s="240" t="s">
        <v>62</v>
      </c>
      <c r="C18" s="241"/>
      <c r="D18" s="95"/>
      <c r="E18" s="95"/>
      <c r="F18" s="95"/>
      <c r="G18" s="95"/>
      <c r="H18" s="95"/>
      <c r="I18" s="95"/>
      <c r="J18" s="95"/>
      <c r="K18" s="95"/>
      <c r="L18" s="78">
        <f>SUM(L4:L17)</f>
        <v>662</v>
      </c>
      <c r="M18" s="78">
        <f>SUM(M4:M17)</f>
        <v>542751707</v>
      </c>
      <c r="N18" s="78">
        <f>SUM(N4:N17)</f>
        <v>773635778.44999993</v>
      </c>
      <c r="O18"/>
    </row>
    <row r="19" spans="1:15" ht="12.95" customHeight="1" x14ac:dyDescent="0.25">
      <c r="A19" s="75"/>
      <c r="B19" s="223" t="s">
        <v>63</v>
      </c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5"/>
      <c r="O19"/>
    </row>
    <row r="20" spans="1:15" ht="12.95" customHeight="1" x14ac:dyDescent="0.25">
      <c r="A20" s="75"/>
      <c r="B20" s="76" t="s">
        <v>254</v>
      </c>
      <c r="C20" s="76" t="s">
        <v>255</v>
      </c>
      <c r="D20" s="77">
        <v>16.04</v>
      </c>
      <c r="E20" s="89">
        <v>16.149999999999999</v>
      </c>
      <c r="F20" s="89">
        <v>16.04</v>
      </c>
      <c r="G20" s="89">
        <v>16.09</v>
      </c>
      <c r="H20" s="89">
        <v>16.03</v>
      </c>
      <c r="I20" s="89">
        <v>16.05</v>
      </c>
      <c r="J20" s="89">
        <v>16.04</v>
      </c>
      <c r="K20" s="90">
        <v>0.06</v>
      </c>
      <c r="L20" s="99">
        <v>110</v>
      </c>
      <c r="M20" s="91">
        <v>5855044</v>
      </c>
      <c r="N20" s="92">
        <v>94215322.159999996</v>
      </c>
      <c r="O20"/>
    </row>
    <row r="21" spans="1:15" ht="12.95" customHeight="1" x14ac:dyDescent="0.25">
      <c r="A21" s="75"/>
      <c r="B21" s="76" t="s">
        <v>64</v>
      </c>
      <c r="C21" s="76" t="s">
        <v>65</v>
      </c>
      <c r="D21" s="77">
        <v>4.28</v>
      </c>
      <c r="E21" s="89">
        <v>4.3499999999999996</v>
      </c>
      <c r="F21" s="89">
        <v>4.2</v>
      </c>
      <c r="G21" s="89">
        <v>4.26</v>
      </c>
      <c r="H21" s="89">
        <v>4.3099999999999996</v>
      </c>
      <c r="I21" s="89">
        <v>4.3499999999999996</v>
      </c>
      <c r="J21" s="89">
        <v>4.28</v>
      </c>
      <c r="K21" s="90">
        <v>1.64</v>
      </c>
      <c r="L21" s="99">
        <v>26</v>
      </c>
      <c r="M21" s="91">
        <v>248905</v>
      </c>
      <c r="N21" s="92">
        <v>1059338.1100000001</v>
      </c>
      <c r="O21"/>
    </row>
    <row r="22" spans="1:15" ht="12.95" customHeight="1" x14ac:dyDescent="0.25">
      <c r="A22" s="75"/>
      <c r="B22" s="221" t="s">
        <v>66</v>
      </c>
      <c r="C22" s="222"/>
      <c r="D22" s="95"/>
      <c r="E22" s="95"/>
      <c r="F22" s="95"/>
      <c r="G22" s="95"/>
      <c r="H22" s="95"/>
      <c r="I22" s="95"/>
      <c r="J22" s="95"/>
      <c r="K22" s="95"/>
      <c r="L22" s="78">
        <f>SUM(L20:L21)</f>
        <v>136</v>
      </c>
      <c r="M22" s="78">
        <f>SUM(M20:M21)</f>
        <v>6103949</v>
      </c>
      <c r="N22" s="78">
        <f>SUM(N20:N21)</f>
        <v>95274660.269999996</v>
      </c>
    </row>
    <row r="23" spans="1:15" ht="12.95" customHeight="1" x14ac:dyDescent="0.25">
      <c r="A23" s="75"/>
      <c r="B23" s="223" t="s">
        <v>67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  <c r="O23"/>
    </row>
    <row r="24" spans="1:15" ht="12.95" customHeight="1" x14ac:dyDescent="0.25">
      <c r="A24" s="75"/>
      <c r="B24" s="76" t="s">
        <v>228</v>
      </c>
      <c r="C24" s="76" t="s">
        <v>227</v>
      </c>
      <c r="D24" s="77">
        <v>0.84</v>
      </c>
      <c r="E24" s="89">
        <v>0.84</v>
      </c>
      <c r="F24" s="89">
        <v>0.84</v>
      </c>
      <c r="G24" s="89">
        <v>0.84</v>
      </c>
      <c r="H24" s="89">
        <v>0.84</v>
      </c>
      <c r="I24" s="89">
        <v>0.84</v>
      </c>
      <c r="J24" s="89">
        <v>0.84</v>
      </c>
      <c r="K24" s="90">
        <v>0</v>
      </c>
      <c r="L24" s="99">
        <v>5</v>
      </c>
      <c r="M24" s="91">
        <v>380952</v>
      </c>
      <c r="N24" s="92">
        <v>319999.68</v>
      </c>
      <c r="O24"/>
    </row>
    <row r="25" spans="1:15" ht="12.95" customHeight="1" x14ac:dyDescent="0.25">
      <c r="A25" s="75"/>
      <c r="B25" s="76" t="s">
        <v>349</v>
      </c>
      <c r="C25" s="76" t="s">
        <v>348</v>
      </c>
      <c r="D25" s="77">
        <v>0.54</v>
      </c>
      <c r="E25" s="89">
        <v>0.66</v>
      </c>
      <c r="F25" s="89">
        <v>0.54</v>
      </c>
      <c r="G25" s="89">
        <v>0.63</v>
      </c>
      <c r="H25" s="89">
        <v>0.45</v>
      </c>
      <c r="I25" s="89">
        <v>0.65</v>
      </c>
      <c r="J25" s="89">
        <v>0.53</v>
      </c>
      <c r="K25" s="90">
        <v>22.64</v>
      </c>
      <c r="L25" s="99">
        <v>11</v>
      </c>
      <c r="M25" s="91">
        <v>1804398</v>
      </c>
      <c r="N25" s="92">
        <v>1133814.8</v>
      </c>
      <c r="O25"/>
    </row>
    <row r="26" spans="1:15" ht="12.95" customHeight="1" x14ac:dyDescent="0.25">
      <c r="A26" s="75"/>
      <c r="B26" s="221" t="s">
        <v>308</v>
      </c>
      <c r="C26" s="222"/>
      <c r="D26" s="95"/>
      <c r="E26" s="95"/>
      <c r="F26" s="95"/>
      <c r="G26" s="95"/>
      <c r="H26" s="95"/>
      <c r="I26" s="95"/>
      <c r="J26" s="95"/>
      <c r="K26" s="95"/>
      <c r="L26" s="78">
        <f>SUM(L24:L25)</f>
        <v>16</v>
      </c>
      <c r="M26" s="78">
        <f>SUM(M24:M25)</f>
        <v>2185350</v>
      </c>
      <c r="N26" s="78">
        <f>SUM(N24:N25)</f>
        <v>1453814.48</v>
      </c>
    </row>
    <row r="27" spans="1:15" ht="12.95" customHeight="1" x14ac:dyDescent="0.25">
      <c r="A27" s="75"/>
      <c r="B27" s="223" t="s">
        <v>68</v>
      </c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5"/>
    </row>
    <row r="28" spans="1:15" ht="12.95" customHeight="1" x14ac:dyDescent="0.25">
      <c r="A28" s="75"/>
      <c r="B28" s="76" t="s">
        <v>69</v>
      </c>
      <c r="C28" s="76" t="s">
        <v>70</v>
      </c>
      <c r="D28" s="77">
        <v>21.9</v>
      </c>
      <c r="E28" s="89">
        <v>21.9</v>
      </c>
      <c r="F28" s="89">
        <v>21.7</v>
      </c>
      <c r="G28" s="89">
        <v>21.79</v>
      </c>
      <c r="H28" s="89">
        <v>21.96</v>
      </c>
      <c r="I28" s="89">
        <v>21.7</v>
      </c>
      <c r="J28" s="89">
        <v>21.9</v>
      </c>
      <c r="K28" s="90">
        <v>-0.91</v>
      </c>
      <c r="L28" s="99">
        <v>27</v>
      </c>
      <c r="M28" s="91">
        <v>994542</v>
      </c>
      <c r="N28" s="92">
        <v>21674067.699999999</v>
      </c>
      <c r="O28"/>
    </row>
    <row r="29" spans="1:15" ht="12.95" customHeight="1" x14ac:dyDescent="0.25">
      <c r="A29" s="75"/>
      <c r="B29" s="76" t="s">
        <v>35</v>
      </c>
      <c r="C29" s="76" t="s">
        <v>71</v>
      </c>
      <c r="D29" s="89">
        <v>4.5</v>
      </c>
      <c r="E29" s="89">
        <v>4.5</v>
      </c>
      <c r="F29" s="89">
        <v>4.5</v>
      </c>
      <c r="G29" s="89">
        <v>4.5</v>
      </c>
      <c r="H29" s="89">
        <v>4.5</v>
      </c>
      <c r="I29" s="89">
        <v>4.5</v>
      </c>
      <c r="J29" s="89">
        <v>4.5</v>
      </c>
      <c r="K29" s="90">
        <v>0</v>
      </c>
      <c r="L29" s="142">
        <v>1</v>
      </c>
      <c r="M29" s="91">
        <v>441</v>
      </c>
      <c r="N29" s="92">
        <v>1984.5</v>
      </c>
      <c r="O29"/>
    </row>
    <row r="30" spans="1:15" ht="12.95" customHeight="1" x14ac:dyDescent="0.25">
      <c r="A30" s="75"/>
      <c r="B30" s="76" t="s">
        <v>74</v>
      </c>
      <c r="C30" s="76" t="s">
        <v>75</v>
      </c>
      <c r="D30" s="89">
        <v>3.77</v>
      </c>
      <c r="E30" s="89">
        <v>3.77</v>
      </c>
      <c r="F30" s="89">
        <v>3.7</v>
      </c>
      <c r="G30" s="89">
        <v>3.7</v>
      </c>
      <c r="H30" s="89">
        <v>3.71</v>
      </c>
      <c r="I30" s="113">
        <v>3.7</v>
      </c>
      <c r="J30" s="113">
        <v>3.7</v>
      </c>
      <c r="K30" s="114">
        <v>0</v>
      </c>
      <c r="L30" s="118">
        <v>10</v>
      </c>
      <c r="M30" s="115">
        <v>3130000</v>
      </c>
      <c r="N30" s="116">
        <v>11588647.789999999</v>
      </c>
      <c r="O30"/>
    </row>
    <row r="31" spans="1:15" ht="12.95" customHeight="1" x14ac:dyDescent="0.25">
      <c r="A31" s="75"/>
      <c r="B31" s="76" t="s">
        <v>311</v>
      </c>
      <c r="C31" s="76" t="s">
        <v>312</v>
      </c>
      <c r="D31" s="89">
        <v>0.66</v>
      </c>
      <c r="E31" s="148">
        <v>0.66</v>
      </c>
      <c r="F31" s="148">
        <v>0.66</v>
      </c>
      <c r="G31" s="148">
        <v>0.66</v>
      </c>
      <c r="H31" s="148">
        <v>0.66</v>
      </c>
      <c r="I31" s="148">
        <v>0.66</v>
      </c>
      <c r="J31" s="148">
        <v>0.66</v>
      </c>
      <c r="K31" s="149">
        <v>0</v>
      </c>
      <c r="L31" s="145">
        <v>2</v>
      </c>
      <c r="M31" s="146">
        <v>7530</v>
      </c>
      <c r="N31" s="147">
        <v>4969.8</v>
      </c>
    </row>
    <row r="32" spans="1:15" ht="12.95" customHeight="1" x14ac:dyDescent="0.25">
      <c r="A32" s="75"/>
      <c r="B32" s="226" t="s">
        <v>78</v>
      </c>
      <c r="C32" s="227"/>
      <c r="D32" s="95"/>
      <c r="E32" s="95"/>
      <c r="F32" s="95"/>
      <c r="G32" s="95"/>
      <c r="H32" s="95"/>
      <c r="I32" s="95"/>
      <c r="J32" s="95"/>
      <c r="K32" s="95"/>
      <c r="L32" s="78">
        <f>SUM(L28:L31)</f>
        <v>40</v>
      </c>
      <c r="M32" s="78">
        <f>SUM(M28:M31)</f>
        <v>4132513</v>
      </c>
      <c r="N32" s="78">
        <f>SUM(N28:N31)</f>
        <v>33269669.789999999</v>
      </c>
    </row>
    <row r="33" spans="1:15" ht="12.95" customHeight="1" x14ac:dyDescent="0.25">
      <c r="B33" s="223" t="s">
        <v>79</v>
      </c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5"/>
      <c r="O33"/>
    </row>
    <row r="34" spans="1:15" ht="12.95" customHeight="1" x14ac:dyDescent="0.25">
      <c r="B34" s="76" t="s">
        <v>309</v>
      </c>
      <c r="C34" s="76" t="s">
        <v>310</v>
      </c>
      <c r="D34" s="89">
        <v>6.42</v>
      </c>
      <c r="E34" s="89">
        <v>6.44</v>
      </c>
      <c r="F34" s="89">
        <v>6.4</v>
      </c>
      <c r="G34" s="89">
        <v>6.42</v>
      </c>
      <c r="H34" s="89">
        <v>6.43</v>
      </c>
      <c r="I34" s="113">
        <v>6.42</v>
      </c>
      <c r="J34" s="113">
        <v>6.42</v>
      </c>
      <c r="K34" s="114">
        <v>0</v>
      </c>
      <c r="L34" s="118">
        <v>104</v>
      </c>
      <c r="M34" s="115">
        <v>6268309</v>
      </c>
      <c r="N34" s="116">
        <v>40246438.469999999</v>
      </c>
      <c r="O34"/>
    </row>
    <row r="35" spans="1:15" ht="12.95" customHeight="1" x14ac:dyDescent="0.25">
      <c r="B35" s="76" t="s">
        <v>287</v>
      </c>
      <c r="C35" s="76" t="s">
        <v>288</v>
      </c>
      <c r="D35" s="89">
        <v>2.21</v>
      </c>
      <c r="E35" s="89">
        <v>2.21</v>
      </c>
      <c r="F35" s="89">
        <v>2.21</v>
      </c>
      <c r="G35" s="89">
        <v>2.21</v>
      </c>
      <c r="H35" s="89">
        <v>2.25</v>
      </c>
      <c r="I35" s="89">
        <v>2.21</v>
      </c>
      <c r="J35" s="89">
        <v>2.25</v>
      </c>
      <c r="K35" s="90">
        <v>-1.78</v>
      </c>
      <c r="L35" s="145">
        <v>13</v>
      </c>
      <c r="M35" s="91">
        <v>863144</v>
      </c>
      <c r="N35" s="92">
        <v>1907548.24</v>
      </c>
      <c r="O35"/>
    </row>
    <row r="36" spans="1:15" ht="12.95" customHeight="1" x14ac:dyDescent="0.25">
      <c r="B36" s="76" t="s">
        <v>251</v>
      </c>
      <c r="C36" s="76" t="s">
        <v>252</v>
      </c>
      <c r="D36" s="89">
        <v>22</v>
      </c>
      <c r="E36" s="148">
        <v>22</v>
      </c>
      <c r="F36" s="148">
        <v>21.8</v>
      </c>
      <c r="G36" s="148">
        <v>21.97</v>
      </c>
      <c r="H36" s="89">
        <v>22.04</v>
      </c>
      <c r="I36" s="89">
        <v>21.8</v>
      </c>
      <c r="J36" s="89">
        <v>22</v>
      </c>
      <c r="K36" s="90">
        <v>-0.91</v>
      </c>
      <c r="L36" s="145">
        <v>3</v>
      </c>
      <c r="M36" s="91">
        <v>15000</v>
      </c>
      <c r="N36" s="92">
        <v>329600</v>
      </c>
      <c r="O36"/>
    </row>
    <row r="37" spans="1:15" ht="12.95" customHeight="1" x14ac:dyDescent="0.25">
      <c r="B37" s="76" t="s">
        <v>82</v>
      </c>
      <c r="C37" s="76" t="s">
        <v>83</v>
      </c>
      <c r="D37" s="89">
        <v>2.8</v>
      </c>
      <c r="E37" s="148">
        <v>2.8</v>
      </c>
      <c r="F37" s="148">
        <v>2.74</v>
      </c>
      <c r="G37" s="148">
        <v>2.74</v>
      </c>
      <c r="H37" s="148">
        <v>2.73</v>
      </c>
      <c r="I37" s="148">
        <v>2.74</v>
      </c>
      <c r="J37" s="148">
        <v>2.73</v>
      </c>
      <c r="K37" s="149">
        <v>0.37</v>
      </c>
      <c r="L37" s="145">
        <v>3</v>
      </c>
      <c r="M37" s="146">
        <v>10100</v>
      </c>
      <c r="N37" s="147">
        <v>27680</v>
      </c>
      <c r="O37"/>
    </row>
    <row r="38" spans="1:15" ht="12.95" customHeight="1" x14ac:dyDescent="0.25">
      <c r="A38" s="75"/>
      <c r="B38" s="138" t="s">
        <v>317</v>
      </c>
      <c r="C38" s="138" t="s">
        <v>318</v>
      </c>
      <c r="D38" s="89">
        <v>2.2599999999999998</v>
      </c>
      <c r="E38" s="89">
        <v>2.3199999999999998</v>
      </c>
      <c r="F38" s="89">
        <v>2.2400000000000002</v>
      </c>
      <c r="G38" s="89">
        <v>2.2599999999999998</v>
      </c>
      <c r="H38" s="89">
        <v>2.25</v>
      </c>
      <c r="I38" s="113">
        <v>2.29</v>
      </c>
      <c r="J38" s="113">
        <v>2.25</v>
      </c>
      <c r="K38" s="114">
        <v>1.78</v>
      </c>
      <c r="L38" s="118">
        <v>60</v>
      </c>
      <c r="M38" s="115">
        <v>9936101</v>
      </c>
      <c r="N38" s="116">
        <v>22481159.280000001</v>
      </c>
      <c r="O38"/>
    </row>
    <row r="39" spans="1:15" ht="12.95" customHeight="1" x14ac:dyDescent="0.25">
      <c r="A39" s="75"/>
      <c r="B39" s="76" t="s">
        <v>84</v>
      </c>
      <c r="C39" s="76" t="s">
        <v>85</v>
      </c>
      <c r="D39" s="89">
        <v>6.4</v>
      </c>
      <c r="E39" s="89">
        <v>6.93</v>
      </c>
      <c r="F39" s="89">
        <v>5.81</v>
      </c>
      <c r="G39" s="89">
        <v>6.12</v>
      </c>
      <c r="H39" s="89">
        <v>6.4</v>
      </c>
      <c r="I39" s="113">
        <v>6.84</v>
      </c>
      <c r="J39" s="113">
        <v>6.4</v>
      </c>
      <c r="K39" s="114">
        <v>6.87</v>
      </c>
      <c r="L39" s="118">
        <v>51</v>
      </c>
      <c r="M39" s="115">
        <v>6258588</v>
      </c>
      <c r="N39" s="116">
        <v>38296206.189999998</v>
      </c>
      <c r="O39"/>
    </row>
    <row r="40" spans="1:15" ht="12.95" customHeight="1" x14ac:dyDescent="0.25">
      <c r="A40" s="75"/>
      <c r="B40" s="221" t="s">
        <v>86</v>
      </c>
      <c r="C40" s="222"/>
      <c r="D40" s="95"/>
      <c r="E40" s="95"/>
      <c r="F40" s="95"/>
      <c r="G40" s="95"/>
      <c r="H40" s="95"/>
      <c r="I40" s="95"/>
      <c r="J40" s="95"/>
      <c r="K40" s="95"/>
      <c r="L40" s="78">
        <f>SUM(L34:L39)</f>
        <v>234</v>
      </c>
      <c r="M40" s="78">
        <f>SUM(M34:M39)</f>
        <v>23351242</v>
      </c>
      <c r="N40" s="78">
        <f>SUM(N34:N39)</f>
        <v>103288632.18000001</v>
      </c>
      <c r="O40"/>
    </row>
    <row r="41" spans="1:15" ht="12.95" customHeight="1" x14ac:dyDescent="0.25">
      <c r="A41" s="75"/>
      <c r="B41" s="218" t="s">
        <v>87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20"/>
      <c r="O41"/>
    </row>
    <row r="42" spans="1:15" ht="12.95" customHeight="1" x14ac:dyDescent="0.25">
      <c r="A42" s="75"/>
      <c r="B42" s="76" t="s">
        <v>128</v>
      </c>
      <c r="C42" s="76" t="s">
        <v>129</v>
      </c>
      <c r="D42" s="89">
        <v>13.2</v>
      </c>
      <c r="E42" s="113">
        <v>13.2</v>
      </c>
      <c r="F42" s="113">
        <v>13.2</v>
      </c>
      <c r="G42" s="113">
        <v>13.2</v>
      </c>
      <c r="H42" s="113">
        <v>13.08</v>
      </c>
      <c r="I42" s="113">
        <v>13.2</v>
      </c>
      <c r="J42" s="113">
        <v>13.3</v>
      </c>
      <c r="K42" s="114">
        <v>-0.75</v>
      </c>
      <c r="L42" s="118">
        <v>1</v>
      </c>
      <c r="M42" s="115">
        <v>100</v>
      </c>
      <c r="N42" s="116">
        <v>1320</v>
      </c>
      <c r="O42"/>
    </row>
    <row r="43" spans="1:15" ht="12.95" customHeight="1" x14ac:dyDescent="0.25">
      <c r="A43" s="75"/>
      <c r="B43" s="105" t="s">
        <v>327</v>
      </c>
      <c r="C43" s="105" t="s">
        <v>328</v>
      </c>
      <c r="D43" s="144">
        <v>9</v>
      </c>
      <c r="E43" s="89">
        <v>9.02</v>
      </c>
      <c r="F43" s="89">
        <v>9</v>
      </c>
      <c r="G43" s="89">
        <v>9</v>
      </c>
      <c r="H43" s="89">
        <v>9</v>
      </c>
      <c r="I43" s="89">
        <v>9</v>
      </c>
      <c r="J43" s="89">
        <v>9</v>
      </c>
      <c r="K43" s="90">
        <v>0</v>
      </c>
      <c r="L43" s="142">
        <v>6</v>
      </c>
      <c r="M43" s="91">
        <v>848255</v>
      </c>
      <c r="N43" s="92">
        <v>7634341.7300000004</v>
      </c>
      <c r="O43"/>
    </row>
    <row r="44" spans="1:15" ht="12.95" customHeight="1" x14ac:dyDescent="0.25">
      <c r="A44" s="75"/>
      <c r="B44" s="76" t="s">
        <v>305</v>
      </c>
      <c r="C44" s="105" t="s">
        <v>306</v>
      </c>
      <c r="D44" s="89">
        <v>68</v>
      </c>
      <c r="E44" s="148">
        <v>68</v>
      </c>
      <c r="F44" s="148">
        <v>68</v>
      </c>
      <c r="G44" s="148">
        <v>68</v>
      </c>
      <c r="H44" s="148">
        <v>68</v>
      </c>
      <c r="I44" s="148">
        <v>68</v>
      </c>
      <c r="J44" s="148">
        <v>68</v>
      </c>
      <c r="K44" s="149">
        <v>0</v>
      </c>
      <c r="L44" s="145">
        <v>4</v>
      </c>
      <c r="M44" s="146">
        <v>50396</v>
      </c>
      <c r="N44" s="147">
        <v>3426928</v>
      </c>
      <c r="O44"/>
    </row>
    <row r="45" spans="1:15" ht="12.95" customHeight="1" x14ac:dyDescent="0.25">
      <c r="A45" s="75"/>
      <c r="B45" s="76" t="s">
        <v>279</v>
      </c>
      <c r="C45" s="105" t="s">
        <v>280</v>
      </c>
      <c r="D45" s="89">
        <v>14</v>
      </c>
      <c r="E45" s="148">
        <v>14</v>
      </c>
      <c r="F45" s="148">
        <v>13.75</v>
      </c>
      <c r="G45" s="148">
        <v>13.78</v>
      </c>
      <c r="H45" s="148">
        <v>14</v>
      </c>
      <c r="I45" s="148">
        <v>13.75</v>
      </c>
      <c r="J45" s="148">
        <v>14</v>
      </c>
      <c r="K45" s="149">
        <v>-1.79</v>
      </c>
      <c r="L45" s="145">
        <v>4</v>
      </c>
      <c r="M45" s="146">
        <v>65594</v>
      </c>
      <c r="N45" s="147">
        <v>903645</v>
      </c>
      <c r="O45"/>
    </row>
    <row r="46" spans="1:15" ht="12.95" customHeight="1" x14ac:dyDescent="0.25">
      <c r="A46" s="75"/>
      <c r="B46" s="221" t="s">
        <v>89</v>
      </c>
      <c r="C46" s="222"/>
      <c r="D46" s="233"/>
      <c r="E46" s="234"/>
      <c r="F46" s="234"/>
      <c r="G46" s="234"/>
      <c r="H46" s="234"/>
      <c r="I46" s="234"/>
      <c r="J46" s="234"/>
      <c r="K46" s="235"/>
      <c r="L46" s="78">
        <f>SUM(L42:L45)</f>
        <v>15</v>
      </c>
      <c r="M46" s="78">
        <f>SUM(M42:M45)</f>
        <v>964345</v>
      </c>
      <c r="N46" s="78">
        <f>SUM(N42:N45)</f>
        <v>11966234.73</v>
      </c>
      <c r="O46"/>
    </row>
    <row r="47" spans="1:15" ht="12.95" customHeight="1" x14ac:dyDescent="0.25">
      <c r="A47" s="75"/>
      <c r="B47" s="218" t="s">
        <v>90</v>
      </c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20"/>
      <c r="O47"/>
    </row>
    <row r="48" spans="1:15" ht="12.95" customHeight="1" x14ac:dyDescent="0.25">
      <c r="A48" s="75"/>
      <c r="B48" s="76" t="s">
        <v>256</v>
      </c>
      <c r="C48" s="76" t="s">
        <v>257</v>
      </c>
      <c r="D48" s="89">
        <v>8</v>
      </c>
      <c r="E48" s="113">
        <v>8</v>
      </c>
      <c r="F48" s="113">
        <v>8</v>
      </c>
      <c r="G48" s="113">
        <v>8</v>
      </c>
      <c r="H48" s="113">
        <v>8</v>
      </c>
      <c r="I48" s="113">
        <v>8</v>
      </c>
      <c r="J48" s="113">
        <v>8</v>
      </c>
      <c r="K48" s="114">
        <v>0</v>
      </c>
      <c r="L48" s="118">
        <v>5</v>
      </c>
      <c r="M48" s="115">
        <v>4928</v>
      </c>
      <c r="N48" s="116">
        <v>39424</v>
      </c>
      <c r="O48"/>
    </row>
    <row r="49" spans="1:15" ht="12.95" customHeight="1" x14ac:dyDescent="0.25">
      <c r="A49" s="75"/>
      <c r="B49" s="76" t="s">
        <v>91</v>
      </c>
      <c r="C49" s="76" t="s">
        <v>92</v>
      </c>
      <c r="D49" s="89">
        <v>5.29</v>
      </c>
      <c r="E49" s="113">
        <v>5.29</v>
      </c>
      <c r="F49" s="113">
        <v>5.29</v>
      </c>
      <c r="G49" s="113">
        <v>5.29</v>
      </c>
      <c r="H49" s="113">
        <v>5.26</v>
      </c>
      <c r="I49" s="113">
        <v>5.29</v>
      </c>
      <c r="J49" s="113">
        <v>5.29</v>
      </c>
      <c r="K49" s="114">
        <v>0</v>
      </c>
      <c r="L49" s="118">
        <v>7</v>
      </c>
      <c r="M49" s="115">
        <v>124955</v>
      </c>
      <c r="N49" s="116">
        <v>661011.94999999995</v>
      </c>
      <c r="O49"/>
    </row>
    <row r="50" spans="1:15" ht="16.5" customHeight="1" x14ac:dyDescent="0.25">
      <c r="A50" s="75"/>
      <c r="B50" s="239" t="s">
        <v>347</v>
      </c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</row>
    <row r="51" spans="1:15" ht="24.75" customHeight="1" x14ac:dyDescent="0.25">
      <c r="A51" s="75"/>
      <c r="B51" s="119" t="s">
        <v>42</v>
      </c>
      <c r="C51" s="120" t="s">
        <v>43</v>
      </c>
      <c r="D51" s="120" t="s">
        <v>44</v>
      </c>
      <c r="E51" s="120" t="s">
        <v>45</v>
      </c>
      <c r="F51" s="120" t="s">
        <v>46</v>
      </c>
      <c r="G51" s="120" t="s">
        <v>47</v>
      </c>
      <c r="H51" s="120" t="s">
        <v>48</v>
      </c>
      <c r="I51" s="120" t="s">
        <v>49</v>
      </c>
      <c r="J51" s="121" t="s">
        <v>50</v>
      </c>
      <c r="K51" s="122" t="s">
        <v>32</v>
      </c>
      <c r="L51" s="123" t="s">
        <v>51</v>
      </c>
      <c r="M51" s="123" t="s">
        <v>52</v>
      </c>
      <c r="N51" s="120" t="s">
        <v>53</v>
      </c>
    </row>
    <row r="52" spans="1:15" ht="12.95" customHeight="1" x14ac:dyDescent="0.25">
      <c r="A52" s="75"/>
      <c r="B52" s="218" t="s">
        <v>90</v>
      </c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20"/>
      <c r="O52"/>
    </row>
    <row r="53" spans="1:15" ht="12.95" customHeight="1" x14ac:dyDescent="0.25">
      <c r="A53" s="75"/>
      <c r="B53" s="76" t="s">
        <v>132</v>
      </c>
      <c r="C53" s="76" t="s">
        <v>133</v>
      </c>
      <c r="D53" s="89">
        <v>11</v>
      </c>
      <c r="E53" s="89">
        <v>11</v>
      </c>
      <c r="F53" s="89">
        <v>11</v>
      </c>
      <c r="G53" s="89">
        <v>11</v>
      </c>
      <c r="H53" s="89">
        <v>11</v>
      </c>
      <c r="I53" s="89">
        <v>11</v>
      </c>
      <c r="J53" s="89">
        <v>11</v>
      </c>
      <c r="K53" s="90">
        <v>0</v>
      </c>
      <c r="L53" s="145">
        <v>2</v>
      </c>
      <c r="M53" s="91">
        <v>2257</v>
      </c>
      <c r="N53" s="92">
        <v>24827</v>
      </c>
      <c r="O53"/>
    </row>
    <row r="54" spans="1:15" ht="12.95" customHeight="1" x14ac:dyDescent="0.25">
      <c r="A54" s="75"/>
      <c r="B54" s="221" t="s">
        <v>319</v>
      </c>
      <c r="C54" s="222"/>
      <c r="D54" s="81"/>
      <c r="E54" s="81"/>
      <c r="F54" s="81"/>
      <c r="G54" s="81"/>
      <c r="H54" s="81"/>
      <c r="I54" s="81"/>
      <c r="J54" s="81"/>
      <c r="K54" s="81"/>
      <c r="L54" s="92">
        <f>SUM(L48:L53)</f>
        <v>14</v>
      </c>
      <c r="M54" s="92">
        <f>SUM(M48:M53)</f>
        <v>132140</v>
      </c>
      <c r="N54" s="92">
        <f>SUM(N48:N53)</f>
        <v>725262.95</v>
      </c>
      <c r="O54"/>
    </row>
    <row r="55" spans="1:15" ht="12.95" customHeight="1" x14ac:dyDescent="0.25">
      <c r="A55" s="75"/>
      <c r="B55" s="231" t="s">
        <v>93</v>
      </c>
      <c r="C55" s="232"/>
      <c r="D55" s="79"/>
      <c r="E55" s="79"/>
      <c r="F55" s="79"/>
      <c r="G55" s="79"/>
      <c r="H55" s="79"/>
      <c r="I55" s="79"/>
      <c r="J55" s="79"/>
      <c r="K55" s="79"/>
      <c r="L55" s="80">
        <f>L54+L46+L40+L32+L26+L22+L18</f>
        <v>1117</v>
      </c>
      <c r="M55" s="80">
        <f>M54+M46+M40+M32+M26+M22+M18</f>
        <v>579621246</v>
      </c>
      <c r="N55" s="80">
        <f>N54+N46+N40+N32+N26+N22+N18</f>
        <v>1019614052.8499999</v>
      </c>
      <c r="O55"/>
    </row>
    <row r="56" spans="1:15" ht="15.75" customHeight="1" x14ac:dyDescent="0.25">
      <c r="A56" s="75"/>
      <c r="B56" s="224" t="s">
        <v>346</v>
      </c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/>
    </row>
    <row r="57" spans="1:15" ht="24" customHeight="1" x14ac:dyDescent="0.25">
      <c r="A57" s="75"/>
      <c r="B57" s="119" t="s">
        <v>42</v>
      </c>
      <c r="C57" s="120" t="s">
        <v>43</v>
      </c>
      <c r="D57" s="120" t="s">
        <v>44</v>
      </c>
      <c r="E57" s="120" t="s">
        <v>45</v>
      </c>
      <c r="F57" s="120" t="s">
        <v>46</v>
      </c>
      <c r="G57" s="120" t="s">
        <v>47</v>
      </c>
      <c r="H57" s="120" t="s">
        <v>48</v>
      </c>
      <c r="I57" s="120" t="s">
        <v>49</v>
      </c>
      <c r="J57" s="121" t="s">
        <v>50</v>
      </c>
      <c r="K57" s="122" t="s">
        <v>32</v>
      </c>
      <c r="L57" s="123" t="s">
        <v>51</v>
      </c>
      <c r="M57" s="123" t="s">
        <v>52</v>
      </c>
      <c r="N57" s="120" t="s">
        <v>53</v>
      </c>
    </row>
    <row r="58" spans="1:15" ht="11.25" customHeight="1" x14ac:dyDescent="0.25">
      <c r="A58" s="75"/>
      <c r="B58" s="223" t="s">
        <v>54</v>
      </c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5"/>
    </row>
    <row r="59" spans="1:15" ht="14.1" customHeight="1" x14ac:dyDescent="0.25">
      <c r="A59" s="75"/>
      <c r="B59" s="76" t="s">
        <v>275</v>
      </c>
      <c r="C59" s="76" t="s">
        <v>276</v>
      </c>
      <c r="D59" s="89">
        <v>0.2</v>
      </c>
      <c r="E59" s="148">
        <v>0.2</v>
      </c>
      <c r="F59" s="148">
        <v>0.2</v>
      </c>
      <c r="G59" s="148">
        <v>0.2</v>
      </c>
      <c r="H59" s="148">
        <v>0.2</v>
      </c>
      <c r="I59" s="148">
        <v>0.2</v>
      </c>
      <c r="J59" s="148">
        <v>0.2</v>
      </c>
      <c r="K59" s="149">
        <v>0</v>
      </c>
      <c r="L59" s="145">
        <v>29</v>
      </c>
      <c r="M59" s="146">
        <v>305092929</v>
      </c>
      <c r="N59" s="147">
        <v>61018585.799999997</v>
      </c>
    </row>
    <row r="60" spans="1:15" ht="14.1" customHeight="1" x14ac:dyDescent="0.25">
      <c r="A60" s="75"/>
      <c r="B60" s="49" t="s">
        <v>219</v>
      </c>
      <c r="C60" s="49" t="s">
        <v>220</v>
      </c>
      <c r="D60" s="89">
        <v>0.23</v>
      </c>
      <c r="E60" s="89">
        <v>0.23</v>
      </c>
      <c r="F60" s="89">
        <v>0.23</v>
      </c>
      <c r="G60" s="89">
        <v>0.23</v>
      </c>
      <c r="H60" s="89">
        <v>0.23</v>
      </c>
      <c r="I60" s="89">
        <v>0.23</v>
      </c>
      <c r="J60" s="89">
        <v>0.23</v>
      </c>
      <c r="K60" s="90">
        <v>0</v>
      </c>
      <c r="L60" s="145">
        <v>1</v>
      </c>
      <c r="M60" s="91">
        <v>140</v>
      </c>
      <c r="N60" s="92">
        <v>32.200000000000003</v>
      </c>
    </row>
    <row r="61" spans="1:15" ht="14.1" customHeight="1" x14ac:dyDescent="0.25">
      <c r="A61" s="75"/>
      <c r="B61" s="76" t="s">
        <v>94</v>
      </c>
      <c r="C61" s="76" t="s">
        <v>95</v>
      </c>
      <c r="D61" s="53">
        <v>0.6</v>
      </c>
      <c r="E61" s="89">
        <v>0.6</v>
      </c>
      <c r="F61" s="89">
        <v>0.56000000000000005</v>
      </c>
      <c r="G61" s="89">
        <v>0.57999999999999996</v>
      </c>
      <c r="H61" s="89">
        <v>0.56999999999999995</v>
      </c>
      <c r="I61" s="148">
        <v>0.57999999999999996</v>
      </c>
      <c r="J61" s="148">
        <v>0.6</v>
      </c>
      <c r="K61" s="149">
        <v>-3.33</v>
      </c>
      <c r="L61" s="145">
        <v>31</v>
      </c>
      <c r="M61" s="146">
        <v>10898146</v>
      </c>
      <c r="N61" s="147">
        <v>6303640.0300000003</v>
      </c>
    </row>
    <row r="62" spans="1:15" ht="14.1" customHeight="1" x14ac:dyDescent="0.25">
      <c r="A62" s="75"/>
      <c r="B62" s="49" t="s">
        <v>270</v>
      </c>
      <c r="C62" s="49" t="s">
        <v>271</v>
      </c>
      <c r="D62" s="89">
        <v>0.27</v>
      </c>
      <c r="E62" s="148">
        <v>0.27</v>
      </c>
      <c r="F62" s="148">
        <v>0.27</v>
      </c>
      <c r="G62" s="148">
        <v>0.27</v>
      </c>
      <c r="H62" s="148">
        <v>0.27</v>
      </c>
      <c r="I62" s="148">
        <v>0.27</v>
      </c>
      <c r="J62" s="148">
        <v>0.27</v>
      </c>
      <c r="K62" s="149">
        <v>0</v>
      </c>
      <c r="L62" s="145">
        <v>6</v>
      </c>
      <c r="M62" s="146">
        <v>876441</v>
      </c>
      <c r="N62" s="147">
        <v>236639.07</v>
      </c>
    </row>
    <row r="63" spans="1:15" ht="14.1" customHeight="1" x14ac:dyDescent="0.25">
      <c r="A63" s="75"/>
      <c r="B63" s="221" t="s">
        <v>62</v>
      </c>
      <c r="C63" s="222"/>
      <c r="D63" s="81"/>
      <c r="E63" s="81"/>
      <c r="F63" s="81"/>
      <c r="G63" s="81"/>
      <c r="H63" s="81"/>
      <c r="I63" s="81"/>
      <c r="J63" s="81"/>
      <c r="K63" s="81"/>
      <c r="L63" s="78">
        <f>SUM(L59:L62)</f>
        <v>67</v>
      </c>
      <c r="M63" s="78">
        <f>SUM(M59:M62)</f>
        <v>316867656</v>
      </c>
      <c r="N63" s="78">
        <f>SUM(N59:N62)</f>
        <v>67558897.099999994</v>
      </c>
    </row>
    <row r="64" spans="1:15" ht="12" customHeight="1" x14ac:dyDescent="0.25">
      <c r="A64" s="75"/>
      <c r="B64" s="223" t="s">
        <v>68</v>
      </c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5"/>
    </row>
    <row r="65" spans="1:15" ht="14.1" customHeight="1" x14ac:dyDescent="0.25">
      <c r="A65" s="75"/>
      <c r="B65" s="49" t="s">
        <v>150</v>
      </c>
      <c r="C65" s="49" t="s">
        <v>151</v>
      </c>
      <c r="D65" s="53">
        <v>1.75</v>
      </c>
      <c r="E65" s="89">
        <v>1.75</v>
      </c>
      <c r="F65" s="89">
        <v>1.6</v>
      </c>
      <c r="G65" s="89">
        <v>1.6</v>
      </c>
      <c r="H65" s="89">
        <v>1.75</v>
      </c>
      <c r="I65" s="89">
        <v>1.6</v>
      </c>
      <c r="J65" s="89">
        <v>1.75</v>
      </c>
      <c r="K65" s="114">
        <v>-8.57</v>
      </c>
      <c r="L65" s="99">
        <v>4</v>
      </c>
      <c r="M65" s="91">
        <v>151704</v>
      </c>
      <c r="N65" s="92">
        <v>242982</v>
      </c>
    </row>
    <row r="66" spans="1:15" ht="14.1" customHeight="1" x14ac:dyDescent="0.25">
      <c r="A66" s="75"/>
      <c r="B66" s="226" t="s">
        <v>78</v>
      </c>
      <c r="C66" s="227"/>
      <c r="D66" s="81"/>
      <c r="E66" s="81"/>
      <c r="F66" s="81"/>
      <c r="G66" s="81"/>
      <c r="H66" s="81"/>
      <c r="I66" s="81"/>
      <c r="J66" s="81"/>
      <c r="K66" s="81"/>
      <c r="L66" s="78">
        <f>SUM(L65)</f>
        <v>4</v>
      </c>
      <c r="M66" s="78">
        <f>SUM(M65)</f>
        <v>151704</v>
      </c>
      <c r="N66" s="78">
        <f>SUM(N65)</f>
        <v>242982</v>
      </c>
    </row>
    <row r="67" spans="1:15" ht="14.1" customHeight="1" x14ac:dyDescent="0.25">
      <c r="A67" s="75"/>
      <c r="B67" s="218" t="s">
        <v>87</v>
      </c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20"/>
    </row>
    <row r="68" spans="1:15" ht="14.1" customHeight="1" x14ac:dyDescent="0.25">
      <c r="A68" s="75"/>
      <c r="B68" s="49" t="s">
        <v>277</v>
      </c>
      <c r="C68" s="49" t="s">
        <v>278</v>
      </c>
      <c r="D68" s="89">
        <v>25.32</v>
      </c>
      <c r="E68" s="89">
        <v>25.32</v>
      </c>
      <c r="F68" s="89">
        <v>25.32</v>
      </c>
      <c r="G68" s="89">
        <v>25.32</v>
      </c>
      <c r="H68" s="89">
        <v>25.32</v>
      </c>
      <c r="I68" s="89">
        <v>25.32</v>
      </c>
      <c r="J68" s="89">
        <v>25.32</v>
      </c>
      <c r="K68" s="114">
        <v>0</v>
      </c>
      <c r="L68" s="99">
        <v>2</v>
      </c>
      <c r="M68" s="91">
        <v>50000</v>
      </c>
      <c r="N68" s="92">
        <v>1266000</v>
      </c>
    </row>
    <row r="69" spans="1:15" ht="14.1" customHeight="1" x14ac:dyDescent="0.25">
      <c r="A69" s="75"/>
      <c r="B69" s="221" t="s">
        <v>89</v>
      </c>
      <c r="C69" s="222"/>
      <c r="D69" s="81"/>
      <c r="E69" s="81"/>
      <c r="F69" s="81"/>
      <c r="G69" s="81"/>
      <c r="H69" s="81"/>
      <c r="I69" s="81"/>
      <c r="J69" s="81"/>
      <c r="K69" s="81"/>
      <c r="L69" s="78">
        <f>SUM(L68)</f>
        <v>2</v>
      </c>
      <c r="M69" s="78">
        <f>SUM(M68)</f>
        <v>50000</v>
      </c>
      <c r="N69" s="78">
        <f>SUM(N68)</f>
        <v>1266000</v>
      </c>
    </row>
    <row r="70" spans="1:15" ht="12.75" customHeight="1" x14ac:dyDescent="0.25">
      <c r="A70" s="75"/>
      <c r="B70" s="223" t="s">
        <v>79</v>
      </c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5"/>
    </row>
    <row r="71" spans="1:15" ht="14.1" customHeight="1" x14ac:dyDescent="0.25">
      <c r="A71" s="75"/>
      <c r="B71" s="49" t="s">
        <v>237</v>
      </c>
      <c r="C71" s="49" t="s">
        <v>238</v>
      </c>
      <c r="D71" s="89">
        <v>3</v>
      </c>
      <c r="E71" s="89">
        <v>3</v>
      </c>
      <c r="F71" s="89">
        <v>3</v>
      </c>
      <c r="G71" s="89">
        <v>3</v>
      </c>
      <c r="H71" s="89">
        <v>3</v>
      </c>
      <c r="I71" s="89">
        <v>3</v>
      </c>
      <c r="J71" s="89">
        <v>3</v>
      </c>
      <c r="K71" s="114">
        <v>0</v>
      </c>
      <c r="L71" s="99">
        <v>1</v>
      </c>
      <c r="M71" s="91">
        <v>200000</v>
      </c>
      <c r="N71" s="92">
        <v>600000</v>
      </c>
    </row>
    <row r="72" spans="1:15" ht="14.1" customHeight="1" x14ac:dyDescent="0.25">
      <c r="A72" s="75"/>
      <c r="B72" s="49" t="s">
        <v>96</v>
      </c>
      <c r="C72" s="49" t="s">
        <v>97</v>
      </c>
      <c r="D72" s="89">
        <v>2.9</v>
      </c>
      <c r="E72" s="89">
        <v>2.9</v>
      </c>
      <c r="F72" s="89">
        <v>2.9</v>
      </c>
      <c r="G72" s="89">
        <v>2.9</v>
      </c>
      <c r="H72" s="89">
        <v>2.85</v>
      </c>
      <c r="I72" s="89">
        <v>2.9</v>
      </c>
      <c r="J72" s="89">
        <v>2.85</v>
      </c>
      <c r="K72" s="114">
        <v>1.75</v>
      </c>
      <c r="L72" s="99">
        <v>4</v>
      </c>
      <c r="M72" s="91">
        <v>600000</v>
      </c>
      <c r="N72" s="92">
        <v>1740000</v>
      </c>
    </row>
    <row r="73" spans="1:15" ht="14.1" customHeight="1" x14ac:dyDescent="0.25">
      <c r="A73" s="75"/>
      <c r="B73" s="150" t="s">
        <v>33</v>
      </c>
      <c r="C73" s="150" t="s">
        <v>98</v>
      </c>
      <c r="D73" s="89">
        <v>0.77</v>
      </c>
      <c r="E73" s="89">
        <v>0.77</v>
      </c>
      <c r="F73" s="89">
        <v>0.77</v>
      </c>
      <c r="G73" s="89">
        <v>0.77</v>
      </c>
      <c r="H73" s="89">
        <v>0.85</v>
      </c>
      <c r="I73" s="89">
        <v>0.77</v>
      </c>
      <c r="J73" s="89">
        <v>0.85</v>
      </c>
      <c r="K73" s="114">
        <v>-9.41</v>
      </c>
      <c r="L73" s="99">
        <v>1</v>
      </c>
      <c r="M73" s="91">
        <v>50000</v>
      </c>
      <c r="N73" s="92">
        <v>38500</v>
      </c>
    </row>
    <row r="74" spans="1:15" ht="14.1" customHeight="1" x14ac:dyDescent="0.25">
      <c r="A74" s="75"/>
      <c r="B74" s="221" t="s">
        <v>86</v>
      </c>
      <c r="C74" s="222"/>
      <c r="D74" s="81"/>
      <c r="E74" s="81"/>
      <c r="F74" s="81"/>
      <c r="G74" s="81"/>
      <c r="H74" s="81"/>
      <c r="I74" s="81"/>
      <c r="J74" s="81"/>
      <c r="K74" s="81"/>
      <c r="L74" s="78">
        <f>SUM(L71:L73)</f>
        <v>6</v>
      </c>
      <c r="M74" s="78">
        <f>SUM(M71:M73)</f>
        <v>850000</v>
      </c>
      <c r="N74" s="78">
        <f>SUM(N71:N73)</f>
        <v>2378500</v>
      </c>
    </row>
    <row r="75" spans="1:15" ht="14.1" customHeight="1" x14ac:dyDescent="0.25">
      <c r="A75" s="75"/>
      <c r="B75" s="231" t="s">
        <v>99</v>
      </c>
      <c r="C75" s="232"/>
      <c r="D75" s="79"/>
      <c r="E75" s="79"/>
      <c r="F75" s="79"/>
      <c r="G75" s="79"/>
      <c r="H75" s="79"/>
      <c r="I75" s="79"/>
      <c r="J75" s="79"/>
      <c r="K75" s="79"/>
      <c r="L75" s="80">
        <f>L74+L69+L66+L63</f>
        <v>79</v>
      </c>
      <c r="M75" s="80">
        <f>M74+M69+M66+M63</f>
        <v>317919360</v>
      </c>
      <c r="N75" s="80">
        <f>N74+N69+N66+N63</f>
        <v>71446379.099999994</v>
      </c>
    </row>
    <row r="76" spans="1:15" ht="15.75" customHeight="1" x14ac:dyDescent="0.25">
      <c r="A76" s="75"/>
      <c r="B76" s="224" t="s">
        <v>345</v>
      </c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/>
    </row>
    <row r="77" spans="1:15" ht="24" customHeight="1" x14ac:dyDescent="0.25">
      <c r="A77" s="75"/>
      <c r="B77" s="119" t="s">
        <v>42</v>
      </c>
      <c r="C77" s="120" t="s">
        <v>43</v>
      </c>
      <c r="D77" s="120" t="s">
        <v>44</v>
      </c>
      <c r="E77" s="120" t="s">
        <v>45</v>
      </c>
      <c r="F77" s="120" t="s">
        <v>46</v>
      </c>
      <c r="G77" s="120" t="s">
        <v>47</v>
      </c>
      <c r="H77" s="120" t="s">
        <v>48</v>
      </c>
      <c r="I77" s="120" t="s">
        <v>49</v>
      </c>
      <c r="J77" s="121" t="s">
        <v>50</v>
      </c>
      <c r="K77" s="122" t="s">
        <v>32</v>
      </c>
      <c r="L77" s="123" t="s">
        <v>51</v>
      </c>
      <c r="M77" s="123" t="s">
        <v>52</v>
      </c>
      <c r="N77" s="120" t="s">
        <v>53</v>
      </c>
    </row>
    <row r="78" spans="1:15" ht="14.1" customHeight="1" x14ac:dyDescent="0.25">
      <c r="A78" s="75"/>
      <c r="B78" s="223" t="s">
        <v>68</v>
      </c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5"/>
    </row>
    <row r="79" spans="1:15" ht="14.1" customHeight="1" x14ac:dyDescent="0.25">
      <c r="A79" s="75"/>
      <c r="B79" s="49" t="s">
        <v>103</v>
      </c>
      <c r="C79" s="49" t="s">
        <v>104</v>
      </c>
      <c r="D79" s="89">
        <v>1.4</v>
      </c>
      <c r="E79" s="89">
        <v>1.4</v>
      </c>
      <c r="F79" s="89">
        <v>1.4</v>
      </c>
      <c r="G79" s="89">
        <v>1.4</v>
      </c>
      <c r="H79" s="89">
        <v>1.46</v>
      </c>
      <c r="I79" s="89">
        <v>1.4</v>
      </c>
      <c r="J79" s="89">
        <v>1.46</v>
      </c>
      <c r="K79" s="114">
        <v>-4.1100000000000003</v>
      </c>
      <c r="L79" s="99">
        <v>1</v>
      </c>
      <c r="M79" s="91">
        <v>88000</v>
      </c>
      <c r="N79" s="92">
        <v>123200</v>
      </c>
    </row>
    <row r="80" spans="1:15" ht="14.1" customHeight="1" x14ac:dyDescent="0.25">
      <c r="A80" s="75"/>
      <c r="B80" s="49" t="s">
        <v>152</v>
      </c>
      <c r="C80" s="49" t="s">
        <v>153</v>
      </c>
      <c r="D80" s="89">
        <v>1.7</v>
      </c>
      <c r="E80" s="89">
        <v>1.7</v>
      </c>
      <c r="F80" s="89">
        <v>1.7</v>
      </c>
      <c r="G80" s="89">
        <v>1.7</v>
      </c>
      <c r="H80" s="89">
        <v>1.75</v>
      </c>
      <c r="I80" s="89">
        <v>1.7</v>
      </c>
      <c r="J80" s="89">
        <v>1.75</v>
      </c>
      <c r="K80" s="114">
        <v>-2.86</v>
      </c>
      <c r="L80" s="99">
        <v>2</v>
      </c>
      <c r="M80" s="91">
        <v>11465</v>
      </c>
      <c r="N80" s="92">
        <v>19490.5</v>
      </c>
    </row>
    <row r="81" spans="1:14" ht="14.1" customHeight="1" x14ac:dyDescent="0.25">
      <c r="A81" s="75"/>
      <c r="B81" s="226" t="s">
        <v>78</v>
      </c>
      <c r="C81" s="227"/>
      <c r="D81" s="81"/>
      <c r="E81" s="81"/>
      <c r="F81" s="81"/>
      <c r="G81" s="81"/>
      <c r="H81" s="81"/>
      <c r="I81" s="81"/>
      <c r="J81" s="81"/>
      <c r="K81" s="81"/>
      <c r="L81" s="78">
        <f>SUM(L79:L80)</f>
        <v>3</v>
      </c>
      <c r="M81" s="78">
        <f>SUM(M79:M80)</f>
        <v>99465</v>
      </c>
      <c r="N81" s="78">
        <f>SUM(N79:N80)</f>
        <v>142690.5</v>
      </c>
    </row>
    <row r="82" spans="1:14" ht="14.1" customHeight="1" x14ac:dyDescent="0.25">
      <c r="A82" s="75"/>
      <c r="B82" s="228" t="s">
        <v>79</v>
      </c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30"/>
    </row>
    <row r="83" spans="1:14" ht="14.1" customHeight="1" x14ac:dyDescent="0.25">
      <c r="A83" s="75"/>
      <c r="B83" s="49" t="s">
        <v>235</v>
      </c>
      <c r="C83" s="49" t="s">
        <v>236</v>
      </c>
      <c r="D83" s="89">
        <v>1.4</v>
      </c>
      <c r="E83" s="89">
        <v>1.4</v>
      </c>
      <c r="F83" s="89">
        <v>1.36</v>
      </c>
      <c r="G83" s="89">
        <v>1.36</v>
      </c>
      <c r="H83" s="89">
        <v>1.35</v>
      </c>
      <c r="I83" s="89">
        <v>1.36</v>
      </c>
      <c r="J83" s="89">
        <v>1.35</v>
      </c>
      <c r="K83" s="114">
        <v>0.74</v>
      </c>
      <c r="L83" s="99">
        <v>20</v>
      </c>
      <c r="M83" s="91">
        <v>3930009</v>
      </c>
      <c r="N83" s="92">
        <v>5347652.32</v>
      </c>
    </row>
    <row r="84" spans="1:14" ht="14.1" customHeight="1" x14ac:dyDescent="0.25">
      <c r="A84" s="75"/>
      <c r="B84" s="49" t="s">
        <v>285</v>
      </c>
      <c r="C84" s="49" t="s">
        <v>286</v>
      </c>
      <c r="D84" s="53">
        <v>2.21</v>
      </c>
      <c r="E84" s="89">
        <v>2.21</v>
      </c>
      <c r="F84" s="89">
        <v>2.21</v>
      </c>
      <c r="G84" s="89">
        <v>2.21</v>
      </c>
      <c r="H84" s="89">
        <v>2.21</v>
      </c>
      <c r="I84" s="89">
        <v>2.21</v>
      </c>
      <c r="J84" s="89">
        <v>2.21</v>
      </c>
      <c r="K84" s="90">
        <v>0</v>
      </c>
      <c r="L84" s="142">
        <v>9</v>
      </c>
      <c r="M84" s="91">
        <v>266811</v>
      </c>
      <c r="N84" s="92">
        <v>589652.31000000006</v>
      </c>
    </row>
    <row r="85" spans="1:14" ht="14.1" customHeight="1" x14ac:dyDescent="0.25">
      <c r="A85" s="75"/>
      <c r="B85" s="49" t="s">
        <v>108</v>
      </c>
      <c r="C85" s="49" t="s">
        <v>109</v>
      </c>
      <c r="D85" s="89">
        <v>1.29</v>
      </c>
      <c r="E85" s="89">
        <v>1.29</v>
      </c>
      <c r="F85" s="89">
        <v>1.29</v>
      </c>
      <c r="G85" s="89">
        <v>1.29</v>
      </c>
      <c r="H85" s="89">
        <v>1.29</v>
      </c>
      <c r="I85" s="89">
        <v>1.29</v>
      </c>
      <c r="J85" s="89">
        <v>1.29</v>
      </c>
      <c r="K85" s="114">
        <v>0</v>
      </c>
      <c r="L85" s="99">
        <v>11</v>
      </c>
      <c r="M85" s="91">
        <v>900100</v>
      </c>
      <c r="N85" s="92">
        <v>1161129</v>
      </c>
    </row>
    <row r="86" spans="1:14" ht="14.1" customHeight="1" x14ac:dyDescent="0.25">
      <c r="A86" s="75"/>
      <c r="B86" s="221" t="s">
        <v>86</v>
      </c>
      <c r="C86" s="222"/>
      <c r="D86" s="233"/>
      <c r="E86" s="234"/>
      <c r="F86" s="234"/>
      <c r="G86" s="234"/>
      <c r="H86" s="234"/>
      <c r="I86" s="234"/>
      <c r="J86" s="234"/>
      <c r="K86" s="235"/>
      <c r="L86" s="78">
        <f>SUM(L83:L85)</f>
        <v>40</v>
      </c>
      <c r="M86" s="78">
        <f>SUM(M83:M85)</f>
        <v>5096920</v>
      </c>
      <c r="N86" s="78">
        <f>SUM(N83:N85)</f>
        <v>7098433.6300000008</v>
      </c>
    </row>
    <row r="87" spans="1:14" ht="14.1" customHeight="1" x14ac:dyDescent="0.25">
      <c r="A87" s="75"/>
      <c r="B87" s="218" t="s">
        <v>87</v>
      </c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20"/>
    </row>
    <row r="88" spans="1:14" ht="14.1" customHeight="1" x14ac:dyDescent="0.25">
      <c r="A88" s="75"/>
      <c r="B88" s="76" t="s">
        <v>215</v>
      </c>
      <c r="C88" s="76" t="s">
        <v>210</v>
      </c>
      <c r="D88" s="89">
        <v>18.850000000000001</v>
      </c>
      <c r="E88" s="89">
        <v>18.88</v>
      </c>
      <c r="F88" s="89">
        <v>18.850000000000001</v>
      </c>
      <c r="G88" s="89">
        <v>18.850000000000001</v>
      </c>
      <c r="H88" s="89">
        <v>18.8</v>
      </c>
      <c r="I88" s="89">
        <v>18.850000000000001</v>
      </c>
      <c r="J88" s="89">
        <v>18.8</v>
      </c>
      <c r="K88" s="114">
        <v>0.27</v>
      </c>
      <c r="L88" s="99">
        <v>4</v>
      </c>
      <c r="M88" s="91">
        <v>5795</v>
      </c>
      <c r="N88" s="92">
        <v>109238.9</v>
      </c>
    </row>
    <row r="89" spans="1:14" ht="14.1" customHeight="1" x14ac:dyDescent="0.25">
      <c r="A89" s="75"/>
      <c r="B89" s="76" t="s">
        <v>283</v>
      </c>
      <c r="C89" s="76" t="s">
        <v>284</v>
      </c>
      <c r="D89" s="89">
        <v>24.1</v>
      </c>
      <c r="E89" s="89">
        <v>24.1</v>
      </c>
      <c r="F89" s="89">
        <v>24.1</v>
      </c>
      <c r="G89" s="89">
        <v>24.1</v>
      </c>
      <c r="H89" s="89">
        <v>24</v>
      </c>
      <c r="I89" s="89">
        <v>24.1</v>
      </c>
      <c r="J89" s="89">
        <v>24</v>
      </c>
      <c r="K89" s="114">
        <v>0.42</v>
      </c>
      <c r="L89" s="99">
        <v>2</v>
      </c>
      <c r="M89" s="91">
        <v>5618</v>
      </c>
      <c r="N89" s="92">
        <v>135393.79999999999</v>
      </c>
    </row>
    <row r="90" spans="1:14" ht="14.1" customHeight="1" x14ac:dyDescent="0.25">
      <c r="A90" s="75"/>
      <c r="B90" s="221" t="s">
        <v>89</v>
      </c>
      <c r="C90" s="222"/>
      <c r="D90" s="233"/>
      <c r="E90" s="234"/>
      <c r="F90" s="234"/>
      <c r="G90" s="234"/>
      <c r="H90" s="234"/>
      <c r="I90" s="234"/>
      <c r="J90" s="234"/>
      <c r="K90" s="235"/>
      <c r="L90" s="78">
        <f>SUM(L88:L89)</f>
        <v>6</v>
      </c>
      <c r="M90" s="91">
        <f>SUM(M88:M89)</f>
        <v>11413</v>
      </c>
      <c r="N90" s="92">
        <f>SUM(N88:N89)</f>
        <v>244632.69999999998</v>
      </c>
    </row>
    <row r="91" spans="1:14" ht="14.1" customHeight="1" x14ac:dyDescent="0.25">
      <c r="A91" s="75"/>
      <c r="B91" s="218" t="s">
        <v>90</v>
      </c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20"/>
    </row>
    <row r="92" spans="1:14" ht="14.1" customHeight="1" x14ac:dyDescent="0.25">
      <c r="A92" s="75"/>
      <c r="B92" s="76" t="s">
        <v>333</v>
      </c>
      <c r="C92" s="76" t="s">
        <v>334</v>
      </c>
      <c r="D92" s="89">
        <v>5.85</v>
      </c>
      <c r="E92" s="89">
        <v>6</v>
      </c>
      <c r="F92" s="89">
        <v>5.85</v>
      </c>
      <c r="G92" s="89">
        <v>5.91</v>
      </c>
      <c r="H92" s="89">
        <v>5.73</v>
      </c>
      <c r="I92" s="89">
        <v>5.86</v>
      </c>
      <c r="J92" s="89">
        <v>5.85</v>
      </c>
      <c r="K92" s="114">
        <v>0.17</v>
      </c>
      <c r="L92" s="99">
        <v>93</v>
      </c>
      <c r="M92" s="91">
        <v>17159151</v>
      </c>
      <c r="N92" s="92">
        <v>101348989.97</v>
      </c>
    </row>
    <row r="93" spans="1:14" ht="14.1" customHeight="1" x14ac:dyDescent="0.25">
      <c r="A93" s="75"/>
      <c r="B93" s="221" t="s">
        <v>319</v>
      </c>
      <c r="C93" s="222"/>
      <c r="D93" s="233"/>
      <c r="E93" s="234"/>
      <c r="F93" s="234"/>
      <c r="G93" s="234"/>
      <c r="H93" s="234"/>
      <c r="I93" s="234"/>
      <c r="J93" s="234"/>
      <c r="K93" s="235"/>
      <c r="L93" s="78">
        <f>SUM(L92)</f>
        <v>93</v>
      </c>
      <c r="M93" s="91">
        <f>SUM(M92)</f>
        <v>17159151</v>
      </c>
      <c r="N93" s="92">
        <f>SUM(N92)</f>
        <v>101348989.97</v>
      </c>
    </row>
    <row r="94" spans="1:14" ht="12" customHeight="1" x14ac:dyDescent="0.25">
      <c r="A94" s="75"/>
      <c r="B94" s="231" t="s">
        <v>110</v>
      </c>
      <c r="C94" s="232"/>
      <c r="D94" s="79"/>
      <c r="E94" s="79"/>
      <c r="F94" s="79"/>
      <c r="G94" s="79"/>
      <c r="H94" s="79"/>
      <c r="I94" s="79"/>
      <c r="J94" s="79"/>
      <c r="K94" s="79"/>
      <c r="L94" s="80">
        <f>L93+L89+L88+L86+L81</f>
        <v>142</v>
      </c>
      <c r="M94" s="80">
        <f>M93+M89+M88+M86+M81</f>
        <v>22366949</v>
      </c>
      <c r="N94" s="80">
        <f>N93+N89+N88+N86+N81</f>
        <v>108834746.8</v>
      </c>
    </row>
    <row r="95" spans="1:14" ht="14.1" customHeight="1" x14ac:dyDescent="0.25">
      <c r="A95" s="75"/>
      <c r="B95" s="231" t="s">
        <v>111</v>
      </c>
      <c r="C95" s="232"/>
      <c r="D95" s="236"/>
      <c r="E95" s="237"/>
      <c r="F95" s="237"/>
      <c r="G95" s="237"/>
      <c r="H95" s="237"/>
      <c r="I95" s="237"/>
      <c r="J95" s="237"/>
      <c r="K95" s="238"/>
      <c r="L95" s="80">
        <f>L94+L75+L55</f>
        <v>1338</v>
      </c>
      <c r="M95" s="80">
        <f>M94+M75+M55</f>
        <v>919907555</v>
      </c>
      <c r="N95" s="80">
        <f>N94+N75+N55</f>
        <v>1199895178.75</v>
      </c>
    </row>
    <row r="97" spans="14:14" ht="18.75" customHeight="1" x14ac:dyDescent="0.25">
      <c r="N97" s="85"/>
    </row>
  </sheetData>
  <mergeCells count="44">
    <mergeCell ref="D46:K46"/>
    <mergeCell ref="B56:N56"/>
    <mergeCell ref="B55:C55"/>
    <mergeCell ref="B46:C46"/>
    <mergeCell ref="B47:N47"/>
    <mergeCell ref="B54:C54"/>
    <mergeCell ref="B52:N52"/>
    <mergeCell ref="B50:N50"/>
    <mergeCell ref="B23:N23"/>
    <mergeCell ref="B26:C26"/>
    <mergeCell ref="B32:C32"/>
    <mergeCell ref="B33:N33"/>
    <mergeCell ref="B41:N41"/>
    <mergeCell ref="B40:C40"/>
    <mergeCell ref="B27:N27"/>
    <mergeCell ref="B1:N1"/>
    <mergeCell ref="B3:N3"/>
    <mergeCell ref="B18:C18"/>
    <mergeCell ref="B19:N19"/>
    <mergeCell ref="B22:C22"/>
    <mergeCell ref="B86:C86"/>
    <mergeCell ref="D86:K86"/>
    <mergeCell ref="B95:C95"/>
    <mergeCell ref="D95:K95"/>
    <mergeCell ref="B94:C94"/>
    <mergeCell ref="B87:N87"/>
    <mergeCell ref="B90:C90"/>
    <mergeCell ref="D90:K90"/>
    <mergeCell ref="B91:N91"/>
    <mergeCell ref="B93:C93"/>
    <mergeCell ref="D93:K93"/>
    <mergeCell ref="B82:N82"/>
    <mergeCell ref="B76:N76"/>
    <mergeCell ref="B70:N70"/>
    <mergeCell ref="B74:C74"/>
    <mergeCell ref="B75:C75"/>
    <mergeCell ref="B67:N67"/>
    <mergeCell ref="B69:C69"/>
    <mergeCell ref="B78:N78"/>
    <mergeCell ref="B81:C81"/>
    <mergeCell ref="B58:N58"/>
    <mergeCell ref="B63:C63"/>
    <mergeCell ref="B64:N64"/>
    <mergeCell ref="B66:C66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8"/>
  <sheetViews>
    <sheetView rightToLeft="1" topLeftCell="A21" zoomScale="110" zoomScaleNormal="110" workbookViewId="0">
      <selection activeCell="H37" sqref="H37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32.25" customHeight="1" x14ac:dyDescent="0.25">
      <c r="B1" s="242" t="s">
        <v>344</v>
      </c>
      <c r="C1" s="242"/>
      <c r="D1" s="242"/>
      <c r="E1" s="242"/>
    </row>
    <row r="2" spans="2:7" ht="30" customHeight="1" x14ac:dyDescent="0.25">
      <c r="B2" s="51" t="s">
        <v>42</v>
      </c>
      <c r="C2" s="51" t="s">
        <v>43</v>
      </c>
      <c r="D2" s="51" t="s">
        <v>112</v>
      </c>
      <c r="E2" s="51" t="s">
        <v>113</v>
      </c>
    </row>
    <row r="3" spans="2:7" ht="20.100000000000001" customHeight="1" x14ac:dyDescent="0.25">
      <c r="B3" s="243" t="s">
        <v>54</v>
      </c>
      <c r="C3" s="244"/>
      <c r="D3" s="244"/>
      <c r="E3" s="245"/>
    </row>
    <row r="4" spans="2:7" ht="20.100000000000001" customHeight="1" x14ac:dyDescent="0.25">
      <c r="B4" s="49" t="s">
        <v>114</v>
      </c>
      <c r="C4" s="49" t="s">
        <v>115</v>
      </c>
      <c r="D4" s="53">
        <v>0.95</v>
      </c>
      <c r="E4" s="53">
        <v>0.95</v>
      </c>
    </row>
    <row r="5" spans="2:7" ht="20.100000000000001" customHeight="1" x14ac:dyDescent="0.25">
      <c r="B5" s="76" t="s">
        <v>206</v>
      </c>
      <c r="C5" s="96" t="s">
        <v>207</v>
      </c>
      <c r="D5" s="89">
        <v>1.1000000000000001</v>
      </c>
      <c r="E5" s="89">
        <v>1.1000000000000001</v>
      </c>
    </row>
    <row r="6" spans="2:7" ht="20.100000000000001" customHeight="1" x14ac:dyDescent="0.25">
      <c r="B6" s="76" t="s">
        <v>315</v>
      </c>
      <c r="C6" s="96" t="s">
        <v>316</v>
      </c>
      <c r="D6" s="53">
        <v>1.27</v>
      </c>
      <c r="E6" s="53">
        <v>1.27</v>
      </c>
      <c r="F6" s="151"/>
      <c r="G6" s="151"/>
    </row>
    <row r="7" spans="2:7" ht="20.100000000000001" customHeight="1" x14ac:dyDescent="0.25">
      <c r="B7" s="76" t="s">
        <v>116</v>
      </c>
      <c r="C7" s="76" t="s">
        <v>117</v>
      </c>
      <c r="D7" s="53">
        <v>0.16</v>
      </c>
      <c r="E7" s="53">
        <v>0.16</v>
      </c>
      <c r="F7" s="151"/>
      <c r="G7" s="151"/>
    </row>
    <row r="8" spans="2:7" ht="20.100000000000001" customHeight="1" x14ac:dyDescent="0.25">
      <c r="B8" s="246" t="s">
        <v>67</v>
      </c>
      <c r="C8" s="247"/>
      <c r="D8" s="247"/>
      <c r="E8" s="248"/>
    </row>
    <row r="9" spans="2:7" ht="20.100000000000001" customHeight="1" x14ac:dyDescent="0.25">
      <c r="B9" s="76" t="s">
        <v>260</v>
      </c>
      <c r="C9" s="76" t="s">
        <v>261</v>
      </c>
      <c r="D9" s="89">
        <v>0.72</v>
      </c>
      <c r="E9" s="89">
        <v>0.72</v>
      </c>
    </row>
    <row r="10" spans="2:7" ht="20.100000000000001" customHeight="1" x14ac:dyDescent="0.25">
      <c r="B10" s="145"/>
      <c r="C10" s="152"/>
      <c r="D10" s="144"/>
      <c r="E10" s="153"/>
    </row>
    <row r="11" spans="2:7" ht="20.100000000000001" customHeight="1" x14ac:dyDescent="0.25">
      <c r="B11" s="76" t="s">
        <v>72</v>
      </c>
      <c r="C11" s="76" t="s">
        <v>73</v>
      </c>
      <c r="D11" s="53">
        <v>7</v>
      </c>
      <c r="E11" s="53">
        <v>7</v>
      </c>
    </row>
    <row r="12" spans="2:7" ht="20.100000000000001" customHeight="1" x14ac:dyDescent="0.25">
      <c r="B12" s="76" t="s">
        <v>76</v>
      </c>
      <c r="C12" s="76" t="s">
        <v>77</v>
      </c>
      <c r="D12" s="53">
        <v>0.54</v>
      </c>
      <c r="E12" s="53">
        <v>0.54</v>
      </c>
    </row>
    <row r="13" spans="2:7" ht="20.100000000000001" customHeight="1" x14ac:dyDescent="0.25">
      <c r="B13" s="246" t="s">
        <v>79</v>
      </c>
      <c r="C13" s="247"/>
      <c r="D13" s="247"/>
      <c r="E13" s="248"/>
    </row>
    <row r="14" spans="2:7" ht="20.100000000000001" customHeight="1" x14ac:dyDescent="0.25">
      <c r="B14" s="76" t="s">
        <v>126</v>
      </c>
      <c r="C14" s="76" t="s">
        <v>127</v>
      </c>
      <c r="D14" s="89">
        <v>2.5</v>
      </c>
      <c r="E14" s="89">
        <v>2.5</v>
      </c>
    </row>
    <row r="15" spans="2:7" ht="20.100000000000001" customHeight="1" x14ac:dyDescent="0.25">
      <c r="B15" s="76" t="s">
        <v>124</v>
      </c>
      <c r="C15" s="76" t="s">
        <v>125</v>
      </c>
      <c r="D15" s="148">
        <v>1.9</v>
      </c>
      <c r="E15" s="148">
        <v>1.9</v>
      </c>
      <c r="F15" s="151"/>
      <c r="G15" s="151"/>
    </row>
    <row r="16" spans="2:7" ht="20.100000000000001" customHeight="1" x14ac:dyDescent="0.25">
      <c r="B16" s="76" t="s">
        <v>122</v>
      </c>
      <c r="C16" s="76" t="s">
        <v>123</v>
      </c>
      <c r="D16" s="89">
        <v>5.6</v>
      </c>
      <c r="E16" s="89">
        <v>5.6</v>
      </c>
      <c r="F16" s="151"/>
      <c r="G16" s="151"/>
    </row>
    <row r="17" spans="2:5" ht="20.100000000000001" customHeight="1" x14ac:dyDescent="0.25">
      <c r="B17" s="76" t="s">
        <v>80</v>
      </c>
      <c r="C17" s="76" t="s">
        <v>81</v>
      </c>
      <c r="D17" s="148">
        <v>1.1499999999999999</v>
      </c>
      <c r="E17" s="148">
        <v>1.1499999999999999</v>
      </c>
    </row>
    <row r="18" spans="2:5" ht="20.100000000000001" customHeight="1" x14ac:dyDescent="0.25">
      <c r="B18" s="246" t="s">
        <v>87</v>
      </c>
      <c r="C18" s="247"/>
      <c r="D18" s="247"/>
      <c r="E18" s="248"/>
    </row>
    <row r="19" spans="2:5" ht="20.100000000000001" customHeight="1" x14ac:dyDescent="0.25">
      <c r="B19" s="76" t="s">
        <v>272</v>
      </c>
      <c r="C19" s="76" t="s">
        <v>273</v>
      </c>
      <c r="D19" s="89">
        <v>9.25</v>
      </c>
      <c r="E19" s="89">
        <v>9.25</v>
      </c>
    </row>
    <row r="20" spans="2:5" ht="20.100000000000001" customHeight="1" x14ac:dyDescent="0.25">
      <c r="B20" s="76" t="s">
        <v>41</v>
      </c>
      <c r="C20" s="76" t="s">
        <v>88</v>
      </c>
      <c r="D20" s="148">
        <v>102</v>
      </c>
      <c r="E20" s="148">
        <v>102</v>
      </c>
    </row>
    <row r="21" spans="2:5" ht="20.100000000000001" customHeight="1" x14ac:dyDescent="0.25">
      <c r="B21" s="249" t="s">
        <v>90</v>
      </c>
      <c r="C21" s="244"/>
      <c r="D21" s="244"/>
      <c r="E21" s="250"/>
    </row>
    <row r="22" spans="2:5" ht="20.100000000000001" customHeight="1" x14ac:dyDescent="0.25">
      <c r="B22" s="76" t="s">
        <v>262</v>
      </c>
      <c r="C22" s="76" t="s">
        <v>264</v>
      </c>
      <c r="D22" s="148">
        <v>5.99</v>
      </c>
      <c r="E22" s="148">
        <v>5.99</v>
      </c>
    </row>
    <row r="23" spans="2:5" ht="20.100000000000001" customHeight="1" x14ac:dyDescent="0.25">
      <c r="B23" s="76" t="s">
        <v>134</v>
      </c>
      <c r="C23" s="76" t="s">
        <v>135</v>
      </c>
      <c r="D23" s="89">
        <v>2.11</v>
      </c>
      <c r="E23" s="89">
        <v>2.11</v>
      </c>
    </row>
    <row r="24" spans="2:5" ht="20.100000000000001" customHeight="1" x14ac:dyDescent="0.25">
      <c r="B24" s="76" t="s">
        <v>130</v>
      </c>
      <c r="C24" s="76" t="s">
        <v>131</v>
      </c>
      <c r="D24" s="89">
        <v>0.35</v>
      </c>
      <c r="E24" s="89">
        <v>0.35</v>
      </c>
    </row>
    <row r="25" spans="2:5" ht="25.5" customHeight="1" x14ac:dyDescent="0.25">
      <c r="B25" s="251" t="s">
        <v>343</v>
      </c>
      <c r="C25" s="251"/>
      <c r="D25" s="251"/>
      <c r="E25" s="251"/>
    </row>
    <row r="26" spans="2:5" ht="28.5" customHeight="1" x14ac:dyDescent="0.25">
      <c r="B26" s="51" t="s">
        <v>42</v>
      </c>
      <c r="C26" s="51" t="s">
        <v>43</v>
      </c>
      <c r="D26" s="51" t="s">
        <v>112</v>
      </c>
      <c r="E26" s="51" t="s">
        <v>113</v>
      </c>
    </row>
    <row r="27" spans="2:5" ht="20.100000000000001" customHeight="1" x14ac:dyDescent="0.25">
      <c r="B27" s="243" t="s">
        <v>54</v>
      </c>
      <c r="C27" s="244"/>
      <c r="D27" s="244"/>
      <c r="E27" s="245"/>
    </row>
    <row r="28" spans="2:5" ht="20.100000000000001" customHeight="1" x14ac:dyDescent="0.25">
      <c r="B28" s="49" t="s">
        <v>136</v>
      </c>
      <c r="C28" s="49" t="s">
        <v>137</v>
      </c>
      <c r="D28" s="50">
        <v>0.94</v>
      </c>
      <c r="E28" s="50">
        <v>0.94</v>
      </c>
    </row>
    <row r="29" spans="2:5" ht="20.100000000000001" customHeight="1" x14ac:dyDescent="0.25">
      <c r="B29" s="52" t="s">
        <v>138</v>
      </c>
      <c r="C29" s="52" t="s">
        <v>139</v>
      </c>
      <c r="D29" s="53">
        <v>1</v>
      </c>
      <c r="E29" s="53">
        <v>1</v>
      </c>
    </row>
    <row r="30" spans="2:5" ht="20.100000000000001" customHeight="1" x14ac:dyDescent="0.25">
      <c r="B30" s="49" t="s">
        <v>140</v>
      </c>
      <c r="C30" s="49" t="s">
        <v>141</v>
      </c>
      <c r="D30" s="53">
        <v>0.75</v>
      </c>
      <c r="E30" s="53">
        <v>0.75</v>
      </c>
    </row>
    <row r="31" spans="2:5" ht="20.100000000000001" customHeight="1" x14ac:dyDescent="0.25">
      <c r="B31" s="49" t="s">
        <v>144</v>
      </c>
      <c r="C31" s="49" t="s">
        <v>145</v>
      </c>
      <c r="D31" s="50">
        <v>1</v>
      </c>
      <c r="E31" s="53">
        <v>1</v>
      </c>
    </row>
    <row r="32" spans="2:5" ht="20.100000000000001" customHeight="1" x14ac:dyDescent="0.25">
      <c r="B32" s="49" t="s">
        <v>146</v>
      </c>
      <c r="C32" s="49" t="s">
        <v>147</v>
      </c>
      <c r="D32" s="50">
        <v>1</v>
      </c>
      <c r="E32" s="50">
        <v>1</v>
      </c>
    </row>
    <row r="33" spans="2:5" ht="20.100000000000001" customHeight="1" x14ac:dyDescent="0.25">
      <c r="B33" s="49" t="s">
        <v>217</v>
      </c>
      <c r="C33" s="49" t="s">
        <v>218</v>
      </c>
      <c r="D33" s="94">
        <v>1</v>
      </c>
      <c r="E33" s="50">
        <v>1</v>
      </c>
    </row>
    <row r="34" spans="2:5" ht="20.100000000000001" customHeight="1" x14ac:dyDescent="0.25">
      <c r="B34" s="49" t="s">
        <v>258</v>
      </c>
      <c r="C34" s="49" t="s">
        <v>259</v>
      </c>
      <c r="D34" s="113">
        <v>1.05</v>
      </c>
      <c r="E34" s="113">
        <v>1.05</v>
      </c>
    </row>
    <row r="35" spans="2:5" ht="20.100000000000001" customHeight="1" x14ac:dyDescent="0.25">
      <c r="B35" s="76" t="s">
        <v>313</v>
      </c>
      <c r="C35" s="76" t="s">
        <v>314</v>
      </c>
      <c r="D35" s="89">
        <v>1</v>
      </c>
      <c r="E35" s="89">
        <v>1</v>
      </c>
    </row>
    <row r="36" spans="2:5" ht="20.100000000000001" customHeight="1" x14ac:dyDescent="0.25">
      <c r="B36" s="138" t="s">
        <v>337</v>
      </c>
      <c r="C36" s="138" t="s">
        <v>338</v>
      </c>
      <c r="D36" s="89">
        <v>1</v>
      </c>
      <c r="E36" s="89">
        <v>1</v>
      </c>
    </row>
    <row r="37" spans="2:5" ht="20.100000000000001" customHeight="1" x14ac:dyDescent="0.25">
      <c r="B37" s="49" t="s">
        <v>320</v>
      </c>
      <c r="C37" s="49" t="s">
        <v>321</v>
      </c>
      <c r="D37" s="89">
        <v>1.01</v>
      </c>
      <c r="E37" s="89">
        <v>1.01</v>
      </c>
    </row>
    <row r="38" spans="2:5" ht="20.100000000000001" customHeight="1" x14ac:dyDescent="0.25">
      <c r="B38" s="49" t="s">
        <v>335</v>
      </c>
      <c r="C38" s="49" t="s">
        <v>336</v>
      </c>
      <c r="D38" s="89">
        <v>0.11</v>
      </c>
      <c r="E38" s="89">
        <v>0.11</v>
      </c>
    </row>
    <row r="39" spans="2:5" ht="20.100000000000001" customHeight="1" x14ac:dyDescent="0.25">
      <c r="B39" s="49" t="s">
        <v>292</v>
      </c>
      <c r="C39" s="49" t="s">
        <v>293</v>
      </c>
      <c r="D39" s="89">
        <v>0.05</v>
      </c>
      <c r="E39" s="89">
        <v>0.05</v>
      </c>
    </row>
    <row r="40" spans="2:5" ht="20.100000000000001" customHeight="1" x14ac:dyDescent="0.25">
      <c r="B40" s="150" t="s">
        <v>142</v>
      </c>
      <c r="C40" s="150" t="s">
        <v>143</v>
      </c>
      <c r="D40" s="89">
        <v>0.09</v>
      </c>
      <c r="E40" s="89">
        <v>0.09</v>
      </c>
    </row>
    <row r="41" spans="2:5" ht="20.100000000000001" customHeight="1" x14ac:dyDescent="0.25">
      <c r="B41" s="150" t="s">
        <v>248</v>
      </c>
      <c r="C41" s="150" t="s">
        <v>249</v>
      </c>
      <c r="D41" s="89">
        <v>7.0000000000000007E-2</v>
      </c>
      <c r="E41" s="89">
        <v>7.0000000000000007E-2</v>
      </c>
    </row>
    <row r="42" spans="2:5" ht="29.25" customHeight="1" x14ac:dyDescent="0.25">
      <c r="B42" s="251" t="s">
        <v>343</v>
      </c>
      <c r="C42" s="251"/>
      <c r="D42" s="251"/>
      <c r="E42" s="251"/>
    </row>
    <row r="43" spans="2:5" ht="36" customHeight="1" x14ac:dyDescent="0.25">
      <c r="B43" s="51" t="s">
        <v>42</v>
      </c>
      <c r="C43" s="51" t="s">
        <v>43</v>
      </c>
      <c r="D43" s="51" t="s">
        <v>112</v>
      </c>
      <c r="E43" s="51" t="s">
        <v>113</v>
      </c>
    </row>
    <row r="44" spans="2:5" ht="20.100000000000001" customHeight="1" x14ac:dyDescent="0.25">
      <c r="B44" s="246" t="s">
        <v>263</v>
      </c>
      <c r="C44" s="247"/>
      <c r="D44" s="247"/>
      <c r="E44" s="248"/>
    </row>
    <row r="45" spans="2:5" ht="20.100000000000001" customHeight="1" x14ac:dyDescent="0.25">
      <c r="B45" s="49" t="s">
        <v>208</v>
      </c>
      <c r="C45" s="49" t="s">
        <v>209</v>
      </c>
      <c r="D45" s="53">
        <v>0.8</v>
      </c>
      <c r="E45" s="53">
        <v>0.8</v>
      </c>
    </row>
    <row r="46" spans="2:5" ht="20.100000000000001" customHeight="1" x14ac:dyDescent="0.25">
      <c r="B46" s="246" t="s">
        <v>216</v>
      </c>
      <c r="C46" s="247"/>
      <c r="D46" s="247"/>
      <c r="E46" s="248"/>
    </row>
    <row r="47" spans="2:5" ht="20.100000000000001" customHeight="1" x14ac:dyDescent="0.25">
      <c r="B47" s="52" t="s">
        <v>148</v>
      </c>
      <c r="C47" s="52" t="s">
        <v>149</v>
      </c>
      <c r="D47" s="89">
        <v>1.26</v>
      </c>
      <c r="E47" s="89">
        <v>1.26</v>
      </c>
    </row>
    <row r="48" spans="2:5" ht="20.100000000000001" customHeight="1" x14ac:dyDescent="0.25">
      <c r="B48" s="52" t="s">
        <v>230</v>
      </c>
      <c r="C48" s="52" t="s">
        <v>231</v>
      </c>
      <c r="D48" s="53">
        <v>0.69</v>
      </c>
      <c r="E48" s="53">
        <v>0.69</v>
      </c>
    </row>
    <row r="49" spans="2:5" ht="20.100000000000001" customHeight="1" x14ac:dyDescent="0.25">
      <c r="B49" s="252" t="s">
        <v>68</v>
      </c>
      <c r="C49" s="247"/>
      <c r="D49" s="247"/>
      <c r="E49" s="253"/>
    </row>
    <row r="50" spans="2:5" ht="20.100000000000001" customHeight="1" x14ac:dyDescent="0.25">
      <c r="B50" s="49" t="s">
        <v>300</v>
      </c>
      <c r="C50" s="49" t="s">
        <v>301</v>
      </c>
      <c r="D50" s="89">
        <v>1</v>
      </c>
      <c r="E50" s="89">
        <v>1</v>
      </c>
    </row>
    <row r="51" spans="2:5" ht="20.100000000000001" customHeight="1" x14ac:dyDescent="0.25">
      <c r="B51" s="246" t="s">
        <v>79</v>
      </c>
      <c r="C51" s="247"/>
      <c r="D51" s="247"/>
      <c r="E51" s="248"/>
    </row>
    <row r="52" spans="2:5" ht="20.100000000000001" customHeight="1" x14ac:dyDescent="0.25">
      <c r="B52" s="49" t="s">
        <v>281</v>
      </c>
      <c r="C52" s="127" t="s">
        <v>282</v>
      </c>
      <c r="D52" s="53">
        <v>100</v>
      </c>
      <c r="E52" s="53">
        <v>100</v>
      </c>
    </row>
    <row r="53" spans="2:5" ht="20.100000000000001" customHeight="1" x14ac:dyDescent="0.25">
      <c r="B53" s="251" t="s">
        <v>342</v>
      </c>
      <c r="C53" s="251"/>
      <c r="D53" s="251"/>
      <c r="E53" s="251"/>
    </row>
    <row r="54" spans="2:5" ht="29.25" customHeight="1" x14ac:dyDescent="0.25">
      <c r="B54" s="51" t="s">
        <v>42</v>
      </c>
      <c r="C54" s="51" t="s">
        <v>43</v>
      </c>
      <c r="D54" s="51" t="s">
        <v>112</v>
      </c>
      <c r="E54" s="51" t="s">
        <v>113</v>
      </c>
    </row>
    <row r="55" spans="2:5" ht="20.100000000000001" customHeight="1" x14ac:dyDescent="0.25">
      <c r="B55" s="246" t="s">
        <v>79</v>
      </c>
      <c r="C55" s="247"/>
      <c r="D55" s="247"/>
      <c r="E55" s="248"/>
    </row>
    <row r="56" spans="2:5" ht="20.25" customHeight="1" x14ac:dyDescent="0.25">
      <c r="B56" s="49" t="s">
        <v>154</v>
      </c>
      <c r="C56" s="49" t="s">
        <v>155</v>
      </c>
      <c r="D56" s="53">
        <v>1.48</v>
      </c>
      <c r="E56" s="53">
        <v>1.48</v>
      </c>
    </row>
    <row r="57" spans="2:5" x14ac:dyDescent="0.25">
      <c r="B57" s="76" t="s">
        <v>34</v>
      </c>
      <c r="C57" s="76" t="s">
        <v>105</v>
      </c>
      <c r="D57" s="53">
        <v>1.4</v>
      </c>
      <c r="E57" s="53">
        <v>1.4</v>
      </c>
    </row>
    <row r="58" spans="2:5" x14ac:dyDescent="0.25">
      <c r="B58" s="49" t="s">
        <v>106</v>
      </c>
      <c r="C58" s="49" t="s">
        <v>107</v>
      </c>
      <c r="D58" s="53">
        <v>1.88</v>
      </c>
      <c r="E58" s="53">
        <v>1.88</v>
      </c>
    </row>
  </sheetData>
  <mergeCells count="15">
    <mergeCell ref="B25:E25"/>
    <mergeCell ref="B27:E27"/>
    <mergeCell ref="B53:E53"/>
    <mergeCell ref="B55:E55"/>
    <mergeCell ref="B42:E42"/>
    <mergeCell ref="B46:E46"/>
    <mergeCell ref="B44:E44"/>
    <mergeCell ref="B51:E51"/>
    <mergeCell ref="B49:E49"/>
    <mergeCell ref="B1:E1"/>
    <mergeCell ref="B3:E3"/>
    <mergeCell ref="B13:E13"/>
    <mergeCell ref="B21:E21"/>
    <mergeCell ref="B18:E18"/>
    <mergeCell ref="B8:E8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rightToLeft="1" workbookViewId="0">
      <selection sqref="A1:XFD1048576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70" t="s">
        <v>350</v>
      </c>
      <c r="C1" s="270"/>
    </row>
    <row r="2" spans="2:6" ht="18" customHeight="1" x14ac:dyDescent="0.3">
      <c r="B2" s="271" t="s">
        <v>351</v>
      </c>
      <c r="C2" s="271"/>
      <c r="D2" s="271"/>
      <c r="E2" s="271"/>
    </row>
    <row r="3" spans="2:6" ht="21.95" customHeight="1" x14ac:dyDescent="0.3">
      <c r="B3" s="270"/>
      <c r="C3" s="270"/>
      <c r="D3" s="270"/>
    </row>
    <row r="4" spans="2:6" ht="21.95" customHeight="1" x14ac:dyDescent="0.3">
      <c r="B4" s="267" t="s">
        <v>352</v>
      </c>
      <c r="C4" s="267"/>
      <c r="D4" s="267"/>
      <c r="E4" s="267"/>
      <c r="F4" s="267"/>
    </row>
    <row r="5" spans="2:6" ht="21.95" customHeight="1" x14ac:dyDescent="0.3">
      <c r="B5" s="155" t="s">
        <v>28</v>
      </c>
      <c r="C5" s="156" t="s">
        <v>43</v>
      </c>
      <c r="D5" s="156" t="s">
        <v>51</v>
      </c>
      <c r="E5" s="156" t="s">
        <v>31</v>
      </c>
      <c r="F5" s="156" t="s">
        <v>53</v>
      </c>
    </row>
    <row r="6" spans="2:6" ht="21.95" customHeight="1" x14ac:dyDescent="0.3">
      <c r="B6" s="272" t="s">
        <v>54</v>
      </c>
      <c r="C6" s="273"/>
      <c r="D6" s="273"/>
      <c r="E6" s="273"/>
      <c r="F6" s="274"/>
    </row>
    <row r="7" spans="2:6" ht="21.95" customHeight="1" x14ac:dyDescent="0.3">
      <c r="B7" s="157" t="s">
        <v>247</v>
      </c>
      <c r="C7" s="158" t="s">
        <v>246</v>
      </c>
      <c r="D7" s="159">
        <v>3</v>
      </c>
      <c r="E7" s="159">
        <v>297718</v>
      </c>
      <c r="F7" s="159">
        <v>943330.42</v>
      </c>
    </row>
    <row r="8" spans="2:6" ht="21.95" customHeight="1" x14ac:dyDescent="0.3">
      <c r="B8" s="157" t="s">
        <v>353</v>
      </c>
      <c r="C8" s="158" t="s">
        <v>119</v>
      </c>
      <c r="D8" s="159">
        <v>1</v>
      </c>
      <c r="E8" s="159">
        <v>3000000</v>
      </c>
      <c r="F8" s="159">
        <v>270000</v>
      </c>
    </row>
    <row r="9" spans="2:6" ht="21.95" customHeight="1" x14ac:dyDescent="0.3">
      <c r="B9" s="157" t="s">
        <v>244</v>
      </c>
      <c r="C9" s="158" t="s">
        <v>245</v>
      </c>
      <c r="D9" s="159">
        <v>2</v>
      </c>
      <c r="E9" s="159">
        <v>100433</v>
      </c>
      <c r="F9" s="159">
        <v>412783.96</v>
      </c>
    </row>
    <row r="10" spans="2:6" ht="21.95" customHeight="1" x14ac:dyDescent="0.3">
      <c r="B10" s="157" t="s">
        <v>40</v>
      </c>
      <c r="C10" s="158" t="s">
        <v>55</v>
      </c>
      <c r="D10" s="159">
        <v>1</v>
      </c>
      <c r="E10" s="159">
        <v>750000</v>
      </c>
      <c r="F10" s="159">
        <v>247500</v>
      </c>
    </row>
    <row r="11" spans="2:6" ht="21.95" customHeight="1" x14ac:dyDescent="0.3">
      <c r="B11" s="268" t="s">
        <v>62</v>
      </c>
      <c r="C11" s="269"/>
      <c r="D11" s="159">
        <f>SUM(D7:D10)</f>
        <v>7</v>
      </c>
      <c r="E11" s="159">
        <f>SUM(E7:E10)</f>
        <v>4148151</v>
      </c>
      <c r="F11" s="159">
        <f>SUM(F7:F10)</f>
        <v>1873614.38</v>
      </c>
    </row>
    <row r="12" spans="2:6" ht="21.95" customHeight="1" x14ac:dyDescent="0.3">
      <c r="B12" s="254" t="s">
        <v>354</v>
      </c>
      <c r="C12" s="255"/>
      <c r="D12" s="255"/>
      <c r="E12" s="255"/>
      <c r="F12" s="256"/>
    </row>
    <row r="13" spans="2:6" ht="21.95" customHeight="1" x14ac:dyDescent="0.3">
      <c r="B13" s="157" t="s">
        <v>317</v>
      </c>
      <c r="C13" s="158" t="s">
        <v>318</v>
      </c>
      <c r="D13" s="159">
        <v>25</v>
      </c>
      <c r="E13" s="159">
        <v>6526442</v>
      </c>
      <c r="F13" s="159">
        <v>14675155.210000001</v>
      </c>
    </row>
    <row r="14" spans="2:6" ht="21.75" customHeight="1" x14ac:dyDescent="0.3">
      <c r="B14" s="257" t="s">
        <v>355</v>
      </c>
      <c r="C14" s="258"/>
      <c r="D14" s="159">
        <f>SUM(D13)</f>
        <v>25</v>
      </c>
      <c r="E14" s="159">
        <f>SUM(E13)</f>
        <v>6526442</v>
      </c>
      <c r="F14" s="159">
        <f>SUM(F13)</f>
        <v>14675155.210000001</v>
      </c>
    </row>
    <row r="15" spans="2:6" ht="21" customHeight="1" x14ac:dyDescent="0.3">
      <c r="B15" s="257" t="s">
        <v>356</v>
      </c>
      <c r="C15" s="258"/>
      <c r="D15" s="159">
        <f>D14+D11</f>
        <v>32</v>
      </c>
      <c r="E15" s="159">
        <f t="shared" ref="E15:F15" si="0">E14+E11</f>
        <v>10674593</v>
      </c>
      <c r="F15" s="159">
        <f t="shared" si="0"/>
        <v>16548769.59</v>
      </c>
    </row>
    <row r="16" spans="2:6" x14ac:dyDescent="0.3">
      <c r="B16" s="267" t="s">
        <v>357</v>
      </c>
      <c r="C16" s="267"/>
      <c r="D16" s="267"/>
      <c r="E16" s="267"/>
      <c r="F16" s="267"/>
    </row>
    <row r="17" spans="2:6" ht="21.75" customHeight="1" x14ac:dyDescent="0.3">
      <c r="B17" s="160" t="s">
        <v>28</v>
      </c>
      <c r="C17" s="161" t="s">
        <v>43</v>
      </c>
      <c r="D17" s="161" t="s">
        <v>51</v>
      </c>
      <c r="E17" s="161" t="s">
        <v>31</v>
      </c>
      <c r="F17" s="161" t="s">
        <v>53</v>
      </c>
    </row>
    <row r="18" spans="2:6" ht="21.75" customHeight="1" x14ac:dyDescent="0.3">
      <c r="B18" s="254" t="s">
        <v>54</v>
      </c>
      <c r="C18" s="255"/>
      <c r="D18" s="255"/>
      <c r="E18" s="255"/>
      <c r="F18" s="256"/>
    </row>
    <row r="19" spans="2:6" ht="21.75" customHeight="1" x14ac:dyDescent="0.3">
      <c r="B19" s="157" t="s">
        <v>358</v>
      </c>
      <c r="C19" s="158" t="s">
        <v>57</v>
      </c>
      <c r="D19" s="159">
        <v>1</v>
      </c>
      <c r="E19" s="159">
        <v>452760</v>
      </c>
      <c r="F19" s="159">
        <v>162993.60000000001</v>
      </c>
    </row>
    <row r="20" spans="2:6" ht="21.75" customHeight="1" x14ac:dyDescent="0.3">
      <c r="B20" s="157" t="s">
        <v>244</v>
      </c>
      <c r="C20" s="158" t="s">
        <v>245</v>
      </c>
      <c r="D20" s="159">
        <v>13</v>
      </c>
      <c r="E20" s="159">
        <v>10000000</v>
      </c>
      <c r="F20" s="159">
        <v>41000000</v>
      </c>
    </row>
    <row r="21" spans="2:6" ht="21.75" customHeight="1" x14ac:dyDescent="0.3">
      <c r="B21" s="268" t="s">
        <v>62</v>
      </c>
      <c r="C21" s="269"/>
      <c r="D21" s="159">
        <f>SUM(D19:D20)</f>
        <v>14</v>
      </c>
      <c r="E21" s="159">
        <f>SUM(E19:E20)</f>
        <v>10452760</v>
      </c>
      <c r="F21" s="159">
        <f>SUM(F19:F20)</f>
        <v>41162993.600000001</v>
      </c>
    </row>
    <row r="22" spans="2:6" ht="21.75" customHeight="1" x14ac:dyDescent="0.3">
      <c r="B22" s="254" t="s">
        <v>359</v>
      </c>
      <c r="C22" s="255"/>
      <c r="D22" s="255"/>
      <c r="E22" s="255"/>
      <c r="F22" s="256"/>
    </row>
    <row r="23" spans="2:6" ht="21.75" customHeight="1" x14ac:dyDescent="0.3">
      <c r="B23" s="162" t="s">
        <v>360</v>
      </c>
      <c r="C23" s="163" t="s">
        <v>255</v>
      </c>
      <c r="D23" s="159">
        <v>6</v>
      </c>
      <c r="E23" s="159">
        <v>2027363</v>
      </c>
      <c r="F23" s="159">
        <v>32554997.039999999</v>
      </c>
    </row>
    <row r="24" spans="2:6" x14ac:dyDescent="0.3">
      <c r="B24" s="257" t="s">
        <v>361</v>
      </c>
      <c r="C24" s="258"/>
      <c r="D24" s="159">
        <f>SUM(D23)</f>
        <v>6</v>
      </c>
      <c r="E24" s="159">
        <f>SUM(E23)</f>
        <v>2027363</v>
      </c>
      <c r="F24" s="159">
        <f>SUM(F23)</f>
        <v>32554997.039999999</v>
      </c>
    </row>
    <row r="25" spans="2:6" x14ac:dyDescent="0.3">
      <c r="B25" s="257" t="s">
        <v>356</v>
      </c>
      <c r="C25" s="258"/>
      <c r="D25" s="159">
        <f>D21+D24</f>
        <v>20</v>
      </c>
      <c r="E25" s="159">
        <f>E21+E24</f>
        <v>12480123</v>
      </c>
      <c r="F25" s="159">
        <f>F21+F24</f>
        <v>73717990.640000001</v>
      </c>
    </row>
    <row r="26" spans="2:6" x14ac:dyDescent="0.3">
      <c r="B26" s="261" t="s">
        <v>362</v>
      </c>
      <c r="C26" s="261"/>
      <c r="D26" s="261"/>
      <c r="E26" s="261"/>
      <c r="F26" s="261"/>
    </row>
    <row r="27" spans="2:6" x14ac:dyDescent="0.3">
      <c r="B27" s="164" t="s">
        <v>28</v>
      </c>
      <c r="C27" s="165" t="s">
        <v>43</v>
      </c>
      <c r="D27" s="165" t="s">
        <v>51</v>
      </c>
      <c r="E27" s="165" t="s">
        <v>31</v>
      </c>
      <c r="F27" s="165" t="s">
        <v>53</v>
      </c>
    </row>
    <row r="28" spans="2:6" x14ac:dyDescent="0.3">
      <c r="B28" s="262" t="s">
        <v>54</v>
      </c>
      <c r="C28" s="263"/>
      <c r="D28" s="263"/>
      <c r="E28" s="263"/>
      <c r="F28" s="264"/>
    </row>
    <row r="29" spans="2:6" x14ac:dyDescent="0.3">
      <c r="B29" s="166" t="s">
        <v>363</v>
      </c>
      <c r="C29" s="167" t="s">
        <v>95</v>
      </c>
      <c r="D29" s="168">
        <v>1</v>
      </c>
      <c r="E29" s="168">
        <v>200000</v>
      </c>
      <c r="F29" s="168">
        <v>118000</v>
      </c>
    </row>
    <row r="30" spans="2:6" x14ac:dyDescent="0.3">
      <c r="B30" s="265" t="s">
        <v>62</v>
      </c>
      <c r="C30" s="266"/>
      <c r="D30" s="168">
        <f>SUM(D29)</f>
        <v>1</v>
      </c>
      <c r="E30" s="168">
        <f>SUM(E29)</f>
        <v>200000</v>
      </c>
      <c r="F30" s="168">
        <f>SUM(F29)</f>
        <v>118000</v>
      </c>
    </row>
    <row r="31" spans="2:6" x14ac:dyDescent="0.3">
      <c r="B31" s="259" t="s">
        <v>356</v>
      </c>
      <c r="C31" s="260"/>
      <c r="D31" s="168">
        <f>D30</f>
        <v>1</v>
      </c>
      <c r="E31" s="168">
        <f>E30</f>
        <v>200000</v>
      </c>
      <c r="F31" s="168">
        <f>F30</f>
        <v>118000</v>
      </c>
    </row>
    <row r="32" spans="2:6" x14ac:dyDescent="0.3">
      <c r="B32" s="261" t="s">
        <v>364</v>
      </c>
      <c r="C32" s="261"/>
      <c r="D32" s="261"/>
      <c r="E32" s="261"/>
      <c r="F32" s="261"/>
    </row>
    <row r="33" spans="2:6" x14ac:dyDescent="0.3">
      <c r="B33" s="164" t="s">
        <v>28</v>
      </c>
      <c r="C33" s="165" t="s">
        <v>43</v>
      </c>
      <c r="D33" s="165" t="s">
        <v>51</v>
      </c>
      <c r="E33" s="165" t="s">
        <v>31</v>
      </c>
      <c r="F33" s="165" t="s">
        <v>53</v>
      </c>
    </row>
    <row r="34" spans="2:6" x14ac:dyDescent="0.3">
      <c r="B34" s="262" t="s">
        <v>54</v>
      </c>
      <c r="C34" s="263"/>
      <c r="D34" s="263"/>
      <c r="E34" s="263"/>
      <c r="F34" s="264"/>
    </row>
    <row r="35" spans="2:6" x14ac:dyDescent="0.3">
      <c r="B35" s="166" t="s">
        <v>363</v>
      </c>
      <c r="C35" s="167" t="s">
        <v>95</v>
      </c>
      <c r="D35" s="168">
        <v>2</v>
      </c>
      <c r="E35" s="168">
        <v>304155</v>
      </c>
      <c r="F35" s="168">
        <v>171076.8</v>
      </c>
    </row>
    <row r="36" spans="2:6" x14ac:dyDescent="0.3">
      <c r="B36" s="166" t="s">
        <v>365</v>
      </c>
      <c r="C36" s="167" t="s">
        <v>271</v>
      </c>
      <c r="D36" s="168">
        <v>2</v>
      </c>
      <c r="E36" s="168">
        <v>117000</v>
      </c>
      <c r="F36" s="168">
        <v>31590</v>
      </c>
    </row>
    <row r="37" spans="2:6" x14ac:dyDescent="0.3">
      <c r="B37" s="265" t="s">
        <v>62</v>
      </c>
      <c r="C37" s="266"/>
      <c r="D37" s="168">
        <f>SUM(D35:D36)</f>
        <v>4</v>
      </c>
      <c r="E37" s="168">
        <f>SUM(E35:E36)</f>
        <v>421155</v>
      </c>
      <c r="F37" s="168">
        <f>SUM(F35:F36)</f>
        <v>202666.8</v>
      </c>
    </row>
    <row r="38" spans="2:6" x14ac:dyDescent="0.3">
      <c r="B38" s="259" t="s">
        <v>356</v>
      </c>
      <c r="C38" s="260"/>
      <c r="D38" s="168">
        <f>D37</f>
        <v>4</v>
      </c>
      <c r="E38" s="168">
        <f>E37</f>
        <v>421155</v>
      </c>
      <c r="F38" s="168">
        <f>F37</f>
        <v>202666.8</v>
      </c>
    </row>
    <row r="39" spans="2:6" x14ac:dyDescent="0.3">
      <c r="B39" s="261" t="s">
        <v>366</v>
      </c>
      <c r="C39" s="261"/>
      <c r="D39" s="261"/>
      <c r="E39" s="261"/>
      <c r="F39" s="261"/>
    </row>
    <row r="40" spans="2:6" x14ac:dyDescent="0.3">
      <c r="B40" s="164" t="s">
        <v>28</v>
      </c>
      <c r="C40" s="165" t="s">
        <v>43</v>
      </c>
      <c r="D40" s="165" t="s">
        <v>51</v>
      </c>
      <c r="E40" s="165" t="s">
        <v>31</v>
      </c>
      <c r="F40" s="165" t="s">
        <v>53</v>
      </c>
    </row>
    <row r="41" spans="2:6" x14ac:dyDescent="0.3">
      <c r="B41" s="254" t="s">
        <v>367</v>
      </c>
      <c r="C41" s="255"/>
      <c r="D41" s="255"/>
      <c r="E41" s="255"/>
      <c r="F41" s="256"/>
    </row>
    <row r="42" spans="2:6" x14ac:dyDescent="0.3">
      <c r="B42" s="157" t="s">
        <v>368</v>
      </c>
      <c r="C42" s="158" t="s">
        <v>334</v>
      </c>
      <c r="D42" s="159">
        <v>1</v>
      </c>
      <c r="E42" s="159">
        <v>100000</v>
      </c>
      <c r="F42" s="159">
        <v>591000</v>
      </c>
    </row>
    <row r="43" spans="2:6" x14ac:dyDescent="0.3">
      <c r="B43" s="257" t="s">
        <v>369</v>
      </c>
      <c r="C43" s="258"/>
      <c r="D43" s="159">
        <f>SUM(D42)</f>
        <v>1</v>
      </c>
      <c r="E43" s="159">
        <f>SUM(E42)</f>
        <v>100000</v>
      </c>
      <c r="F43" s="159">
        <f>SUM(F42)</f>
        <v>591000</v>
      </c>
    </row>
    <row r="44" spans="2:6" x14ac:dyDescent="0.3">
      <c r="B44" s="259" t="s">
        <v>356</v>
      </c>
      <c r="C44" s="260"/>
      <c r="D44" s="168">
        <f>D43</f>
        <v>1</v>
      </c>
      <c r="E44" s="168">
        <f>E43</f>
        <v>100000</v>
      </c>
      <c r="F44" s="168">
        <f>F43</f>
        <v>591000</v>
      </c>
    </row>
  </sheetData>
  <mergeCells count="27">
    <mergeCell ref="B11:C11"/>
    <mergeCell ref="B1:C1"/>
    <mergeCell ref="B2:E2"/>
    <mergeCell ref="B3:D3"/>
    <mergeCell ref="B4:F4"/>
    <mergeCell ref="B6:F6"/>
    <mergeCell ref="B30:C30"/>
    <mergeCell ref="B12:F12"/>
    <mergeCell ref="B14:C14"/>
    <mergeCell ref="B15:C15"/>
    <mergeCell ref="B16:F16"/>
    <mergeCell ref="B18:F18"/>
    <mergeCell ref="B21:C21"/>
    <mergeCell ref="B22:F22"/>
    <mergeCell ref="B24:C24"/>
    <mergeCell ref="B25:C25"/>
    <mergeCell ref="B26:F26"/>
    <mergeCell ref="B28:F28"/>
    <mergeCell ref="B41:F41"/>
    <mergeCell ref="B43:C43"/>
    <mergeCell ref="B44:C44"/>
    <mergeCell ref="B31:C31"/>
    <mergeCell ref="B32:F32"/>
    <mergeCell ref="B34:F34"/>
    <mergeCell ref="B37:C37"/>
    <mergeCell ref="B38:C38"/>
    <mergeCell ref="B39:F39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rightToLeft="1" workbookViewId="0">
      <selection activeCell="D26" sqref="D26:I2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99" t="s">
        <v>340</v>
      </c>
      <c r="C2" s="199"/>
      <c r="D2" s="199"/>
      <c r="E2" s="199"/>
      <c r="F2" s="57"/>
      <c r="G2" s="57"/>
      <c r="H2" s="57"/>
      <c r="I2" s="58"/>
    </row>
    <row r="3" spans="2:9" ht="17.25" customHeight="1" x14ac:dyDescent="0.25">
      <c r="B3" s="290" t="s">
        <v>341</v>
      </c>
      <c r="C3" s="290"/>
      <c r="D3" s="290"/>
      <c r="E3" s="290"/>
      <c r="F3" s="290"/>
      <c r="G3" s="290"/>
      <c r="H3" s="290"/>
      <c r="I3" s="290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91" t="s">
        <v>79</v>
      </c>
      <c r="C5" s="292"/>
      <c r="D5" s="292"/>
      <c r="E5" s="292"/>
      <c r="F5" s="292"/>
      <c r="G5" s="292"/>
      <c r="H5" s="292"/>
      <c r="I5" s="293"/>
    </row>
    <row r="6" spans="2:9" ht="17.25" customHeight="1" x14ac:dyDescent="0.25">
      <c r="B6" s="87" t="s">
        <v>223</v>
      </c>
      <c r="C6" s="88" t="s">
        <v>224</v>
      </c>
      <c r="D6" s="106">
        <v>2.54</v>
      </c>
      <c r="E6" s="106">
        <v>2.54</v>
      </c>
      <c r="F6" s="106">
        <v>2.54</v>
      </c>
      <c r="G6" s="136">
        <v>1</v>
      </c>
      <c r="H6" s="143">
        <v>1956</v>
      </c>
      <c r="I6" s="143">
        <v>4968.24</v>
      </c>
    </row>
    <row r="7" spans="2:9" ht="17.25" customHeight="1" x14ac:dyDescent="0.25">
      <c r="B7" s="294" t="s">
        <v>86</v>
      </c>
      <c r="C7" s="295"/>
      <c r="D7" s="296"/>
      <c r="E7" s="296"/>
      <c r="F7" s="296"/>
      <c r="G7" s="140">
        <v>1</v>
      </c>
      <c r="H7" s="143">
        <v>1956</v>
      </c>
      <c r="I7" s="143">
        <v>4968.24</v>
      </c>
    </row>
    <row r="8" spans="2:9" ht="17.25" customHeight="1" x14ac:dyDescent="0.25">
      <c r="B8" s="297" t="s">
        <v>295</v>
      </c>
      <c r="C8" s="298"/>
      <c r="D8" s="299"/>
      <c r="E8" s="299"/>
      <c r="F8" s="299"/>
      <c r="G8" s="141">
        <v>1</v>
      </c>
      <c r="H8" s="141">
        <v>1956</v>
      </c>
      <c r="I8" s="141">
        <v>4968.24</v>
      </c>
    </row>
    <row r="9" spans="2:9" ht="18.75" x14ac:dyDescent="0.25">
      <c r="B9" s="275" t="s">
        <v>156</v>
      </c>
      <c r="C9" s="275"/>
      <c r="D9" s="275"/>
      <c r="E9" s="275"/>
      <c r="F9" s="275"/>
      <c r="G9" s="275"/>
      <c r="H9" s="275"/>
      <c r="I9" s="275"/>
    </row>
    <row r="10" spans="2:9" ht="21" customHeight="1" x14ac:dyDescent="0.25">
      <c r="B10" s="65" t="s">
        <v>42</v>
      </c>
      <c r="C10" s="67" t="s">
        <v>43</v>
      </c>
      <c r="D10" s="284" t="s">
        <v>112</v>
      </c>
      <c r="E10" s="285"/>
      <c r="F10" s="285"/>
      <c r="G10" s="285"/>
      <c r="H10" s="285"/>
      <c r="I10" s="286"/>
    </row>
    <row r="11" spans="2:9" ht="15.75" x14ac:dyDescent="0.25">
      <c r="B11" s="281" t="s">
        <v>54</v>
      </c>
      <c r="C11" s="282"/>
      <c r="D11" s="282"/>
      <c r="E11" s="282"/>
      <c r="F11" s="282"/>
      <c r="G11" s="282"/>
      <c r="H11" s="282"/>
      <c r="I11" s="283"/>
    </row>
    <row r="12" spans="2:9" ht="15" customHeight="1" x14ac:dyDescent="0.25">
      <c r="B12" s="97" t="s">
        <v>221</v>
      </c>
      <c r="C12" s="98" t="s">
        <v>222</v>
      </c>
      <c r="D12" s="279" t="s">
        <v>157</v>
      </c>
      <c r="E12" s="251"/>
      <c r="F12" s="251"/>
      <c r="G12" s="251"/>
      <c r="H12" s="251"/>
      <c r="I12" s="280"/>
    </row>
    <row r="13" spans="2:9" ht="15" customHeight="1" x14ac:dyDescent="0.25">
      <c r="B13" s="97" t="s">
        <v>158</v>
      </c>
      <c r="C13" s="98" t="s">
        <v>159</v>
      </c>
      <c r="D13" s="276">
        <v>3</v>
      </c>
      <c r="E13" s="277"/>
      <c r="F13" s="277"/>
      <c r="G13" s="277"/>
      <c r="H13" s="277"/>
      <c r="I13" s="278"/>
    </row>
    <row r="14" spans="2:9" ht="15" customHeight="1" x14ac:dyDescent="0.25">
      <c r="B14" s="87" t="s">
        <v>205</v>
      </c>
      <c r="C14" s="88" t="s">
        <v>160</v>
      </c>
      <c r="D14" s="276">
        <v>0.13</v>
      </c>
      <c r="E14" s="277"/>
      <c r="F14" s="277"/>
      <c r="G14" s="277"/>
      <c r="H14" s="277"/>
      <c r="I14" s="278"/>
    </row>
    <row r="15" spans="2:9" ht="15.75" x14ac:dyDescent="0.25">
      <c r="B15" s="281" t="s">
        <v>67</v>
      </c>
      <c r="C15" s="282"/>
      <c r="D15" s="282"/>
      <c r="E15" s="282"/>
      <c r="F15" s="282"/>
      <c r="G15" s="282"/>
      <c r="H15" s="282"/>
      <c r="I15" s="283"/>
    </row>
    <row r="16" spans="2:9" ht="15" customHeight="1" x14ac:dyDescent="0.25">
      <c r="B16" s="69" t="s">
        <v>161</v>
      </c>
      <c r="C16" s="72" t="s">
        <v>162</v>
      </c>
      <c r="D16" s="279" t="s">
        <v>157</v>
      </c>
      <c r="E16" s="251"/>
      <c r="F16" s="251"/>
      <c r="G16" s="251"/>
      <c r="H16" s="251"/>
      <c r="I16" s="280"/>
    </row>
    <row r="17" spans="2:9" ht="15" customHeight="1" x14ac:dyDescent="0.25">
      <c r="B17" s="69" t="s">
        <v>163</v>
      </c>
      <c r="C17" s="72" t="s">
        <v>164</v>
      </c>
      <c r="D17" s="279" t="s">
        <v>157</v>
      </c>
      <c r="E17" s="251"/>
      <c r="F17" s="251"/>
      <c r="G17" s="251"/>
      <c r="H17" s="251"/>
      <c r="I17" s="280"/>
    </row>
    <row r="18" spans="2:9" ht="15" customHeight="1" x14ac:dyDescent="0.25">
      <c r="B18" s="69" t="s">
        <v>166</v>
      </c>
      <c r="C18" s="72" t="s">
        <v>167</v>
      </c>
      <c r="D18" s="279" t="s">
        <v>157</v>
      </c>
      <c r="E18" s="251"/>
      <c r="F18" s="251"/>
      <c r="G18" s="251"/>
      <c r="H18" s="251"/>
      <c r="I18" s="280"/>
    </row>
    <row r="19" spans="2:9" ht="15" customHeight="1" x14ac:dyDescent="0.25">
      <c r="B19" s="69" t="s">
        <v>212</v>
      </c>
      <c r="C19" s="72" t="s">
        <v>165</v>
      </c>
      <c r="D19" s="276">
        <v>0.5</v>
      </c>
      <c r="E19" s="277"/>
      <c r="F19" s="277"/>
      <c r="G19" s="277"/>
      <c r="H19" s="277"/>
      <c r="I19" s="278"/>
    </row>
    <row r="20" spans="2:9" ht="15" customHeight="1" x14ac:dyDescent="0.25">
      <c r="B20" s="124" t="s">
        <v>266</v>
      </c>
      <c r="C20" s="125" t="s">
        <v>267</v>
      </c>
      <c r="D20" s="300">
        <v>1</v>
      </c>
      <c r="E20" s="301"/>
      <c r="F20" s="301"/>
      <c r="G20" s="301"/>
      <c r="H20" s="301"/>
      <c r="I20" s="302"/>
    </row>
    <row r="21" spans="2:9" ht="15" customHeight="1" x14ac:dyDescent="0.25">
      <c r="B21" s="124" t="s">
        <v>289</v>
      </c>
      <c r="C21" s="125" t="s">
        <v>290</v>
      </c>
      <c r="D21" s="279" t="s">
        <v>157</v>
      </c>
      <c r="E21" s="251"/>
      <c r="F21" s="251"/>
      <c r="G21" s="251"/>
      <c r="H21" s="251"/>
      <c r="I21" s="280"/>
    </row>
    <row r="22" spans="2:9" ht="15" customHeight="1" x14ac:dyDescent="0.25">
      <c r="B22" s="87" t="s">
        <v>331</v>
      </c>
      <c r="C22" s="88" t="s">
        <v>332</v>
      </c>
      <c r="D22" s="279" t="s">
        <v>157</v>
      </c>
      <c r="E22" s="251"/>
      <c r="F22" s="251"/>
      <c r="G22" s="251"/>
      <c r="H22" s="251"/>
      <c r="I22" s="280"/>
    </row>
    <row r="23" spans="2:9" ht="15" customHeight="1" x14ac:dyDescent="0.25">
      <c r="B23" s="124" t="s">
        <v>298</v>
      </c>
      <c r="C23" s="88" t="s">
        <v>299</v>
      </c>
      <c r="D23" s="279" t="s">
        <v>157</v>
      </c>
      <c r="E23" s="251"/>
      <c r="F23" s="251"/>
      <c r="G23" s="251"/>
      <c r="H23" s="251"/>
      <c r="I23" s="280"/>
    </row>
    <row r="24" spans="2:9" ht="15" customHeight="1" x14ac:dyDescent="0.25">
      <c r="B24" s="287" t="s">
        <v>168</v>
      </c>
      <c r="C24" s="288"/>
      <c r="D24" s="288"/>
      <c r="E24" s="288"/>
      <c r="F24" s="288"/>
      <c r="G24" s="288"/>
      <c r="H24" s="288"/>
      <c r="I24" s="289"/>
    </row>
    <row r="25" spans="2:9" ht="15" customHeight="1" x14ac:dyDescent="0.25">
      <c r="B25" s="69" t="s">
        <v>171</v>
      </c>
      <c r="C25" s="72" t="s">
        <v>172</v>
      </c>
      <c r="D25" s="276">
        <v>1</v>
      </c>
      <c r="E25" s="277"/>
      <c r="F25" s="277"/>
      <c r="G25" s="277"/>
      <c r="H25" s="277"/>
      <c r="I25" s="278"/>
    </row>
    <row r="26" spans="2:9" ht="15" customHeight="1" x14ac:dyDescent="0.25">
      <c r="B26" s="69" t="s">
        <v>173</v>
      </c>
      <c r="C26" s="72" t="s">
        <v>174</v>
      </c>
      <c r="D26" s="276">
        <v>1</v>
      </c>
      <c r="E26" s="277"/>
      <c r="F26" s="277"/>
      <c r="G26" s="277"/>
      <c r="H26" s="277"/>
      <c r="I26" s="278"/>
    </row>
    <row r="27" spans="2:9" ht="15.75" x14ac:dyDescent="0.25">
      <c r="B27" s="69" t="s">
        <v>233</v>
      </c>
      <c r="C27" s="72" t="s">
        <v>234</v>
      </c>
      <c r="D27" s="276">
        <v>10</v>
      </c>
      <c r="E27" s="277"/>
      <c r="F27" s="277"/>
      <c r="G27" s="277"/>
      <c r="H27" s="277"/>
      <c r="I27" s="278"/>
    </row>
    <row r="28" spans="2:9" ht="15" customHeight="1" x14ac:dyDescent="0.25">
      <c r="B28" s="124" t="s">
        <v>291</v>
      </c>
      <c r="C28" s="125" t="s">
        <v>294</v>
      </c>
      <c r="D28" s="279" t="s">
        <v>157</v>
      </c>
      <c r="E28" s="251"/>
      <c r="F28" s="251"/>
      <c r="G28" s="251"/>
      <c r="H28" s="251"/>
      <c r="I28" s="280"/>
    </row>
    <row r="29" spans="2:9" ht="15" customHeight="1" x14ac:dyDescent="0.25">
      <c r="B29" s="87" t="s">
        <v>169</v>
      </c>
      <c r="C29" s="88" t="s">
        <v>170</v>
      </c>
      <c r="D29" s="276">
        <v>10.98</v>
      </c>
      <c r="E29" s="277"/>
      <c r="F29" s="277"/>
      <c r="G29" s="277"/>
      <c r="H29" s="277"/>
      <c r="I29" s="278"/>
    </row>
  </sheetData>
  <mergeCells count="28">
    <mergeCell ref="D29:I29"/>
    <mergeCell ref="D28:I28"/>
    <mergeCell ref="D23:I23"/>
    <mergeCell ref="D22:I22"/>
    <mergeCell ref="B5:I5"/>
    <mergeCell ref="B7:C7"/>
    <mergeCell ref="D7:F7"/>
    <mergeCell ref="B8:C8"/>
    <mergeCell ref="D8:F8"/>
    <mergeCell ref="D13:I13"/>
    <mergeCell ref="D27:I27"/>
    <mergeCell ref="D20:I20"/>
    <mergeCell ref="D21:I21"/>
    <mergeCell ref="D14:I14"/>
    <mergeCell ref="B2:E2"/>
    <mergeCell ref="B9:I9"/>
    <mergeCell ref="D26:I26"/>
    <mergeCell ref="D12:I12"/>
    <mergeCell ref="B11:I11"/>
    <mergeCell ref="D10:I10"/>
    <mergeCell ref="D19:I19"/>
    <mergeCell ref="B15:I15"/>
    <mergeCell ref="D16:I16"/>
    <mergeCell ref="D17:I17"/>
    <mergeCell ref="B24:I24"/>
    <mergeCell ref="D25:I25"/>
    <mergeCell ref="D18:I18"/>
    <mergeCell ref="B3:I3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99" t="s">
        <v>340</v>
      </c>
      <c r="C2" s="199"/>
      <c r="D2" s="199"/>
      <c r="E2" s="199"/>
      <c r="F2" s="63"/>
      <c r="G2" s="64"/>
    </row>
    <row r="3" spans="1:7" ht="26.25" x14ac:dyDescent="0.25">
      <c r="B3" s="305" t="s">
        <v>175</v>
      </c>
      <c r="C3" s="305"/>
      <c r="D3" s="305"/>
      <c r="E3" s="305"/>
      <c r="F3" s="305"/>
      <c r="G3" s="305"/>
    </row>
    <row r="4" spans="1:7" ht="18.75" x14ac:dyDescent="0.25">
      <c r="B4" s="65" t="s">
        <v>176</v>
      </c>
      <c r="C4" s="66" t="s">
        <v>177</v>
      </c>
      <c r="D4" s="67" t="s">
        <v>178</v>
      </c>
      <c r="E4" s="306" t="s">
        <v>179</v>
      </c>
      <c r="F4" s="307"/>
      <c r="G4" s="68" t="s">
        <v>180</v>
      </c>
    </row>
    <row r="5" spans="1:7" ht="21.95" customHeight="1" x14ac:dyDescent="0.25">
      <c r="B5" s="69" t="s">
        <v>181</v>
      </c>
      <c r="C5" s="35" t="s">
        <v>182</v>
      </c>
      <c r="D5" s="36" t="s">
        <v>232</v>
      </c>
      <c r="E5" s="308">
        <v>1001095</v>
      </c>
      <c r="F5" s="304"/>
      <c r="G5" s="109">
        <v>46640</v>
      </c>
    </row>
    <row r="6" spans="1:7" ht="21.95" customHeight="1" x14ac:dyDescent="0.25">
      <c r="B6" s="69" t="s">
        <v>181</v>
      </c>
      <c r="C6" s="35" t="s">
        <v>183</v>
      </c>
      <c r="D6" s="36" t="s">
        <v>184</v>
      </c>
      <c r="E6" s="303" t="s">
        <v>185</v>
      </c>
      <c r="F6" s="304"/>
      <c r="G6" s="70" t="s">
        <v>186</v>
      </c>
    </row>
    <row r="7" spans="1:7" ht="21.95" customHeight="1" x14ac:dyDescent="0.25">
      <c r="B7" s="69" t="s">
        <v>181</v>
      </c>
      <c r="C7" s="35" t="s">
        <v>187</v>
      </c>
      <c r="D7" s="137" t="s">
        <v>296</v>
      </c>
      <c r="E7" s="303" t="s">
        <v>185</v>
      </c>
      <c r="F7" s="304"/>
      <c r="G7" s="109" t="s">
        <v>297</v>
      </c>
    </row>
    <row r="8" spans="1:7" ht="21.95" customHeight="1" x14ac:dyDescent="0.25">
      <c r="B8" s="87" t="s">
        <v>189</v>
      </c>
      <c r="C8" s="35" t="s">
        <v>182</v>
      </c>
      <c r="D8" s="36" t="s">
        <v>190</v>
      </c>
      <c r="E8" s="303">
        <v>951110</v>
      </c>
      <c r="F8" s="304"/>
      <c r="G8" s="112" t="s">
        <v>243</v>
      </c>
    </row>
    <row r="9" spans="1:7" ht="21.95" customHeight="1" x14ac:dyDescent="0.25">
      <c r="B9" s="87" t="s">
        <v>189</v>
      </c>
      <c r="C9" s="110" t="s">
        <v>183</v>
      </c>
      <c r="D9" s="36" t="s">
        <v>192</v>
      </c>
      <c r="E9" s="303">
        <v>965050</v>
      </c>
      <c r="F9" s="304"/>
      <c r="G9" s="109" t="s">
        <v>229</v>
      </c>
    </row>
    <row r="10" spans="1:7" ht="21.95" customHeight="1" x14ac:dyDescent="0.25">
      <c r="B10" s="69" t="s">
        <v>188</v>
      </c>
      <c r="C10" s="35" t="s">
        <v>187</v>
      </c>
      <c r="D10" s="36" t="s">
        <v>193</v>
      </c>
      <c r="E10" s="303" t="s">
        <v>185</v>
      </c>
      <c r="F10" s="304"/>
      <c r="G10" s="70" t="s">
        <v>194</v>
      </c>
    </row>
    <row r="11" spans="1:7" ht="21.95" customHeight="1" x14ac:dyDescent="0.25">
      <c r="B11" s="69" t="s">
        <v>191</v>
      </c>
      <c r="C11" s="35" t="s">
        <v>187</v>
      </c>
      <c r="D11" s="36" t="s">
        <v>195</v>
      </c>
      <c r="E11" s="303">
        <v>978181.82</v>
      </c>
      <c r="F11" s="304"/>
      <c r="G11" s="93"/>
    </row>
    <row r="12" spans="1:7" ht="21.95" customHeight="1" x14ac:dyDescent="0.25">
      <c r="B12" s="69" t="s">
        <v>196</v>
      </c>
      <c r="C12" s="35" t="s">
        <v>182</v>
      </c>
      <c r="D12" s="36" t="s">
        <v>197</v>
      </c>
      <c r="E12" s="303" t="s">
        <v>185</v>
      </c>
      <c r="F12" s="304"/>
      <c r="G12" s="70">
        <v>46662</v>
      </c>
    </row>
    <row r="13" spans="1:7" ht="21.95" customHeight="1" x14ac:dyDescent="0.25">
      <c r="B13" s="69" t="s">
        <v>198</v>
      </c>
      <c r="C13" s="35" t="s">
        <v>182</v>
      </c>
      <c r="D13" s="36" t="s">
        <v>199</v>
      </c>
      <c r="E13" s="303" t="s">
        <v>185</v>
      </c>
      <c r="F13" s="304"/>
      <c r="G13" s="70">
        <v>47363</v>
      </c>
    </row>
    <row r="14" spans="1:7" ht="21.95" customHeight="1" x14ac:dyDescent="0.25">
      <c r="B14" s="69" t="s">
        <v>196</v>
      </c>
      <c r="C14" s="35" t="s">
        <v>183</v>
      </c>
      <c r="D14" s="36" t="s">
        <v>200</v>
      </c>
      <c r="E14" s="303" t="s">
        <v>185</v>
      </c>
      <c r="F14" s="304"/>
      <c r="G14" s="70" t="s">
        <v>201</v>
      </c>
    </row>
    <row r="15" spans="1:7" ht="24.75" customHeight="1" x14ac:dyDescent="0.25">
      <c r="B15" s="69" t="s">
        <v>198</v>
      </c>
      <c r="C15" s="35" t="s">
        <v>183</v>
      </c>
      <c r="D15" s="36" t="s">
        <v>202</v>
      </c>
      <c r="E15" s="303" t="s">
        <v>185</v>
      </c>
      <c r="F15" s="304"/>
      <c r="G15" s="70" t="s">
        <v>203</v>
      </c>
    </row>
    <row r="16" spans="1:7" ht="19.5" customHeight="1" x14ac:dyDescent="0.25">
      <c r="B16" s="69" t="s">
        <v>196</v>
      </c>
      <c r="C16" s="35" t="s">
        <v>187</v>
      </c>
      <c r="D16" s="111" t="s">
        <v>239</v>
      </c>
      <c r="E16" s="303" t="s">
        <v>185</v>
      </c>
      <c r="F16" s="304"/>
      <c r="G16" s="112" t="s">
        <v>241</v>
      </c>
    </row>
    <row r="17" spans="2:7" ht="22.5" customHeight="1" x14ac:dyDescent="0.25">
      <c r="B17" s="69" t="s">
        <v>198</v>
      </c>
      <c r="C17" s="35" t="s">
        <v>187</v>
      </c>
      <c r="D17" s="111" t="s">
        <v>240</v>
      </c>
      <c r="E17" s="303" t="s">
        <v>185</v>
      </c>
      <c r="F17" s="304"/>
      <c r="G17" s="112" t="s">
        <v>242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2026-07-26T11:04:26Z</cp:lastPrinted>
  <dcterms:created xsi:type="dcterms:W3CDTF">2026-01-04T07:55:20Z</dcterms:created>
  <dcterms:modified xsi:type="dcterms:W3CDTF">2026-07-26T11:10:06Z</dcterms:modified>
</cp:coreProperties>
</file>