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Zainab\Desktop\"/>
    </mc:Choice>
  </mc:AlternateContent>
  <xr:revisionPtr revIDLastSave="0" documentId="13_ncr:1_{EBF75E16-82EA-4484-A372-811FF9316CA0}" xr6:coauthVersionLast="45" xr6:coauthVersionMax="45" xr10:uidLastSave="{00000000-0000-0000-0000-000000000000}"/>
  <bookViews>
    <workbookView xWindow="-120" yWindow="-120" windowWidth="29040" windowHeight="15840" xr2:uid="{00000000-000D-0000-FFFF-FFFF0000000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 السندات الغير متداولة" sheetId="17" r:id="rId7"/>
  </sheets>
  <definedNames>
    <definedName name="_xlnm._FilterDatabase" localSheetId="2" hidden="1">'نشرة التداول'!$A$1:$N$92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2" i="25" l="1"/>
  <c r="F33" i="25" s="1"/>
  <c r="E32" i="25"/>
  <c r="E33" i="25" s="1"/>
  <c r="D32" i="25"/>
  <c r="D33" i="25" s="1"/>
  <c r="E26" i="25"/>
  <c r="F25" i="25"/>
  <c r="E25" i="25"/>
  <c r="D25" i="25"/>
  <c r="F20" i="25"/>
  <c r="F26" i="25" s="1"/>
  <c r="E20" i="25"/>
  <c r="D20" i="25"/>
  <c r="D26" i="25" s="1"/>
  <c r="F12" i="25"/>
  <c r="D12" i="25"/>
  <c r="F11" i="25"/>
  <c r="E11" i="25"/>
  <c r="E12" i="25" s="1"/>
  <c r="D11" i="25"/>
  <c r="L77" i="15" l="1"/>
  <c r="M77" i="15"/>
  <c r="N77" i="15"/>
  <c r="L87" i="15"/>
  <c r="M87" i="15"/>
  <c r="N87" i="15"/>
  <c r="L54" i="15"/>
  <c r="M54" i="15"/>
  <c r="N54" i="15"/>
  <c r="L48" i="15"/>
  <c r="M48" i="15"/>
  <c r="N48" i="15"/>
  <c r="L41" i="15"/>
  <c r="M41" i="15"/>
  <c r="N41" i="15"/>
  <c r="L29" i="15"/>
  <c r="M29" i="15"/>
  <c r="N29" i="15"/>
  <c r="L16" i="15"/>
  <c r="M16" i="15"/>
  <c r="N16" i="15"/>
  <c r="M90" i="15"/>
  <c r="N90" i="15"/>
  <c r="L90" i="15"/>
  <c r="H7" i="18" l="1"/>
  <c r="H8" i="18" s="1"/>
  <c r="I7" i="18"/>
  <c r="I8" i="18" s="1"/>
  <c r="G7" i="18"/>
  <c r="G8" i="18" s="1"/>
  <c r="L61" i="15" l="1"/>
  <c r="M61" i="15"/>
  <c r="N61" i="15"/>
  <c r="L70" i="15"/>
  <c r="M70" i="15"/>
  <c r="N70" i="15"/>
  <c r="L67" i="15"/>
  <c r="M67" i="15"/>
  <c r="N67" i="15"/>
  <c r="L80" i="15"/>
  <c r="L91" i="15" s="1"/>
  <c r="M80" i="15"/>
  <c r="M91" i="15" s="1"/>
  <c r="N80" i="15"/>
  <c r="N91" i="15" s="1"/>
  <c r="L64" i="15"/>
  <c r="M64" i="15"/>
  <c r="N64" i="15"/>
  <c r="L24" i="15"/>
  <c r="L55" i="15" s="1"/>
  <c r="M24" i="15"/>
  <c r="N24" i="15"/>
  <c r="L20" i="15"/>
  <c r="M20" i="15"/>
  <c r="N20" i="15"/>
  <c r="N55" i="15" l="1"/>
  <c r="M55" i="15"/>
  <c r="M71" i="15"/>
  <c r="L71" i="15"/>
  <c r="N71" i="15"/>
  <c r="H8" i="11"/>
  <c r="L92" i="15" l="1"/>
  <c r="M92" i="15"/>
  <c r="D4" i="11" s="1"/>
  <c r="N92" i="15"/>
  <c r="I4" i="11" l="1"/>
  <c r="O4" i="11"/>
  <c r="K11" i="11"/>
  <c r="B9" i="11" l="1"/>
  <c r="B8" i="11" l="1"/>
  <c r="E12" i="11" l="1"/>
  <c r="H9" i="11" l="1"/>
  <c r="C9" i="11"/>
</calcChain>
</file>

<file path=xl/sharedStrings.xml><?xml version="1.0" encoding="utf-8"?>
<sst xmlns="http://schemas.openxmlformats.org/spreadsheetml/2006/main" count="595" uniqueCount="351">
  <si>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</si>
  <si>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</si>
  <si>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</si>
  <si>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</si>
  <si>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</si>
  <si>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</si>
  <si>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</si>
  <si>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</si>
  <si>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</si>
  <si>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</si>
  <si>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</si>
  <si>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</si>
  <si>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</si>
  <si>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</si>
  <si>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</si>
  <si>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</si>
  <si>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</si>
  <si>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</si>
  <si>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</si>
  <si>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</si>
  <si>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</si>
  <si>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</si>
  <si>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</si>
  <si>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</si>
  <si>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</si>
  <si>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</si>
  <si>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</si>
  <si>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</si>
  <si>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</si>
  <si>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</si>
  <si>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</si>
  <si>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</si>
  <si>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</si>
  <si>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</si>
  <si>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</si>
  <si>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</si>
  <si>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</si>
  <si>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</si>
  <si>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</si>
  <si>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</si>
  <si>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</si>
  <si>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</si>
  <si>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</si>
  <si>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</si>
  <si>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</si>
  <si>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</si>
  <si>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</si>
  <si>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</si>
  <si>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</si>
  <si>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</si>
  <si>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</si>
  <si>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</si>
  <si>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</si>
  <si>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</si>
  <si>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</si>
  <si>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</si>
  <si>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</si>
  <si>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</si>
  <si>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</si>
  <si>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</si>
  <si>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</si>
  <si>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</si>
  <si>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</si>
  <si>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</si>
  <si>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</si>
  <si>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</si>
  <si>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</si>
  <si>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</si>
  <si>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</si>
  <si>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</si>
  <si>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</si>
  <si>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</si>
  <si>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</si>
  <si>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</si>
  <si>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</si>
  <si>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</si>
  <si>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</si>
  <si>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</si>
  <si>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</si>
  <si>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</si>
  <si>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</si>
  <si>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</si>
  <si>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</si>
  <si>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</si>
  <si>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</si>
  <si>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</si>
  <si>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</si>
  <si>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</si>
  <si>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</si>
  <si>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</si>
  <si>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</si>
  <si>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</si>
  <si>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</si>
  <si>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</si>
  <si>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</si>
  <si>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</si>
  <si>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</si>
  <si>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</si>
  <si>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</si>
  <si>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</si>
  <si>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</si>
  <si>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</si>
  <si>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</si>
  <si>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</si>
  <si>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</si>
  <si>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</si>
  <si>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</si>
  <si>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</si>
  <si>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</si>
  <si>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</si>
  <si>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</si>
  <si>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</si>
  <si>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</si>
  <si>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</si>
  <si>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</si>
  <si>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</si>
  <si>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</si>
  <si>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</si>
  <si>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</si>
  <si>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</si>
  <si>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</si>
  <si>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</si>
  <si>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</si>
  <si>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</si>
  <si>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</si>
  <si>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</si>
  <si>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</si>
  <si>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</si>
  <si>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</si>
  <si>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</si>
  <si>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</si>
  <si>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</si>
  <si>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</si>
  <si>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</si>
  <si>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</si>
  <si>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</si>
  <si>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</si>
  <si>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</si>
  <si>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</si>
  <si>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</si>
  <si>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</si>
  <si>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</si>
  <si>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</si>
  <si>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</si>
  <si>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</si>
  <si>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</si>
  <si>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</si>
  <si>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</si>
  <si>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</si>
  <si>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</si>
  <si>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</si>
  <si>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</si>
  <si>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</si>
  <si>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</si>
  <si>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</si>
  <si>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</si>
  <si>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</si>
  <si>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</si>
  <si>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</si>
  <si>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</si>
  <si>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</si>
  <si>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</si>
  <si>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</si>
  <si>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</si>
  <si>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</si>
  <si>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</si>
  <si>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</si>
  <si>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</si>
  <si>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</si>
  <si>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</si>
  <si>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</si>
  <si>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</si>
  <si>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</si>
  <si>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</si>
  <si>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 xml:space="preserve">بغداد للمشروبات الغازية </t>
  </si>
  <si>
    <t>IBSD</t>
  </si>
  <si>
    <t>مجموع قطاع الفنادق والسياحة</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</si>
  <si>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</si>
  <si>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</si>
  <si>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</si>
  <si>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</si>
  <si>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</si>
  <si>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</si>
  <si>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</si>
  <si>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</si>
  <si>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</si>
  <si>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</si>
  <si>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</si>
  <si>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</si>
  <si>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</si>
  <si>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</si>
  <si>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</si>
  <si>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</si>
  <si>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</si>
  <si>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 xml:space="preserve">فندق بابل </t>
  </si>
  <si>
    <t>HBAY</t>
  </si>
  <si>
    <t>مصرف امين العراق الاسلامي</t>
  </si>
  <si>
    <t>BAME</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</si>
  <si>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</si>
  <si>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</si>
  <si>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</si>
  <si>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</si>
  <si>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</si>
  <si>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</si>
  <si>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</si>
  <si>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</si>
  <si>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</si>
  <si>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</si>
  <si>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</si>
  <si>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</si>
  <si>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</si>
  <si>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</si>
  <si>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</si>
  <si>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</si>
  <si>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</si>
  <si>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</si>
  <si>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</si>
  <si>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</si>
  <si>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</si>
  <si>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</si>
  <si>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</si>
  <si>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</si>
  <si>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</si>
  <si>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</si>
  <si>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</si>
  <si>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</si>
  <si>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</si>
  <si>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</si>
  <si>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</si>
  <si>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</si>
  <si>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</si>
  <si>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</si>
  <si>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</si>
  <si>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</si>
  <si>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</si>
  <si>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</si>
  <si>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</si>
  <si>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</si>
  <si>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</si>
  <si>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</si>
  <si>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</si>
  <si>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</si>
  <si>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</si>
  <si>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</si>
  <si>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</si>
  <si>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</si>
  <si>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</si>
  <si>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</si>
  <si>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</si>
  <si>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</si>
  <si>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</si>
  <si>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</si>
  <si>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</si>
  <si>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</si>
  <si>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</si>
  <si>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</si>
  <si>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</si>
  <si>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</si>
  <si>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</si>
  <si>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</si>
  <si>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</si>
  <si>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</si>
  <si>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</si>
  <si>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</si>
  <si>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</si>
  <si>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</si>
  <si>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</si>
  <si>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</si>
  <si>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</si>
  <si>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</si>
  <si>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</si>
  <si>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</si>
  <si>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</si>
  <si>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</si>
  <si>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</si>
  <si>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</si>
  <si>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</si>
  <si>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مصرف الاقليم التجاري</t>
  </si>
  <si>
    <t>BRTB</t>
  </si>
  <si>
    <t xml:space="preserve">الامين للتأمين </t>
  </si>
  <si>
    <t>NAME</t>
  </si>
  <si>
    <t>الاهلية للانتاج الزراعي</t>
  </si>
  <si>
    <t>AAHP</t>
  </si>
  <si>
    <t>21/7/2028</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</si>
  <si>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</si>
  <si>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</si>
  <si>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</si>
  <si>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</si>
  <si>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</si>
  <si>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</si>
  <si>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</si>
  <si>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</si>
  <si>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BBOB</t>
  </si>
  <si>
    <t xml:space="preserve">مصرف بغداد </t>
  </si>
  <si>
    <t>الخليج للتأمين وأعادة التامين</t>
  </si>
  <si>
    <t>NGIR</t>
  </si>
  <si>
    <t>مجموع قطاع التامين</t>
  </si>
  <si>
    <t>البادية للتامين (NBAD)</t>
  </si>
  <si>
    <t>مصرف الاستثمار العراقي</t>
  </si>
  <si>
    <t>BIBI</t>
  </si>
  <si>
    <t>قطاع الاستثمار</t>
  </si>
  <si>
    <t>مجموع قطاع مصارف</t>
  </si>
  <si>
    <t xml:space="preserve">مجموع السوق </t>
  </si>
  <si>
    <t>كركوك لانتاج المواد الانشائية (IKFP)</t>
  </si>
  <si>
    <t>مجموع قطاع الزراعة</t>
  </si>
  <si>
    <t>بابل للإنتاج الحيواني والنباتي</t>
  </si>
  <si>
    <t>ABAP</t>
  </si>
  <si>
    <t>كوردستان للتامين (NKUI)</t>
  </si>
  <si>
    <t>مصرف الثقة الاسلامي</t>
  </si>
  <si>
    <t>BTRU</t>
  </si>
  <si>
    <t>BSAN</t>
  </si>
  <si>
    <t>مصرف السنام الاسلامي</t>
  </si>
  <si>
    <t>المصرف المتحد للاستثمار</t>
  </si>
  <si>
    <t>BUND</t>
  </si>
  <si>
    <t>الاوامر الخاصة</t>
  </si>
  <si>
    <t>نفذت شركة الفوز للوساطة أمر متقابل مقصود على أسهم شركة مصرف بغداد بعدد أسهم (231,000,000)  سهم بقيمة (993,300,000) دينار ، في زمن الجلسة الاضافي (بعد الساعة 1 ظهراً) وفقاً لاجراءات تنفيذ الصفقات الكبيرة.</t>
  </si>
  <si>
    <t>اسماك الشرق الاوسط (AMEF)</t>
  </si>
  <si>
    <t>مصرف القرطاس الاسلامي(BQUR)</t>
  </si>
  <si>
    <t>بابل للإنتاج الحيواني والنباتي (ABAP)</t>
  </si>
  <si>
    <t>جلسة الاربعاء 2025/11/26</t>
  </si>
  <si>
    <t>الشركات غير المتداولة لمنصة التداول النظامي لجلسة الاربعاء 2025/11/26</t>
  </si>
  <si>
    <t>الشركات غير المتداولة للمنصة الثانية لجلسة الاربعاء 2025/11/26</t>
  </si>
  <si>
    <t>الشركات غير المتداولة للمنصة الثالثة لجلسة الاربعاء 2025/11/26</t>
  </si>
  <si>
    <t>BQUR</t>
  </si>
  <si>
    <t xml:space="preserve">مصرف القرطاس الاسلامي </t>
  </si>
  <si>
    <t>AMEF</t>
  </si>
  <si>
    <t>AISP</t>
  </si>
  <si>
    <t>العراقية لانتاج البذور</t>
  </si>
  <si>
    <t>تم البدء بعمليات ايداع شهادات اسهم المساهمين لشركة كوردستان الدولي للتامين إعتباراً من جلسة الاحد 2025/11/23 وسيتم اطلاق التداول  إعتباراً من جلسة الاحد 2025/12/14 بعد ايداع 5% من رأس المال او بعد مرور (21) يوم من تاريخ بدء الايداع في منصة الشركات غير المدرجة ISX-OTC.</t>
  </si>
  <si>
    <t>تم البدء بعمليات ايداع شهادات اسهم المساهمين لشركة كركوك لانتاج المواد الانشائية إعتباراً من جلسة الاربعاء 2025/11/19 وسيتم اطلاق التداول  إعتباراً من جلسة الخميس 2025/12/11 بعد ايداع 5% من رأس المال او بعد مرور (21) يوم من تاريخ بدء الايداع في منصة الشركات غير المدرجة ISX-OTC.</t>
  </si>
  <si>
    <t>تم البدء بعمليات ايداع شهادات اسهم المساهمين لشركة البادية للتأمين إعتباراً من جلسة الاثنين 2025/11/10 وسيتم اطلاق التداول  إعتباراً من جلسة الاثنين 2025/12/1 بعد ايداع 5% من رأس المال او بعد مرور (21) يوم من تاريخ بدء الايداع في منصة الشركات غير المدرجة ISX-OTC.</t>
  </si>
  <si>
    <t>إستناداً إلى كتاب هيأ ة الاوراق المالية المرقم 2434/10 في 2025/11/25 نقل تداول اسهم شركة مصرف القرطاس الاسلامي من منصة الثانية الى منصة الشركات غير المفصحة إعتباراً من جلسة الاربعاء 2025/11/26.</t>
  </si>
  <si>
    <t>إستناداً إلى كتاب هيأ ة الاوراق المالية المرقم 2435/10 في 2025/11/25 اطلاق التداول على أسهم الشركة إعتباراً من جلسة الاربعاء 2025/11/26  لايفائها بمتطلبات الافصاح المالي وتقديم البيانات المالية الفصلية للفصل الاول 2025.</t>
  </si>
  <si>
    <t>أفصحت شركة بابل للانتاج الحيواني والنباتي عن سبب الاحداث الجوهية التي ادت إلى ارتفاع سعر سهم الشركة هو أن الوضع المادي للشركة جيد وتحققت واردات مادية وارباح، وعرض المشاريع للاستثمار إضافة إلى وضع خطة للتوسعات والنشاطات. علماً أن سعر السهم لجلستين بكامل حدود نسبة التغير لجسلتي 11/24 و 2025/11/25.</t>
  </si>
  <si>
    <t>الشرق الاوسط للاسماك</t>
  </si>
  <si>
    <t>الجلسة (212)</t>
  </si>
  <si>
    <t>الجلسة (212) نشرة منصة تداول الاسهم النظامية لجلسة الاربعاء 2025/11/26 Regular Market Trading</t>
  </si>
  <si>
    <t>الجلسة (212) نشرة المنصة الثانية لتداول الشركات لجلسة الاربعاء 2025/11/26 Second Platform Trading</t>
  </si>
  <si>
    <t>الجلسة (212) نشرة المنصة الثالثة لتداول الشركات لجلسة الاربعاء 2025/11/26 Second Platform Trading</t>
  </si>
  <si>
    <t xml:space="preserve">الجلسة (212) نشرة لمنصة تداول اسهم الشركات غير المدرجة OTC    </t>
  </si>
  <si>
    <t>نفذت شركة الرافدين للوساطة  أمر متقابل مقصود على أسهم شركة بغداد للمشروبات الغازية بعدد أسهم (343,137,254)  سهم بقيمة (1,749,999,995) دينار ، في زمن الجلسة الاضافي (بعد الساعة 1 ظهراً) وفقاً لاجراءات تنفيذ الصفقات الكبيرة.</t>
  </si>
  <si>
    <t>سوق العراق للأوراق المالية</t>
  </si>
  <si>
    <t>نشرة تداول أسهم غير العراقيين لجلسة الاربعاء 2025/11/26</t>
  </si>
  <si>
    <t>نشرة تداول الاسهم المشتراة لغير العراقيين في السوق النظامي</t>
  </si>
  <si>
    <t xml:space="preserve">مصرف المنصور للاستثمار </t>
  </si>
  <si>
    <t>المجموع الكلي</t>
  </si>
  <si>
    <t>نشرة  تداول الاسهم المباعة من غير العراقيين في السوق النظامي</t>
  </si>
  <si>
    <t xml:space="preserve">قطاع الصناعة </t>
  </si>
  <si>
    <t xml:space="preserve">مجموع قطاع الصناعة </t>
  </si>
  <si>
    <t>نشرة  تداول الاسهم المباعة من غير العراقيين في السوق الثاني</t>
  </si>
  <si>
    <t xml:space="preserve">الفلوجة لانتاج المواد الانشائية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</si>
</sst>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_-* #,##0.00_-;_-* #,##0.00\-;_-* &quot;-&quot;??_-;_-@_-"/>
  </numFmts>
  <fonts count="82">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5"/>
      <color rgb="FFFF0000"/>
      <name val="Calibri"/>
      <family val="2"/>
    </font>
    <font>
      <b/>
      <sz val="14"/>
      <color theme="3"/>
      <name val="Calibri"/>
      <family val="2"/>
      <scheme val="minor"/>
    </font>
    <font>
      <b/>
      <sz val="14"/>
      <color theme="1"/>
      <name val="Calibri"/>
      <family val="2"/>
      <scheme val="minor"/>
    </font>
    <font>
      <sz val="14"/>
      <color theme="3"/>
      <name val="Calibri"/>
      <family val="2"/>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6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60">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2" fillId="0" borderId="54" xfId="0" applyNumberFormat="1" applyFont="1" applyBorder="1" applyAlignment="1">
      <alignment vertical="center"/>
    </xf>
    <xf numFmtId="2" fontId="72"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3"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2" fillId="0" borderId="54" xfId="0" applyNumberFormat="1" applyFont="1" applyBorder="1" applyAlignment="1">
      <alignment horizontal="center" vertical="center"/>
    </xf>
    <xf numFmtId="2" fontId="74" fillId="0" borderId="53" xfId="0" applyNumberFormat="1" applyFont="1" applyBorder="1"/>
    <xf numFmtId="2" fontId="74" fillId="0" borderId="1" xfId="0" applyNumberFormat="1" applyFont="1" applyBorder="1"/>
    <xf numFmtId="4" fontId="57" fillId="0" borderId="1" xfId="0" applyNumberFormat="1" applyFont="1" applyBorder="1" applyAlignment="1">
      <alignment horizontal="right" vertical="center"/>
    </xf>
    <xf numFmtId="0" fontId="72" fillId="0" borderId="54" xfId="0" applyFont="1" applyBorder="1" applyAlignment="1">
      <alignment horizontal="center" vertical="center"/>
    </xf>
    <xf numFmtId="2" fontId="74" fillId="0" borderId="6" xfId="0" applyNumberFormat="1" applyFont="1" applyBorder="1"/>
    <xf numFmtId="0" fontId="60" fillId="3" borderId="88" xfId="0" applyFont="1" applyFill="1" applyBorder="1" applyAlignment="1">
      <alignment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1" xfId="0" applyNumberFormat="1" applyFont="1" applyFill="1" applyBorder="1" applyAlignment="1">
      <alignment vertical="center"/>
    </xf>
    <xf numFmtId="3" fontId="60" fillId="3" borderId="101" xfId="0" applyNumberFormat="1" applyFont="1" applyFill="1" applyBorder="1" applyAlignment="1">
      <alignment horizontal="right" vertical="center"/>
    </xf>
    <xf numFmtId="164" fontId="60" fillId="3" borderId="101" xfId="0" applyNumberFormat="1" applyFont="1" applyFill="1" applyBorder="1" applyAlignment="1">
      <alignment horizontal="center" vertical="center"/>
    </xf>
    <xf numFmtId="3" fontId="62" fillId="3" borderId="102"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2" xfId="0" applyNumberFormat="1" applyFont="1" applyFill="1" applyBorder="1" applyAlignment="1">
      <alignment horizontal="center" vertical="center"/>
    </xf>
    <xf numFmtId="4" fontId="62" fillId="3" borderId="102" xfId="0" applyNumberFormat="1" applyFont="1" applyFill="1" applyBorder="1" applyAlignment="1">
      <alignment horizontal="center" vertical="center"/>
    </xf>
    <xf numFmtId="4" fontId="64" fillId="3" borderId="102"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2" fontId="76" fillId="0" borderId="1" xfId="0" applyNumberFormat="1" applyFont="1" applyBorder="1" applyAlignment="1">
      <alignment vertical="center"/>
    </xf>
    <xf numFmtId="0" fontId="62" fillId="3" borderId="103" xfId="0" applyFont="1" applyFill="1" applyBorder="1" applyAlignment="1">
      <alignment horizontal="right" vertical="center"/>
    </xf>
    <xf numFmtId="0" fontId="62" fillId="3" borderId="103"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7" xfId="0" applyNumberFormat="1" applyFont="1" applyFill="1" applyBorder="1" applyAlignment="1">
      <alignment horizontal="center" vertical="center"/>
    </xf>
    <xf numFmtId="0" fontId="60" fillId="3" borderId="107" xfId="0" applyFont="1" applyFill="1" applyBorder="1" applyAlignment="1">
      <alignment vertical="center"/>
    </xf>
    <xf numFmtId="2" fontId="57" fillId="0" borderId="45" xfId="0" applyNumberFormat="1" applyFont="1" applyBorder="1" applyAlignment="1">
      <alignment horizontal="right"/>
    </xf>
    <xf numFmtId="0" fontId="60" fillId="3" borderId="108" xfId="0" applyFont="1" applyFill="1" applyBorder="1" applyAlignment="1">
      <alignment vertical="center"/>
    </xf>
    <xf numFmtId="164" fontId="60" fillId="3" borderId="108" xfId="0" applyNumberFormat="1" applyFont="1" applyFill="1" applyBorder="1" applyAlignment="1">
      <alignment horizontal="center" vertical="center"/>
    </xf>
    <xf numFmtId="164" fontId="60" fillId="3" borderId="112" xfId="0" applyNumberFormat="1" applyFont="1" applyFill="1" applyBorder="1" applyAlignment="1">
      <alignment horizontal="center" vertical="center"/>
    </xf>
    <xf numFmtId="0" fontId="60" fillId="3" borderId="116" xfId="0" applyFont="1" applyFill="1" applyBorder="1" applyAlignment="1">
      <alignment vertical="center"/>
    </xf>
    <xf numFmtId="0" fontId="60" fillId="0" borderId="116" xfId="0" applyFont="1" applyBorder="1" applyAlignment="1">
      <alignment vertical="center"/>
    </xf>
    <xf numFmtId="164" fontId="60" fillId="0" borderId="116"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2" fillId="3" borderId="101"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6" xfId="0" applyFont="1" applyFill="1" applyBorder="1" applyAlignment="1">
      <alignment vertical="center"/>
    </xf>
    <xf numFmtId="164" fontId="60" fillId="3" borderId="129" xfId="0" applyNumberFormat="1" applyFont="1" applyFill="1" applyBorder="1" applyAlignment="1">
      <alignment horizontal="center" vertical="center"/>
    </xf>
    <xf numFmtId="0" fontId="60" fillId="3" borderId="129" xfId="0" applyFont="1" applyFill="1" applyBorder="1" applyAlignment="1">
      <alignment vertical="center"/>
    </xf>
    <xf numFmtId="4" fontId="58" fillId="0" borderId="0" xfId="0" applyNumberFormat="1" applyFont="1"/>
    <xf numFmtId="3" fontId="60" fillId="3" borderId="130" xfId="0" applyNumberFormat="1" applyFont="1" applyFill="1" applyBorder="1" applyAlignment="1">
      <alignment horizontal="right" vertical="center"/>
    </xf>
    <xf numFmtId="14" fontId="62" fillId="0" borderId="132" xfId="0" applyNumberFormat="1" applyFont="1" applyBorder="1" applyAlignment="1">
      <alignment horizontal="center" vertical="center"/>
    </xf>
    <xf numFmtId="164" fontId="60" fillId="3" borderId="133" xfId="0" applyNumberFormat="1" applyFont="1" applyFill="1" applyBorder="1" applyAlignment="1">
      <alignment horizontal="center" vertical="center"/>
    </xf>
    <xf numFmtId="0" fontId="60" fillId="3" borderId="134" xfId="0" applyFont="1" applyFill="1" applyBorder="1" applyAlignment="1">
      <alignment vertical="center"/>
    </xf>
    <xf numFmtId="3" fontId="60" fillId="3" borderId="133" xfId="0" applyNumberFormat="1" applyFont="1" applyFill="1" applyBorder="1" applyAlignment="1">
      <alignment horizontal="right" vertical="center"/>
    </xf>
    <xf numFmtId="4" fontId="60" fillId="3" borderId="133" xfId="0" applyNumberFormat="1" applyFont="1" applyFill="1" applyBorder="1" applyAlignment="1">
      <alignment horizontal="center" vertical="center"/>
    </xf>
    <xf numFmtId="3" fontId="60" fillId="3" borderId="133" xfId="0" applyNumberFormat="1" applyFont="1" applyFill="1" applyBorder="1" applyAlignment="1">
      <alignment vertical="center"/>
    </xf>
    <xf numFmtId="164" fontId="60" fillId="0" borderId="133" xfId="0" applyNumberFormat="1" applyFont="1" applyBorder="1" applyAlignment="1">
      <alignment horizontal="center" vertical="center"/>
    </xf>
    <xf numFmtId="0" fontId="60" fillId="2" borderId="133" xfId="1" applyFont="1" applyFill="1" applyBorder="1" applyAlignment="1">
      <alignment horizontal="center" vertical="center"/>
    </xf>
    <xf numFmtId="14" fontId="62" fillId="0" borderId="133" xfId="0" applyNumberFormat="1" applyFont="1" applyBorder="1" applyAlignment="1">
      <alignment horizontal="center" vertical="center"/>
    </xf>
    <xf numFmtId="164" fontId="60" fillId="0" borderId="136" xfId="0" applyNumberFormat="1" applyFont="1" applyBorder="1" applyAlignment="1">
      <alignment horizontal="center" vertical="center"/>
    </xf>
    <xf numFmtId="164" fontId="60" fillId="3" borderId="136" xfId="0" applyNumberFormat="1" applyFont="1" applyFill="1" applyBorder="1" applyAlignment="1">
      <alignment horizontal="center" vertical="center"/>
    </xf>
    <xf numFmtId="164" fontId="60" fillId="3" borderId="89" xfId="0" applyNumberFormat="1" applyFont="1" applyFill="1" applyBorder="1" applyAlignment="1">
      <alignment horizontal="center" vertical="center"/>
    </xf>
    <xf numFmtId="164" fontId="60" fillId="3" borderId="131" xfId="0" applyNumberFormat="1" applyFont="1" applyFill="1" applyBorder="1" applyAlignment="1">
      <alignment horizontal="center" vertical="center"/>
    </xf>
    <xf numFmtId="164" fontId="60" fillId="0" borderId="107" xfId="0" applyNumberFormat="1" applyFont="1" applyBorder="1" applyAlignment="1">
      <alignment horizontal="center" vertical="center"/>
    </xf>
    <xf numFmtId="164" fontId="60" fillId="0" borderId="115" xfId="0" applyNumberFormat="1" applyFont="1" applyBorder="1" applyAlignment="1">
      <alignment horizontal="center" vertical="center"/>
    </xf>
    <xf numFmtId="0" fontId="60" fillId="2" borderId="133" xfId="1" applyFont="1" applyFill="1" applyBorder="1" applyAlignment="1">
      <alignment horizontal="center" vertical="center" wrapText="1"/>
    </xf>
    <xf numFmtId="3" fontId="60" fillId="2" borderId="133" xfId="1" applyNumberFormat="1" applyFont="1" applyFill="1" applyBorder="1" applyAlignment="1">
      <alignment horizontal="center" vertical="center" wrapText="1"/>
    </xf>
    <xf numFmtId="0" fontId="62" fillId="0" borderId="133" xfId="0" applyFont="1" applyBorder="1" applyAlignment="1">
      <alignment horizontal="right" vertical="center"/>
    </xf>
    <xf numFmtId="164" fontId="62" fillId="0" borderId="133" xfId="0" applyNumberFormat="1" applyFont="1" applyBorder="1" applyAlignment="1">
      <alignment horizontal="center" vertical="center"/>
    </xf>
    <xf numFmtId="0" fontId="62" fillId="3" borderId="139" xfId="0" applyFont="1" applyFill="1" applyBorder="1" applyAlignment="1">
      <alignment horizontal="center" vertical="center"/>
    </xf>
    <xf numFmtId="3" fontId="62" fillId="3" borderId="133" xfId="0" applyNumberFormat="1" applyFont="1" applyFill="1" applyBorder="1" applyAlignment="1">
      <alignment horizontal="center" vertical="center"/>
    </xf>
    <xf numFmtId="3" fontId="62" fillId="61" borderId="133" xfId="0" applyNumberFormat="1" applyFont="1" applyFill="1" applyBorder="1" applyAlignment="1">
      <alignment horizontal="center" vertical="center"/>
    </xf>
    <xf numFmtId="164" fontId="60" fillId="3" borderId="142" xfId="0" applyNumberFormat="1" applyFont="1" applyFill="1" applyBorder="1" applyAlignment="1">
      <alignment horizontal="center" vertical="center"/>
    </xf>
    <xf numFmtId="4" fontId="60" fillId="3" borderId="142" xfId="0" applyNumberFormat="1" applyFont="1" applyFill="1" applyBorder="1" applyAlignment="1">
      <alignment horizontal="center" vertical="center"/>
    </xf>
    <xf numFmtId="0" fontId="60" fillId="3" borderId="143" xfId="0" applyFont="1" applyFill="1" applyBorder="1" applyAlignment="1">
      <alignment vertical="center"/>
    </xf>
    <xf numFmtId="3" fontId="60" fillId="3" borderId="142" xfId="0" applyNumberFormat="1" applyFont="1" applyFill="1" applyBorder="1" applyAlignment="1">
      <alignment vertical="center"/>
    </xf>
    <xf numFmtId="3" fontId="60" fillId="3" borderId="142" xfId="0" applyNumberFormat="1" applyFont="1" applyFill="1" applyBorder="1" applyAlignment="1">
      <alignment horizontal="right" vertical="center"/>
    </xf>
    <xf numFmtId="0" fontId="60" fillId="3" borderId="144" xfId="0" applyFont="1" applyFill="1" applyBorder="1" applyAlignment="1">
      <alignment vertical="center"/>
    </xf>
    <xf numFmtId="3" fontId="60" fillId="3" borderId="147" xfId="0" applyNumberFormat="1" applyFont="1" applyFill="1" applyBorder="1" applyAlignment="1">
      <alignment vertical="center"/>
    </xf>
    <xf numFmtId="3" fontId="60" fillId="3" borderId="147" xfId="0" applyNumberFormat="1" applyFont="1" applyFill="1" applyBorder="1" applyAlignment="1">
      <alignment horizontal="right" vertical="center"/>
    </xf>
    <xf numFmtId="164" fontId="60" fillId="3" borderId="147" xfId="0" applyNumberFormat="1" applyFont="1" applyFill="1" applyBorder="1" applyAlignment="1">
      <alignment horizontal="center" vertical="center"/>
    </xf>
    <xf numFmtId="4" fontId="60" fillId="3" borderId="147" xfId="0" applyNumberFormat="1" applyFont="1" applyFill="1" applyBorder="1" applyAlignment="1">
      <alignment horizontal="center" vertical="center"/>
    </xf>
    <xf numFmtId="4" fontId="78" fillId="0" borderId="54" xfId="0" applyNumberFormat="1" applyFont="1" applyBorder="1" applyAlignment="1">
      <alignment horizontal="center" vertical="center"/>
    </xf>
    <xf numFmtId="2" fontId="57" fillId="0" borderId="45" xfId="0" applyNumberFormat="1" applyFont="1" applyBorder="1" applyAlignment="1">
      <alignment horizontal="right"/>
    </xf>
    <xf numFmtId="0" fontId="60" fillId="3" borderId="148" xfId="0" applyFont="1" applyFill="1" applyBorder="1" applyAlignment="1">
      <alignment vertical="center"/>
    </xf>
    <xf numFmtId="164" fontId="60" fillId="3" borderId="148" xfId="0" applyNumberFormat="1" applyFont="1" applyFill="1" applyBorder="1" applyAlignment="1">
      <alignment horizontal="center" vertical="center"/>
    </xf>
    <xf numFmtId="0" fontId="60" fillId="3" borderId="149" xfId="0" applyFont="1" applyFill="1" applyBorder="1" applyAlignment="1">
      <alignment vertical="center"/>
    </xf>
    <xf numFmtId="3" fontId="60" fillId="3" borderId="148" xfId="0" applyNumberFormat="1" applyFont="1" applyFill="1" applyBorder="1" applyAlignment="1">
      <alignment vertical="center"/>
    </xf>
    <xf numFmtId="3" fontId="60" fillId="3" borderId="148" xfId="0" applyNumberFormat="1" applyFont="1" applyFill="1" applyBorder="1" applyAlignment="1">
      <alignment horizontal="right" vertical="center"/>
    </xf>
    <xf numFmtId="0" fontId="59" fillId="0" borderId="150" xfId="0" applyFont="1" applyBorder="1" applyAlignment="1">
      <alignment vertical="center" wrapText="1"/>
    </xf>
    <xf numFmtId="3" fontId="60" fillId="3" borderId="150" xfId="0" applyNumberFormat="1" applyFont="1" applyFill="1" applyBorder="1" applyAlignment="1">
      <alignment horizontal="right" vertical="center"/>
    </xf>
    <xf numFmtId="164" fontId="60" fillId="3" borderId="150" xfId="0" applyNumberFormat="1" applyFont="1" applyFill="1" applyBorder="1" applyAlignment="1">
      <alignment horizontal="center" vertical="center"/>
    </xf>
    <xf numFmtId="4" fontId="60" fillId="3" borderId="150" xfId="0" applyNumberFormat="1" applyFont="1" applyFill="1" applyBorder="1" applyAlignment="1">
      <alignment horizontal="center" vertical="center"/>
    </xf>
    <xf numFmtId="0" fontId="60" fillId="3" borderId="151" xfId="0" applyFont="1" applyFill="1" applyBorder="1" applyAlignment="1">
      <alignment vertical="center"/>
    </xf>
    <xf numFmtId="3" fontId="60" fillId="3" borderId="150" xfId="0" applyNumberFormat="1" applyFont="1" applyFill="1" applyBorder="1" applyAlignment="1">
      <alignment vertical="center"/>
    </xf>
    <xf numFmtId="164" fontId="60" fillId="3" borderId="152" xfId="0" applyNumberFormat="1" applyFont="1" applyFill="1" applyBorder="1" applyAlignment="1">
      <alignment horizontal="center" vertical="center"/>
    </xf>
    <xf numFmtId="164" fontId="60" fillId="0" borderId="153" xfId="0" applyNumberFormat="1" applyFont="1" applyBorder="1" applyAlignment="1">
      <alignment horizontal="center" vertical="center"/>
    </xf>
    <xf numFmtId="164" fontId="60" fillId="0" borderId="152" xfId="0" applyNumberFormat="1" applyFont="1" applyBorder="1" applyAlignment="1">
      <alignment horizontal="center" vertical="center"/>
    </xf>
    <xf numFmtId="2" fontId="57" fillId="0" borderId="45" xfId="0" applyNumberFormat="1" applyFont="1" applyBorder="1" applyAlignment="1">
      <alignment horizontal="right"/>
    </xf>
    <xf numFmtId="164" fontId="59" fillId="3" borderId="137" xfId="0" applyNumberFormat="1" applyFont="1" applyFill="1" applyBorder="1" applyAlignment="1">
      <alignment horizontal="right" vertical="center" wrapText="1"/>
    </xf>
    <xf numFmtId="164" fontId="59" fillId="3" borderId="135" xfId="0" applyNumberFormat="1" applyFont="1" applyFill="1" applyBorder="1" applyAlignment="1">
      <alignment horizontal="right" vertical="center" wrapText="1"/>
    </xf>
    <xf numFmtId="164" fontId="59" fillId="3" borderId="138" xfId="0" applyNumberFormat="1" applyFont="1" applyFill="1" applyBorder="1" applyAlignment="1">
      <alignment horizontal="righ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164" fontId="59" fillId="3" borderId="151" xfId="0" applyNumberFormat="1" applyFont="1" applyFill="1" applyBorder="1" applyAlignment="1">
      <alignment horizontal="right" vertical="center" wrapText="1"/>
    </xf>
    <xf numFmtId="164" fontId="59" fillId="3" borderId="152" xfId="0" applyNumberFormat="1" applyFont="1" applyFill="1" applyBorder="1" applyAlignment="1">
      <alignment horizontal="right" vertical="center" wrapText="1"/>
    </xf>
    <xf numFmtId="164" fontId="59" fillId="3" borderId="153" xfId="0" applyNumberFormat="1" applyFont="1" applyFill="1" applyBorder="1" applyAlignment="1">
      <alignment horizontal="right" vertical="center" wrapText="1"/>
    </xf>
    <xf numFmtId="0" fontId="75"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3" fontId="72" fillId="0" borderId="117" xfId="0" applyNumberFormat="1" applyFont="1" applyBorder="1" applyAlignment="1">
      <alignment horizontal="center" vertical="center"/>
    </xf>
    <xf numFmtId="3" fontId="72" fillId="0" borderId="119" xfId="0" applyNumberFormat="1" applyFont="1" applyBorder="1" applyAlignment="1">
      <alignment horizontal="center" vertical="center"/>
    </xf>
    <xf numFmtId="2" fontId="72" fillId="0" borderId="120" xfId="0" applyNumberFormat="1" applyFont="1" applyBorder="1" applyAlignment="1">
      <alignment horizontal="right" vertical="center"/>
    </xf>
    <xf numFmtId="2" fontId="57" fillId="0" borderId="47" xfId="0" applyNumberFormat="1" applyFont="1" applyBorder="1" applyAlignment="1">
      <alignment horizontal="right"/>
    </xf>
    <xf numFmtId="2" fontId="72" fillId="0" borderId="55" xfId="0" applyNumberFormat="1" applyFont="1" applyBorder="1" applyAlignment="1">
      <alignment horizontal="right" vertical="center" wrapText="1"/>
    </xf>
    <xf numFmtId="2" fontId="72" fillId="0" borderId="63" xfId="0" applyNumberFormat="1" applyFont="1" applyBorder="1" applyAlignment="1">
      <alignment horizontal="right" vertical="center" wrapText="1"/>
    </xf>
    <xf numFmtId="2" fontId="72" fillId="0" borderId="56" xfId="0" applyNumberFormat="1" applyFont="1" applyBorder="1" applyAlignment="1">
      <alignment horizontal="right" vertical="center" wrapText="1"/>
    </xf>
    <xf numFmtId="4" fontId="72" fillId="0" borderId="55" xfId="0" applyNumberFormat="1" applyFont="1" applyBorder="1" applyAlignment="1">
      <alignment horizontal="center" vertical="center"/>
    </xf>
    <xf numFmtId="4" fontId="72" fillId="0" borderId="63" xfId="0" applyNumberFormat="1" applyFont="1" applyBorder="1" applyAlignment="1">
      <alignment horizontal="center" vertical="center"/>
    </xf>
    <xf numFmtId="4" fontId="72" fillId="0" borderId="57" xfId="0" applyNumberFormat="1" applyFont="1" applyBorder="1" applyAlignment="1">
      <alignment horizontal="center" vertical="center"/>
    </xf>
    <xf numFmtId="2" fontId="72" fillId="0" borderId="73" xfId="0" applyNumberFormat="1" applyFont="1" applyBorder="1" applyAlignment="1">
      <alignment horizontal="center" vertical="center"/>
    </xf>
    <xf numFmtId="2" fontId="72" fillId="0" borderId="74" xfId="0" applyNumberFormat="1" applyFont="1" applyBorder="1" applyAlignment="1">
      <alignment horizontal="center" vertical="center"/>
    </xf>
    <xf numFmtId="2" fontId="72" fillId="0" borderId="54" xfId="0" applyNumberFormat="1" applyFont="1" applyBorder="1" applyAlignment="1">
      <alignment horizontal="center" vertical="center"/>
    </xf>
    <xf numFmtId="2" fontId="72" fillId="0" borderId="65"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2" fillId="0" borderId="55" xfId="0" applyNumberFormat="1" applyFont="1" applyBorder="1" applyAlignment="1">
      <alignment horizontal="right" vertical="center"/>
    </xf>
    <xf numFmtId="2" fontId="72" fillId="0" borderId="63" xfId="0" applyNumberFormat="1" applyFont="1" applyBorder="1" applyAlignment="1">
      <alignment horizontal="right" vertical="center"/>
    </xf>
    <xf numFmtId="2" fontId="72" fillId="0" borderId="57" xfId="0" applyNumberFormat="1" applyFont="1" applyBorder="1" applyAlignment="1">
      <alignment horizontal="right" vertical="center"/>
    </xf>
    <xf numFmtId="2" fontId="72" fillId="0" borderId="55" xfId="0" applyNumberFormat="1" applyFont="1" applyBorder="1" applyAlignment="1">
      <alignment horizontal="center" vertical="center"/>
    </xf>
    <xf numFmtId="2" fontId="72"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3" fontId="72" fillId="0" borderId="77" xfId="0" applyNumberFormat="1" applyFont="1" applyBorder="1" applyAlignment="1">
      <alignment horizontal="center" vertical="center"/>
    </xf>
    <xf numFmtId="3" fontId="72" fillId="0" borderId="76" xfId="0" applyNumberFormat="1" applyFont="1" applyBorder="1" applyAlignment="1">
      <alignment horizontal="center" vertical="center"/>
    </xf>
    <xf numFmtId="2" fontId="72" fillId="0" borderId="77" xfId="0" applyNumberFormat="1" applyFont="1" applyBorder="1" applyAlignment="1">
      <alignment horizontal="center" vertical="center"/>
    </xf>
    <xf numFmtId="2" fontId="72" fillId="0" borderId="76" xfId="0" applyNumberFormat="1" applyFont="1" applyBorder="1" applyAlignment="1">
      <alignment horizontal="center" vertical="center"/>
    </xf>
    <xf numFmtId="2" fontId="78" fillId="0" borderId="121" xfId="0" applyNumberFormat="1" applyFont="1" applyBorder="1" applyAlignment="1">
      <alignment horizontal="center" vertical="center"/>
    </xf>
    <xf numFmtId="2" fontId="78" fillId="0" borderId="122" xfId="0" applyNumberFormat="1" applyFont="1" applyBorder="1" applyAlignment="1">
      <alignment horizontal="center" vertical="center"/>
    </xf>
    <xf numFmtId="2" fontId="78" fillId="0" borderId="77" xfId="0" applyNumberFormat="1" applyFont="1" applyBorder="1" applyAlignment="1">
      <alignment horizontal="center" vertical="center"/>
    </xf>
    <xf numFmtId="2" fontId="78" fillId="0" borderId="76" xfId="0" applyNumberFormat="1" applyFont="1" applyBorder="1" applyAlignment="1">
      <alignment horizontal="center" vertical="center"/>
    </xf>
    <xf numFmtId="2" fontId="72" fillId="0" borderId="54" xfId="0" applyNumberFormat="1" applyFont="1" applyBorder="1" applyAlignment="1">
      <alignment horizontal="right" vertical="center"/>
    </xf>
    <xf numFmtId="3" fontId="62" fillId="3" borderId="113" xfId="0" applyNumberFormat="1" applyFont="1" applyFill="1" applyBorder="1" applyAlignment="1">
      <alignment horizontal="center" vertical="center"/>
    </xf>
    <xf numFmtId="3" fontId="62" fillId="3" borderId="114" xfId="0" applyNumberFormat="1" applyFont="1" applyFill="1" applyBorder="1" applyAlignment="1">
      <alignment horizontal="center" vertical="center"/>
    </xf>
    <xf numFmtId="3" fontId="62" fillId="3" borderId="115"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2" fontId="60" fillId="3" borderId="109" xfId="0" applyNumberFormat="1" applyFont="1" applyFill="1" applyBorder="1" applyAlignment="1">
      <alignment horizontal="center" vertical="center"/>
    </xf>
    <xf numFmtId="2" fontId="60" fillId="3" borderId="110" xfId="0" applyNumberFormat="1" applyFont="1" applyFill="1" applyBorder="1" applyAlignment="1">
      <alignment horizontal="center" vertical="center"/>
    </xf>
    <xf numFmtId="2" fontId="60" fillId="3" borderId="111"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2" fontId="60" fillId="3" borderId="62" xfId="0" applyNumberFormat="1" applyFont="1" applyFill="1" applyBorder="1" applyAlignment="1">
      <alignment horizontal="center" vertic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60" fillId="3" borderId="121" xfId="0" applyNumberFormat="1" applyFont="1" applyFill="1" applyBorder="1" applyAlignment="1">
      <alignment horizontal="center" vertical="center"/>
    </xf>
    <xf numFmtId="2" fontId="60" fillId="3" borderId="123" xfId="0" applyNumberFormat="1" applyFont="1" applyFill="1" applyBorder="1" applyAlignment="1">
      <alignment horizontal="center" vertical="center"/>
    </xf>
    <xf numFmtId="2" fontId="60" fillId="3" borderId="122" xfId="0" applyNumberFormat="1" applyFont="1" applyFill="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0" fontId="62" fillId="0" borderId="3" xfId="0" applyFont="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0" fontId="60" fillId="3" borderId="69" xfId="0" applyFont="1" applyFill="1" applyBorder="1" applyAlignment="1">
      <alignment horizontal="center" vertical="center"/>
    </xf>
    <xf numFmtId="0" fontId="62" fillId="0" borderId="127" xfId="0" applyFont="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2" fontId="60" fillId="3" borderId="144" xfId="0" applyNumberFormat="1" applyFont="1" applyFill="1" applyBorder="1" applyAlignment="1">
      <alignment horizontal="center" vertical="center"/>
    </xf>
    <xf numFmtId="2" fontId="60" fillId="3" borderId="146" xfId="0" applyNumberFormat="1" applyFont="1" applyFill="1" applyBorder="1" applyAlignment="1">
      <alignment horizontal="center" vertical="center"/>
    </xf>
    <xf numFmtId="2" fontId="60" fillId="3" borderId="145" xfId="0" applyNumberFormat="1" applyFont="1" applyFill="1" applyBorder="1" applyAlignment="1">
      <alignment horizontal="center" vertical="center"/>
    </xf>
    <xf numFmtId="0" fontId="62" fillId="0" borderId="123" xfId="0" applyFont="1" applyBorder="1" applyAlignment="1">
      <alignment horizontal="center" vertical="center"/>
    </xf>
    <xf numFmtId="2" fontId="60" fillId="3" borderId="69" xfId="0" applyNumberFormat="1" applyFont="1" applyFill="1" applyBorder="1" applyAlignment="1">
      <alignment horizontal="center" vertic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66" xfId="0" applyFont="1" applyBorder="1" applyAlignment="1">
      <alignment horizontal="center"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62" fillId="0" borderId="117" xfId="0" applyFont="1" applyBorder="1" applyAlignment="1">
      <alignment horizontal="right" vertical="center"/>
    </xf>
    <xf numFmtId="0" fontId="62" fillId="0" borderId="119" xfId="0" applyFont="1" applyBorder="1" applyAlignment="1">
      <alignment horizontal="right" vertical="center"/>
    </xf>
    <xf numFmtId="0" fontId="62" fillId="0" borderId="120"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39" xfId="0" applyNumberFormat="1" applyFont="1" applyBorder="1" applyAlignment="1">
      <alignment horizontal="center" vertical="center"/>
    </xf>
    <xf numFmtId="2" fontId="60" fillId="0" borderId="140" xfId="0" applyNumberFormat="1" applyFont="1" applyBorder="1" applyAlignment="1">
      <alignment horizontal="center" vertical="center"/>
    </xf>
    <xf numFmtId="2" fontId="60" fillId="0" borderId="141" xfId="0" applyNumberFormat="1" applyFont="1" applyBorder="1" applyAlignment="1">
      <alignment horizontal="center" vertical="center"/>
    </xf>
    <xf numFmtId="0" fontId="60" fillId="0" borderId="139" xfId="0" applyFont="1" applyBorder="1" applyAlignment="1">
      <alignment horizontal="center" vertical="center"/>
    </xf>
    <xf numFmtId="0" fontId="60" fillId="0" borderId="141" xfId="0" applyFont="1" applyBorder="1" applyAlignment="1">
      <alignment horizontal="center" vertical="center"/>
    </xf>
    <xf numFmtId="2" fontId="66" fillId="0" borderId="140" xfId="0" applyNumberFormat="1" applyFont="1" applyBorder="1" applyAlignment="1">
      <alignment horizontal="center"/>
    </xf>
    <xf numFmtId="0" fontId="60" fillId="61" borderId="139" xfId="0" applyFont="1" applyFill="1" applyBorder="1" applyAlignment="1">
      <alignment horizontal="center" vertical="center"/>
    </xf>
    <xf numFmtId="0" fontId="60" fillId="61" borderId="141" xfId="0" applyFont="1" applyFill="1" applyBorder="1" applyAlignment="1">
      <alignment horizontal="center" vertical="center"/>
    </xf>
    <xf numFmtId="2" fontId="66" fillId="61" borderId="140" xfId="0" applyNumberFormat="1" applyFont="1" applyFill="1" applyBorder="1" applyAlignment="1">
      <alignment horizont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4" xfId="0" applyFont="1" applyBorder="1" applyAlignment="1">
      <alignment horizontal="center" vertical="center"/>
    </xf>
    <xf numFmtId="0" fontId="62" fillId="0" borderId="106" xfId="0" applyFont="1" applyBorder="1" applyAlignment="1">
      <alignment horizontal="center" vertical="center"/>
    </xf>
    <xf numFmtId="0" fontId="62" fillId="0" borderId="105" xfId="0" applyFont="1" applyBorder="1" applyAlignment="1">
      <alignment horizontal="center" vertical="center"/>
    </xf>
    <xf numFmtId="0" fontId="62" fillId="0" borderId="117" xfId="0" applyFont="1" applyBorder="1" applyAlignment="1">
      <alignment horizontal="center" vertical="center"/>
    </xf>
    <xf numFmtId="0" fontId="62" fillId="0" borderId="118" xfId="0" applyFont="1" applyBorder="1" applyAlignment="1">
      <alignment horizontal="center" vertical="center"/>
    </xf>
    <xf numFmtId="0" fontId="62" fillId="0" borderId="119" xfId="0" applyFont="1" applyBorder="1" applyAlignment="1">
      <alignment horizontal="center" vertical="center"/>
    </xf>
    <xf numFmtId="2" fontId="60" fillId="0" borderId="124" xfId="0" applyNumberFormat="1" applyFont="1" applyBorder="1" applyAlignment="1">
      <alignment horizontal="center" vertical="center"/>
    </xf>
    <xf numFmtId="2" fontId="60" fillId="0" borderId="127" xfId="0" applyNumberFormat="1" applyFont="1" applyBorder="1" applyAlignment="1">
      <alignment horizontal="center" vertical="center"/>
    </xf>
    <xf numFmtId="2" fontId="60" fillId="0" borderId="125" xfId="0" applyNumberFormat="1"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4" xfId="0" applyNumberFormat="1" applyFont="1" applyBorder="1" applyAlignment="1">
      <alignment horizontal="center" vertical="center"/>
    </xf>
    <xf numFmtId="3" fontId="62" fillId="0" borderId="128"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xf numFmtId="0" fontId="79" fillId="0" borderId="0" xfId="0" applyFont="1"/>
    <xf numFmtId="0" fontId="80" fillId="0" borderId="0" xfId="0" applyFont="1"/>
    <xf numFmtId="0" fontId="79" fillId="0" borderId="0" xfId="0" applyFont="1" applyAlignment="1">
      <alignment horizontal="right" vertical="center"/>
    </xf>
    <xf numFmtId="0" fontId="79" fillId="0" borderId="0" xfId="0" applyFont="1" applyAlignment="1">
      <alignment horizontal="right"/>
    </xf>
    <xf numFmtId="0" fontId="79" fillId="0" borderId="154" xfId="0" applyFont="1" applyBorder="1" applyAlignment="1">
      <alignment horizontal="right" vertical="center"/>
    </xf>
    <xf numFmtId="0" fontId="79" fillId="2" borderId="155" xfId="0" applyFont="1" applyFill="1" applyBorder="1" applyAlignment="1">
      <alignment horizontal="center" vertical="center"/>
    </xf>
    <xf numFmtId="0" fontId="79" fillId="2" borderId="155" xfId="0" applyFont="1" applyFill="1" applyBorder="1" applyAlignment="1">
      <alignment horizontal="center" vertical="center" wrapText="1"/>
    </xf>
    <xf numFmtId="0" fontId="79" fillId="0" borderId="156" xfId="0" applyFont="1" applyBorder="1" applyAlignment="1">
      <alignment horizontal="center" vertical="center"/>
    </xf>
    <xf numFmtId="0" fontId="79" fillId="0" borderId="157" xfId="0" applyFont="1" applyBorder="1" applyAlignment="1">
      <alignment horizontal="center" vertical="center"/>
    </xf>
    <xf numFmtId="0" fontId="79" fillId="0" borderId="158" xfId="0" applyFont="1" applyBorder="1" applyAlignment="1">
      <alignment horizontal="center" vertical="center"/>
    </xf>
    <xf numFmtId="0" fontId="79" fillId="3" borderId="159" xfId="364" applyFont="1" applyFill="1" applyBorder="1" applyAlignment="1">
      <alignment horizontal="right" vertical="center"/>
    </xf>
    <xf numFmtId="0" fontId="79" fillId="3" borderId="159" xfId="364" applyFont="1" applyFill="1" applyBorder="1" applyAlignment="1">
      <alignment horizontal="left" vertical="center"/>
    </xf>
    <xf numFmtId="3" fontId="79" fillId="0" borderId="160" xfId="2" applyNumberFormat="1" applyFont="1" applyBorder="1" applyAlignment="1">
      <alignment horizontal="center" vertical="center"/>
    </xf>
    <xf numFmtId="0" fontId="79" fillId="0" borderId="161" xfId="0" applyFont="1" applyBorder="1" applyAlignment="1">
      <alignment horizontal="center" vertical="center"/>
    </xf>
    <xf numFmtId="0" fontId="79" fillId="0" borderId="162" xfId="0" applyFont="1" applyBorder="1" applyAlignment="1">
      <alignment horizontal="center" vertical="center"/>
    </xf>
    <xf numFmtId="0" fontId="79" fillId="0" borderId="161" xfId="2" applyFont="1" applyBorder="1" applyAlignment="1">
      <alignment horizontal="center" vertical="center"/>
    </xf>
    <xf numFmtId="0" fontId="79" fillId="0" borderId="162" xfId="2" applyFont="1" applyBorder="1" applyAlignment="1">
      <alignment horizontal="center" vertical="center"/>
    </xf>
    <xf numFmtId="0" fontId="81" fillId="0" borderId="0" xfId="0" applyFont="1"/>
  </cellXfs>
  <cellStyles count="486">
    <cellStyle name="20% - Accent1" xfId="454" builtinId="30" customBuiltin="1"/>
    <cellStyle name="20% - Accent1 2" xfId="4" xr:uid="{00000000-0005-0000-0000-000001000000}"/>
    <cellStyle name="20% - Accent1 3" xfId="5" xr:uid="{00000000-0005-0000-0000-000002000000}"/>
    <cellStyle name="20% - Accent1 4" xfId="3" xr:uid="{00000000-0005-0000-0000-000003000000}"/>
    <cellStyle name="20% - Accent2" xfId="458" builtinId="34" customBuiltin="1"/>
    <cellStyle name="20% - Accent2 2" xfId="7" xr:uid="{00000000-0005-0000-0000-000005000000}"/>
    <cellStyle name="20% - Accent2 3" xfId="8" xr:uid="{00000000-0005-0000-0000-000006000000}"/>
    <cellStyle name="20% - Accent2 4" xfId="6" xr:uid="{00000000-0005-0000-0000-000007000000}"/>
    <cellStyle name="20% - Accent3" xfId="462" builtinId="38" customBuiltin="1"/>
    <cellStyle name="20% - Accent3 2" xfId="10" xr:uid="{00000000-0005-0000-0000-000009000000}"/>
    <cellStyle name="20% - Accent3 3" xfId="11" xr:uid="{00000000-0005-0000-0000-00000A000000}"/>
    <cellStyle name="20% - Accent3 4" xfId="9" xr:uid="{00000000-0005-0000-0000-00000B000000}"/>
    <cellStyle name="20% - Accent4" xfId="466" builtinId="42" customBuiltin="1"/>
    <cellStyle name="20% - Accent4 2" xfId="13" xr:uid="{00000000-0005-0000-0000-00000D000000}"/>
    <cellStyle name="20% - Accent4 3" xfId="14" xr:uid="{00000000-0005-0000-0000-00000E000000}"/>
    <cellStyle name="20% - Accent4 4" xfId="12" xr:uid="{00000000-0005-0000-0000-00000F000000}"/>
    <cellStyle name="20% - Accent5" xfId="470" builtinId="46" customBuiltin="1"/>
    <cellStyle name="20% - Accent5 2" xfId="16" xr:uid="{00000000-0005-0000-0000-000011000000}"/>
    <cellStyle name="20% - Accent5 3" xfId="17" xr:uid="{00000000-0005-0000-0000-000012000000}"/>
    <cellStyle name="20% - Accent5 4" xfId="15" xr:uid="{00000000-0005-0000-0000-000013000000}"/>
    <cellStyle name="20% - Accent6" xfId="474" builtinId="50" customBuiltin="1"/>
    <cellStyle name="20% - Accent6 2" xfId="19" xr:uid="{00000000-0005-0000-0000-000015000000}"/>
    <cellStyle name="20% - Accent6 3" xfId="20" xr:uid="{00000000-0005-0000-0000-000016000000}"/>
    <cellStyle name="20% - Accent6 4" xfId="18" xr:uid="{00000000-0005-0000-0000-000017000000}"/>
    <cellStyle name="40% - Accent1" xfId="455" builtinId="31" customBuiltin="1"/>
    <cellStyle name="40% - Accent1 2" xfId="22" xr:uid="{00000000-0005-0000-0000-000019000000}"/>
    <cellStyle name="40% - Accent1 3" xfId="23" xr:uid="{00000000-0005-0000-0000-00001A000000}"/>
    <cellStyle name="40% - Accent1 4" xfId="21" xr:uid="{00000000-0005-0000-0000-00001B000000}"/>
    <cellStyle name="40% - Accent2" xfId="459" builtinId="35" customBuiltin="1"/>
    <cellStyle name="40% - Accent2 2" xfId="25" xr:uid="{00000000-0005-0000-0000-00001D000000}"/>
    <cellStyle name="40% - Accent2 3" xfId="26" xr:uid="{00000000-0005-0000-0000-00001E000000}"/>
    <cellStyle name="40% - Accent2 4" xfId="24" xr:uid="{00000000-0005-0000-0000-00001F000000}"/>
    <cellStyle name="40% - Accent3" xfId="463" builtinId="39" customBuiltin="1"/>
    <cellStyle name="40% - Accent3 2" xfId="28" xr:uid="{00000000-0005-0000-0000-000021000000}"/>
    <cellStyle name="40% - Accent3 3" xfId="29" xr:uid="{00000000-0005-0000-0000-000022000000}"/>
    <cellStyle name="40% - Accent3 4" xfId="27" xr:uid="{00000000-0005-0000-0000-000023000000}"/>
    <cellStyle name="40% - Accent4" xfId="467" builtinId="43" customBuiltin="1"/>
    <cellStyle name="40% - Accent4 2" xfId="31" xr:uid="{00000000-0005-0000-0000-000025000000}"/>
    <cellStyle name="40% - Accent4 3" xfId="32" xr:uid="{00000000-0005-0000-0000-000026000000}"/>
    <cellStyle name="40% - Accent4 4" xfId="30" xr:uid="{00000000-0005-0000-0000-000027000000}"/>
    <cellStyle name="40% - Accent5" xfId="471" builtinId="47" customBuiltin="1"/>
    <cellStyle name="40% - Accent5 2" xfId="34" xr:uid="{00000000-0005-0000-0000-000029000000}"/>
    <cellStyle name="40% - Accent5 3" xfId="35" xr:uid="{00000000-0005-0000-0000-00002A000000}"/>
    <cellStyle name="40% - Accent5 4" xfId="33" xr:uid="{00000000-0005-0000-0000-00002B000000}"/>
    <cellStyle name="40% - Accent6" xfId="475" builtinId="51" customBuiltin="1"/>
    <cellStyle name="40% - Accent6 2" xfId="37" xr:uid="{00000000-0005-0000-0000-00002D000000}"/>
    <cellStyle name="40% - Accent6 3" xfId="38" xr:uid="{00000000-0005-0000-0000-00002E000000}"/>
    <cellStyle name="40% - Accent6 4" xfId="36" xr:uid="{00000000-0005-0000-0000-00002F000000}"/>
    <cellStyle name="60% - Accent1" xfId="456" builtinId="32" customBuiltin="1"/>
    <cellStyle name="60% - Accent1 2" xfId="40" xr:uid="{00000000-0005-0000-0000-000031000000}"/>
    <cellStyle name="60% - Accent1 3" xfId="41" xr:uid="{00000000-0005-0000-0000-000032000000}"/>
    <cellStyle name="60% - Accent1 4" xfId="39" xr:uid="{00000000-0005-0000-0000-000033000000}"/>
    <cellStyle name="60% - Accent2" xfId="460" builtinId="36" customBuiltin="1"/>
    <cellStyle name="60% - Accent2 2" xfId="43" xr:uid="{00000000-0005-0000-0000-000035000000}"/>
    <cellStyle name="60% - Accent2 3" xfId="44" xr:uid="{00000000-0005-0000-0000-000036000000}"/>
    <cellStyle name="60% - Accent2 4" xfId="42" xr:uid="{00000000-0005-0000-0000-000037000000}"/>
    <cellStyle name="60% - Accent3" xfId="464" builtinId="40" customBuiltin="1"/>
    <cellStyle name="60% - Accent3 2" xfId="46" xr:uid="{00000000-0005-0000-0000-000039000000}"/>
    <cellStyle name="60% - Accent3 3" xfId="47" xr:uid="{00000000-0005-0000-0000-00003A000000}"/>
    <cellStyle name="60% - Accent3 4" xfId="45" xr:uid="{00000000-0005-0000-0000-00003B000000}"/>
    <cellStyle name="60% - Accent4" xfId="468" builtinId="44" customBuiltin="1"/>
    <cellStyle name="60% - Accent4 2" xfId="49" xr:uid="{00000000-0005-0000-0000-00003D000000}"/>
    <cellStyle name="60% - Accent4 3" xfId="50" xr:uid="{00000000-0005-0000-0000-00003E000000}"/>
    <cellStyle name="60% - Accent4 4" xfId="48" xr:uid="{00000000-0005-0000-0000-00003F000000}"/>
    <cellStyle name="60% - Accent5" xfId="472" builtinId="48" customBuiltin="1"/>
    <cellStyle name="60% - Accent5 2" xfId="52" xr:uid="{00000000-0005-0000-0000-000041000000}"/>
    <cellStyle name="60% - Accent5 3" xfId="53" xr:uid="{00000000-0005-0000-0000-000042000000}"/>
    <cellStyle name="60% - Accent5 4" xfId="51" xr:uid="{00000000-0005-0000-0000-000043000000}"/>
    <cellStyle name="60% - Accent6" xfId="476" builtinId="52" customBuiltin="1"/>
    <cellStyle name="60% - Accent6 2" xfId="55" xr:uid="{00000000-0005-0000-0000-000045000000}"/>
    <cellStyle name="60% - Accent6 3" xfId="56" xr:uid="{00000000-0005-0000-0000-000046000000}"/>
    <cellStyle name="60% - Accent6 4" xfId="54" xr:uid="{00000000-0005-0000-0000-000047000000}"/>
    <cellStyle name="Accent1" xfId="453" builtinId="29" customBuiltin="1"/>
    <cellStyle name="Accent1 2" xfId="58" xr:uid="{00000000-0005-0000-0000-000049000000}"/>
    <cellStyle name="Accent1 3" xfId="59" xr:uid="{00000000-0005-0000-0000-00004A000000}"/>
    <cellStyle name="Accent1 4" xfId="57" xr:uid="{00000000-0005-0000-0000-00004B000000}"/>
    <cellStyle name="Accent2" xfId="457" builtinId="33" customBuiltin="1"/>
    <cellStyle name="Accent2 2" xfId="61" xr:uid="{00000000-0005-0000-0000-00004D000000}"/>
    <cellStyle name="Accent2 3" xfId="62" xr:uid="{00000000-0005-0000-0000-00004E000000}"/>
    <cellStyle name="Accent2 4" xfId="60" xr:uid="{00000000-0005-0000-0000-00004F000000}"/>
    <cellStyle name="Accent3" xfId="461" builtinId="37" customBuiltin="1"/>
    <cellStyle name="Accent3 2" xfId="64" xr:uid="{00000000-0005-0000-0000-000051000000}"/>
    <cellStyle name="Accent3 3" xfId="65" xr:uid="{00000000-0005-0000-0000-000052000000}"/>
    <cellStyle name="Accent3 4" xfId="63" xr:uid="{00000000-0005-0000-0000-000053000000}"/>
    <cellStyle name="Accent4" xfId="465" builtinId="41" customBuiltin="1"/>
    <cellStyle name="Accent4 2" xfId="67" xr:uid="{00000000-0005-0000-0000-000055000000}"/>
    <cellStyle name="Accent4 3" xfId="68" xr:uid="{00000000-0005-0000-0000-000056000000}"/>
    <cellStyle name="Accent4 4" xfId="66" xr:uid="{00000000-0005-0000-0000-000057000000}"/>
    <cellStyle name="Accent5" xfId="469" builtinId="45" customBuiltin="1"/>
    <cellStyle name="Accent5 2" xfId="70" xr:uid="{00000000-0005-0000-0000-000059000000}"/>
    <cellStyle name="Accent5 3" xfId="71" xr:uid="{00000000-0005-0000-0000-00005A000000}"/>
    <cellStyle name="Accent5 4" xfId="69" xr:uid="{00000000-0005-0000-0000-00005B000000}"/>
    <cellStyle name="Accent6" xfId="473" builtinId="49" customBuiltin="1"/>
    <cellStyle name="Accent6 2" xfId="73" xr:uid="{00000000-0005-0000-0000-00005D000000}"/>
    <cellStyle name="Accent6 3" xfId="74" xr:uid="{00000000-0005-0000-0000-00005E000000}"/>
    <cellStyle name="Accent6 4" xfId="72" xr:uid="{00000000-0005-0000-0000-00005F000000}"/>
    <cellStyle name="Bad" xfId="443" builtinId="27" customBuiltin="1"/>
    <cellStyle name="Bad 2" xfId="76" xr:uid="{00000000-0005-0000-0000-000061000000}"/>
    <cellStyle name="Bad 3" xfId="77" xr:uid="{00000000-0005-0000-0000-000062000000}"/>
    <cellStyle name="Bad 4" xfId="75" xr:uid="{00000000-0005-0000-0000-000063000000}"/>
    <cellStyle name="Calculation" xfId="447" builtinId="22" customBuiltin="1"/>
    <cellStyle name="Calculation 2" xfId="79" xr:uid="{00000000-0005-0000-0000-000065000000}"/>
    <cellStyle name="Calculation 3" xfId="80" xr:uid="{00000000-0005-0000-0000-000066000000}"/>
    <cellStyle name="Calculation 3 2" xfId="413" xr:uid="{00000000-0005-0000-0000-000067000000}"/>
    <cellStyle name="Calculation 3 3" xfId="422" xr:uid="{00000000-0005-0000-0000-000068000000}"/>
    <cellStyle name="Calculation 3 4" xfId="428" xr:uid="{00000000-0005-0000-0000-000069000000}"/>
    <cellStyle name="Calculation 3 5" xfId="431" xr:uid="{00000000-0005-0000-0000-00006A000000}"/>
    <cellStyle name="Calculation 3 6" xfId="480" xr:uid="{00000000-0005-0000-0000-00006B000000}"/>
    <cellStyle name="Calculation 4" xfId="78" xr:uid="{00000000-0005-0000-0000-00006C000000}"/>
    <cellStyle name="Check Cell" xfId="449" builtinId="23" customBuiltin="1"/>
    <cellStyle name="Check Cell 2" xfId="82" xr:uid="{00000000-0005-0000-0000-00006E000000}"/>
    <cellStyle name="Check Cell 3" xfId="83" xr:uid="{00000000-0005-0000-0000-00006F000000}"/>
    <cellStyle name="Check Cell 4" xfId="81" xr:uid="{00000000-0005-0000-0000-000070000000}"/>
    <cellStyle name="Comma 2" xfId="479" xr:uid="{00000000-0005-0000-0000-000071000000}"/>
    <cellStyle name="Explanatory Text" xfId="451" builtinId="53" customBuiltin="1"/>
    <cellStyle name="Explanatory Text 2" xfId="85" xr:uid="{00000000-0005-0000-0000-000073000000}"/>
    <cellStyle name="Explanatory Text 3" xfId="86" xr:uid="{00000000-0005-0000-0000-000074000000}"/>
    <cellStyle name="Explanatory Text 4" xfId="84" xr:uid="{00000000-0005-0000-0000-000075000000}"/>
    <cellStyle name="Good" xfId="442" builtinId="26" customBuiltin="1"/>
    <cellStyle name="Good 2" xfId="88" xr:uid="{00000000-0005-0000-0000-000077000000}"/>
    <cellStyle name="Good 3" xfId="89" xr:uid="{00000000-0005-0000-0000-000078000000}"/>
    <cellStyle name="Good 4" xfId="87" xr:uid="{00000000-0005-0000-0000-000079000000}"/>
    <cellStyle name="Heading 1" xfId="438" builtinId="16" customBuiltin="1"/>
    <cellStyle name="Heading 1 2" xfId="91" xr:uid="{00000000-0005-0000-0000-00007B000000}"/>
    <cellStyle name="Heading 1 3" xfId="92" xr:uid="{00000000-0005-0000-0000-00007C000000}"/>
    <cellStyle name="Heading 1 4" xfId="90" xr:uid="{00000000-0005-0000-0000-00007D000000}"/>
    <cellStyle name="Heading 2" xfId="439" builtinId="17" customBuiltin="1"/>
    <cellStyle name="Heading 2 2" xfId="94" xr:uid="{00000000-0005-0000-0000-00007F000000}"/>
    <cellStyle name="Heading 2 3" xfId="95" xr:uid="{00000000-0005-0000-0000-000080000000}"/>
    <cellStyle name="Heading 2 4" xfId="93" xr:uid="{00000000-0005-0000-0000-000081000000}"/>
    <cellStyle name="Heading 3" xfId="440" builtinId="18" customBuiltin="1"/>
    <cellStyle name="Heading 3 2" xfId="97" xr:uid="{00000000-0005-0000-0000-000083000000}"/>
    <cellStyle name="Heading 3 3" xfId="98" xr:uid="{00000000-0005-0000-0000-000084000000}"/>
    <cellStyle name="Heading 3 4" xfId="96" xr:uid="{00000000-0005-0000-0000-000085000000}"/>
    <cellStyle name="Heading 4" xfId="441" builtinId="19" customBuiltin="1"/>
    <cellStyle name="Heading 4 2" xfId="100" xr:uid="{00000000-0005-0000-0000-000087000000}"/>
    <cellStyle name="Heading 4 3" xfId="101" xr:uid="{00000000-0005-0000-0000-000088000000}"/>
    <cellStyle name="Heading 4 4" xfId="99" xr:uid="{00000000-0005-0000-0000-000089000000}"/>
    <cellStyle name="Input" xfId="445" builtinId="20" customBuiltin="1"/>
    <cellStyle name="Input 2" xfId="103" xr:uid="{00000000-0005-0000-0000-00008B000000}"/>
    <cellStyle name="Input 3" xfId="104" xr:uid="{00000000-0005-0000-0000-00008C000000}"/>
    <cellStyle name="Input 3 2" xfId="414" xr:uid="{00000000-0005-0000-0000-00008D000000}"/>
    <cellStyle name="Input 3 3" xfId="421" xr:uid="{00000000-0005-0000-0000-00008E000000}"/>
    <cellStyle name="Input 3 4" xfId="427" xr:uid="{00000000-0005-0000-0000-00008F000000}"/>
    <cellStyle name="Input 3 5" xfId="432" xr:uid="{00000000-0005-0000-0000-000090000000}"/>
    <cellStyle name="Input 3 6" xfId="481" xr:uid="{00000000-0005-0000-0000-000091000000}"/>
    <cellStyle name="Input 4" xfId="102" xr:uid="{00000000-0005-0000-0000-000092000000}"/>
    <cellStyle name="Linked Cell" xfId="448" builtinId="24" customBuiltin="1"/>
    <cellStyle name="Linked Cell 2" xfId="106" xr:uid="{00000000-0005-0000-0000-000094000000}"/>
    <cellStyle name="Linked Cell 3" xfId="107" xr:uid="{00000000-0005-0000-0000-000095000000}"/>
    <cellStyle name="Linked Cell 4" xfId="105" xr:uid="{00000000-0005-0000-0000-000096000000}"/>
    <cellStyle name="Neutral" xfId="444" builtinId="28" customBuiltin="1"/>
    <cellStyle name="Neutral 2" xfId="109" xr:uid="{00000000-0005-0000-0000-000098000000}"/>
    <cellStyle name="Neutral 3" xfId="110" xr:uid="{00000000-0005-0000-0000-000099000000}"/>
    <cellStyle name="Neutral 4" xfId="108" xr:uid="{00000000-0005-0000-0000-00009A000000}"/>
    <cellStyle name="Normal" xfId="0" builtinId="0"/>
    <cellStyle name="Normal 10" xfId="111" xr:uid="{00000000-0005-0000-0000-00009C000000}"/>
    <cellStyle name="Normal 100" xfId="112" xr:uid="{00000000-0005-0000-0000-00009D000000}"/>
    <cellStyle name="Normal 101" xfId="113" xr:uid="{00000000-0005-0000-0000-00009E000000}"/>
    <cellStyle name="Normal 102" xfId="114" xr:uid="{00000000-0005-0000-0000-00009F000000}"/>
    <cellStyle name="Normal 103" xfId="115" xr:uid="{00000000-0005-0000-0000-0000A0000000}"/>
    <cellStyle name="Normal 104" xfId="116" xr:uid="{00000000-0005-0000-0000-0000A1000000}"/>
    <cellStyle name="Normal 105" xfId="117" xr:uid="{00000000-0005-0000-0000-0000A2000000}"/>
    <cellStyle name="Normal 106" xfId="118" xr:uid="{00000000-0005-0000-0000-0000A3000000}"/>
    <cellStyle name="Normal 107" xfId="119" xr:uid="{00000000-0005-0000-0000-0000A4000000}"/>
    <cellStyle name="Normal 108" xfId="120" xr:uid="{00000000-0005-0000-0000-0000A5000000}"/>
    <cellStyle name="Normal 109" xfId="121" xr:uid="{00000000-0005-0000-0000-0000A6000000}"/>
    <cellStyle name="Normal 11" xfId="122" xr:uid="{00000000-0005-0000-0000-0000A7000000}"/>
    <cellStyle name="Normal 110" xfId="123" xr:uid="{00000000-0005-0000-0000-0000A8000000}"/>
    <cellStyle name="Normal 111" xfId="124" xr:uid="{00000000-0005-0000-0000-0000A9000000}"/>
    <cellStyle name="Normal 112" xfId="1" xr:uid="{00000000-0005-0000-0000-0000AA000000}"/>
    <cellStyle name="Normal 112 2" xfId="2" xr:uid="{00000000-0005-0000-0000-0000AB000000}"/>
    <cellStyle name="Normal 113" xfId="125" xr:uid="{00000000-0005-0000-0000-0000AC000000}"/>
    <cellStyle name="Normal 113 2" xfId="126" xr:uid="{00000000-0005-0000-0000-0000AD000000}"/>
    <cellStyle name="Normal 114" xfId="127" xr:uid="{00000000-0005-0000-0000-0000AE000000}"/>
    <cellStyle name="Normal 114 2" xfId="128" xr:uid="{00000000-0005-0000-0000-0000AF000000}"/>
    <cellStyle name="Normal 115" xfId="129" xr:uid="{00000000-0005-0000-0000-0000B0000000}"/>
    <cellStyle name="Normal 115 2" xfId="130" xr:uid="{00000000-0005-0000-0000-0000B1000000}"/>
    <cellStyle name="Normal 116" xfId="131" xr:uid="{00000000-0005-0000-0000-0000B2000000}"/>
    <cellStyle name="Normal 116 2" xfId="132" xr:uid="{00000000-0005-0000-0000-0000B3000000}"/>
    <cellStyle name="Normal 117" xfId="133" xr:uid="{00000000-0005-0000-0000-0000B4000000}"/>
    <cellStyle name="Normal 117 2" xfId="134" xr:uid="{00000000-0005-0000-0000-0000B5000000}"/>
    <cellStyle name="Normal 118" xfId="135" xr:uid="{00000000-0005-0000-0000-0000B6000000}"/>
    <cellStyle name="Normal 118 2" xfId="136" xr:uid="{00000000-0005-0000-0000-0000B7000000}"/>
    <cellStyle name="Normal 119" xfId="137" xr:uid="{00000000-0005-0000-0000-0000B8000000}"/>
    <cellStyle name="Normal 119 2" xfId="138" xr:uid="{00000000-0005-0000-0000-0000B9000000}"/>
    <cellStyle name="Normal 12" xfId="139" xr:uid="{00000000-0005-0000-0000-0000BA000000}"/>
    <cellStyle name="Normal 120" xfId="140" xr:uid="{00000000-0005-0000-0000-0000BB000000}"/>
    <cellStyle name="Normal 120 2" xfId="141" xr:uid="{00000000-0005-0000-0000-0000BC000000}"/>
    <cellStyle name="Normal 121" xfId="142" xr:uid="{00000000-0005-0000-0000-0000BD000000}"/>
    <cellStyle name="Normal 121 2" xfId="143" xr:uid="{00000000-0005-0000-0000-0000BE000000}"/>
    <cellStyle name="Normal 122" xfId="144" xr:uid="{00000000-0005-0000-0000-0000BF000000}"/>
    <cellStyle name="Normal 123" xfId="145" xr:uid="{00000000-0005-0000-0000-0000C0000000}"/>
    <cellStyle name="Normal 124" xfId="146" xr:uid="{00000000-0005-0000-0000-0000C1000000}"/>
    <cellStyle name="Normal 125" xfId="147" xr:uid="{00000000-0005-0000-0000-0000C2000000}"/>
    <cellStyle name="Normal 126" xfId="148" xr:uid="{00000000-0005-0000-0000-0000C3000000}"/>
    <cellStyle name="Normal 127" xfId="149" xr:uid="{00000000-0005-0000-0000-0000C4000000}"/>
    <cellStyle name="Normal 128" xfId="150" xr:uid="{00000000-0005-0000-0000-0000C5000000}"/>
    <cellStyle name="Normal 129" xfId="151" xr:uid="{00000000-0005-0000-0000-0000C6000000}"/>
    <cellStyle name="Normal 13" xfId="152" xr:uid="{00000000-0005-0000-0000-0000C7000000}"/>
    <cellStyle name="Normal 130" xfId="153" xr:uid="{00000000-0005-0000-0000-0000C8000000}"/>
    <cellStyle name="Normal 131" xfId="154" xr:uid="{00000000-0005-0000-0000-0000C9000000}"/>
    <cellStyle name="Normal 132" xfId="155" xr:uid="{00000000-0005-0000-0000-0000CA000000}"/>
    <cellStyle name="Normal 133" xfId="156" xr:uid="{00000000-0005-0000-0000-0000CB000000}"/>
    <cellStyle name="Normal 134" xfId="157" xr:uid="{00000000-0005-0000-0000-0000CC000000}"/>
    <cellStyle name="Normal 135" xfId="158" xr:uid="{00000000-0005-0000-0000-0000CD000000}"/>
    <cellStyle name="Normal 136" xfId="159" xr:uid="{00000000-0005-0000-0000-0000CE000000}"/>
    <cellStyle name="Normal 137" xfId="160" xr:uid="{00000000-0005-0000-0000-0000CF000000}"/>
    <cellStyle name="Normal 138" xfId="161" xr:uid="{00000000-0005-0000-0000-0000D0000000}"/>
    <cellStyle name="Normal 139" xfId="162" xr:uid="{00000000-0005-0000-0000-0000D1000000}"/>
    <cellStyle name="Normal 14" xfId="163" xr:uid="{00000000-0005-0000-0000-0000D2000000}"/>
    <cellStyle name="Normal 140" xfId="164" xr:uid="{00000000-0005-0000-0000-0000D3000000}"/>
    <cellStyle name="Normal 141" xfId="165" xr:uid="{00000000-0005-0000-0000-0000D4000000}"/>
    <cellStyle name="Normal 142" xfId="166" xr:uid="{00000000-0005-0000-0000-0000D5000000}"/>
    <cellStyle name="Normal 143" xfId="167" xr:uid="{00000000-0005-0000-0000-0000D6000000}"/>
    <cellStyle name="Normal 144" xfId="168" xr:uid="{00000000-0005-0000-0000-0000D7000000}"/>
    <cellStyle name="Normal 145" xfId="169" xr:uid="{00000000-0005-0000-0000-0000D8000000}"/>
    <cellStyle name="Normal 146" xfId="170" xr:uid="{00000000-0005-0000-0000-0000D9000000}"/>
    <cellStyle name="Normal 147" xfId="171" xr:uid="{00000000-0005-0000-0000-0000DA000000}"/>
    <cellStyle name="Normal 148" xfId="172" xr:uid="{00000000-0005-0000-0000-0000DB000000}"/>
    <cellStyle name="Normal 149" xfId="173" xr:uid="{00000000-0005-0000-0000-0000DC000000}"/>
    <cellStyle name="Normal 15" xfId="174" xr:uid="{00000000-0005-0000-0000-0000DD000000}"/>
    <cellStyle name="Normal 150" xfId="175" xr:uid="{00000000-0005-0000-0000-0000DE000000}"/>
    <cellStyle name="Normal 151" xfId="176" xr:uid="{00000000-0005-0000-0000-0000DF000000}"/>
    <cellStyle name="Normal 152" xfId="177" xr:uid="{00000000-0005-0000-0000-0000E0000000}"/>
    <cellStyle name="Normal 153" xfId="178" xr:uid="{00000000-0005-0000-0000-0000E1000000}"/>
    <cellStyle name="Normal 154" xfId="179" xr:uid="{00000000-0005-0000-0000-0000E2000000}"/>
    <cellStyle name="Normal 155" xfId="180" xr:uid="{00000000-0005-0000-0000-0000E3000000}"/>
    <cellStyle name="Normal 156" xfId="181" xr:uid="{00000000-0005-0000-0000-0000E4000000}"/>
    <cellStyle name="Normal 157" xfId="182" xr:uid="{00000000-0005-0000-0000-0000E5000000}"/>
    <cellStyle name="Normal 158" xfId="183" xr:uid="{00000000-0005-0000-0000-0000E6000000}"/>
    <cellStyle name="Normal 159" xfId="184" xr:uid="{00000000-0005-0000-0000-0000E7000000}"/>
    <cellStyle name="Normal 16" xfId="185" xr:uid="{00000000-0005-0000-0000-0000E8000000}"/>
    <cellStyle name="Normal 160" xfId="186" xr:uid="{00000000-0005-0000-0000-0000E9000000}"/>
    <cellStyle name="Normal 161" xfId="187" xr:uid="{00000000-0005-0000-0000-0000EA000000}"/>
    <cellStyle name="Normal 162" xfId="188" xr:uid="{00000000-0005-0000-0000-0000EB000000}"/>
    <cellStyle name="Normal 163" xfId="189" xr:uid="{00000000-0005-0000-0000-0000EC000000}"/>
    <cellStyle name="Normal 164" xfId="190" xr:uid="{00000000-0005-0000-0000-0000ED000000}"/>
    <cellStyle name="Normal 165" xfId="191" xr:uid="{00000000-0005-0000-0000-0000EE000000}"/>
    <cellStyle name="Normal 166" xfId="192" xr:uid="{00000000-0005-0000-0000-0000EF000000}"/>
    <cellStyle name="Normal 167" xfId="193" xr:uid="{00000000-0005-0000-0000-0000F0000000}"/>
    <cellStyle name="Normal 168" xfId="194" xr:uid="{00000000-0005-0000-0000-0000F1000000}"/>
    <cellStyle name="Normal 169" xfId="195" xr:uid="{00000000-0005-0000-0000-0000F2000000}"/>
    <cellStyle name="Normal 17" xfId="196" xr:uid="{00000000-0005-0000-0000-0000F3000000}"/>
    <cellStyle name="Normal 170" xfId="197" xr:uid="{00000000-0005-0000-0000-0000F4000000}"/>
    <cellStyle name="Normal 171" xfId="198" xr:uid="{00000000-0005-0000-0000-0000F5000000}"/>
    <cellStyle name="Normal 172" xfId="199" xr:uid="{00000000-0005-0000-0000-0000F6000000}"/>
    <cellStyle name="Normal 173" xfId="200" xr:uid="{00000000-0005-0000-0000-0000F7000000}"/>
    <cellStyle name="Normal 174" xfId="201" xr:uid="{00000000-0005-0000-0000-0000F8000000}"/>
    <cellStyle name="Normal 175" xfId="202" xr:uid="{00000000-0005-0000-0000-0000F9000000}"/>
    <cellStyle name="Normal 176" xfId="203" xr:uid="{00000000-0005-0000-0000-0000FA000000}"/>
    <cellStyle name="Normal 177" xfId="204" xr:uid="{00000000-0005-0000-0000-0000FB000000}"/>
    <cellStyle name="Normal 178" xfId="205" xr:uid="{00000000-0005-0000-0000-0000FC000000}"/>
    <cellStyle name="Normal 179" xfId="206" xr:uid="{00000000-0005-0000-0000-0000FD000000}"/>
    <cellStyle name="Normal 18" xfId="207" xr:uid="{00000000-0005-0000-0000-0000FE000000}"/>
    <cellStyle name="Normal 180" xfId="208" xr:uid="{00000000-0005-0000-0000-0000FF000000}"/>
    <cellStyle name="Normal 181" xfId="209" xr:uid="{00000000-0005-0000-0000-000000010000}"/>
    <cellStyle name="Normal 182" xfId="210" xr:uid="{00000000-0005-0000-0000-000001010000}"/>
    <cellStyle name="Normal 183" xfId="211" xr:uid="{00000000-0005-0000-0000-000002010000}"/>
    <cellStyle name="Normal 184" xfId="212" xr:uid="{00000000-0005-0000-0000-000003010000}"/>
    <cellStyle name="Normal 185" xfId="213" xr:uid="{00000000-0005-0000-0000-000004010000}"/>
    <cellStyle name="Normal 186" xfId="214" xr:uid="{00000000-0005-0000-0000-000005010000}"/>
    <cellStyle name="Normal 187" xfId="215" xr:uid="{00000000-0005-0000-0000-000006010000}"/>
    <cellStyle name="Normal 188" xfId="216" xr:uid="{00000000-0005-0000-0000-000007010000}"/>
    <cellStyle name="Normal 189" xfId="217" xr:uid="{00000000-0005-0000-0000-000008010000}"/>
    <cellStyle name="Normal 19" xfId="218" xr:uid="{00000000-0005-0000-0000-000009010000}"/>
    <cellStyle name="Normal 190" xfId="219" xr:uid="{00000000-0005-0000-0000-00000A010000}"/>
    <cellStyle name="Normal 191" xfId="220" xr:uid="{00000000-0005-0000-0000-00000B010000}"/>
    <cellStyle name="Normal 192" xfId="221" xr:uid="{00000000-0005-0000-0000-00000C010000}"/>
    <cellStyle name="Normal 193" xfId="222" xr:uid="{00000000-0005-0000-0000-00000D010000}"/>
    <cellStyle name="Normal 194" xfId="223" xr:uid="{00000000-0005-0000-0000-00000E010000}"/>
    <cellStyle name="Normal 195" xfId="224" xr:uid="{00000000-0005-0000-0000-00000F010000}"/>
    <cellStyle name="Normal 196" xfId="225" xr:uid="{00000000-0005-0000-0000-000010010000}"/>
    <cellStyle name="Normal 197" xfId="226" xr:uid="{00000000-0005-0000-0000-000011010000}"/>
    <cellStyle name="Normal 197 2" xfId="227" xr:uid="{00000000-0005-0000-0000-000012010000}"/>
    <cellStyle name="Normal 198" xfId="228" xr:uid="{00000000-0005-0000-0000-000013010000}"/>
    <cellStyle name="Normal 198 2" xfId="229" xr:uid="{00000000-0005-0000-0000-000014010000}"/>
    <cellStyle name="Normal 199" xfId="230" xr:uid="{00000000-0005-0000-0000-000015010000}"/>
    <cellStyle name="Normal 2" xfId="231" xr:uid="{00000000-0005-0000-0000-000016010000}"/>
    <cellStyle name="Normal 20" xfId="232" xr:uid="{00000000-0005-0000-0000-000017010000}"/>
    <cellStyle name="Normal 200" xfId="233" xr:uid="{00000000-0005-0000-0000-000018010000}"/>
    <cellStyle name="Normal 200 2" xfId="234" xr:uid="{00000000-0005-0000-0000-000019010000}"/>
    <cellStyle name="Normal 201" xfId="235" xr:uid="{00000000-0005-0000-0000-00001A010000}"/>
    <cellStyle name="Normal 201 2" xfId="236" xr:uid="{00000000-0005-0000-0000-00001B010000}"/>
    <cellStyle name="Normal 202" xfId="237" xr:uid="{00000000-0005-0000-0000-00001C010000}"/>
    <cellStyle name="Normal 202 2" xfId="238" xr:uid="{00000000-0005-0000-0000-00001D010000}"/>
    <cellStyle name="Normal 203" xfId="239" xr:uid="{00000000-0005-0000-0000-00001E010000}"/>
    <cellStyle name="Normal 203 2" xfId="240" xr:uid="{00000000-0005-0000-0000-00001F010000}"/>
    <cellStyle name="Normal 204" xfId="241" xr:uid="{00000000-0005-0000-0000-000020010000}"/>
    <cellStyle name="Normal 204 2" xfId="242" xr:uid="{00000000-0005-0000-0000-000021010000}"/>
    <cellStyle name="Normal 205" xfId="243" xr:uid="{00000000-0005-0000-0000-000022010000}"/>
    <cellStyle name="Normal 205 2" xfId="244" xr:uid="{00000000-0005-0000-0000-000023010000}"/>
    <cellStyle name="Normal 206" xfId="245" xr:uid="{00000000-0005-0000-0000-000024010000}"/>
    <cellStyle name="Normal 206 2" xfId="246" xr:uid="{00000000-0005-0000-0000-000025010000}"/>
    <cellStyle name="Normal 207" xfId="247" xr:uid="{00000000-0005-0000-0000-000026010000}"/>
    <cellStyle name="Normal 207 2" xfId="248" xr:uid="{00000000-0005-0000-0000-000027010000}"/>
    <cellStyle name="Normal 208" xfId="249" xr:uid="{00000000-0005-0000-0000-000028010000}"/>
    <cellStyle name="Normal 208 2" xfId="250" xr:uid="{00000000-0005-0000-0000-000029010000}"/>
    <cellStyle name="Normal 209" xfId="251" xr:uid="{00000000-0005-0000-0000-00002A010000}"/>
    <cellStyle name="Normal 209 2" xfId="252" xr:uid="{00000000-0005-0000-0000-00002B010000}"/>
    <cellStyle name="Normal 21" xfId="253" xr:uid="{00000000-0005-0000-0000-00002C010000}"/>
    <cellStyle name="Normal 210" xfId="254" xr:uid="{00000000-0005-0000-0000-00002D010000}"/>
    <cellStyle name="Normal 211" xfId="255" xr:uid="{00000000-0005-0000-0000-00002E010000}"/>
    <cellStyle name="Normal 212" xfId="256" xr:uid="{00000000-0005-0000-0000-00002F010000}"/>
    <cellStyle name="Normal 213" xfId="257" xr:uid="{00000000-0005-0000-0000-000030010000}"/>
    <cellStyle name="Normal 214" xfId="258" xr:uid="{00000000-0005-0000-0000-000031010000}"/>
    <cellStyle name="Normal 215" xfId="259" xr:uid="{00000000-0005-0000-0000-000032010000}"/>
    <cellStyle name="Normal 216" xfId="260" xr:uid="{00000000-0005-0000-0000-000033010000}"/>
    <cellStyle name="Normal 217" xfId="261" xr:uid="{00000000-0005-0000-0000-000034010000}"/>
    <cellStyle name="Normal 218" xfId="262" xr:uid="{00000000-0005-0000-0000-000035010000}"/>
    <cellStyle name="Normal 219" xfId="263" xr:uid="{00000000-0005-0000-0000-000036010000}"/>
    <cellStyle name="Normal 22" xfId="264" xr:uid="{00000000-0005-0000-0000-000037010000}"/>
    <cellStyle name="Normal 220" xfId="265" xr:uid="{00000000-0005-0000-0000-000038010000}"/>
    <cellStyle name="Normal 221" xfId="266" xr:uid="{00000000-0005-0000-0000-000039010000}"/>
    <cellStyle name="Normal 222" xfId="267" xr:uid="{00000000-0005-0000-0000-00003A010000}"/>
    <cellStyle name="Normal 223" xfId="268" xr:uid="{00000000-0005-0000-0000-00003B010000}"/>
    <cellStyle name="Normal 224" xfId="269" xr:uid="{00000000-0005-0000-0000-00003C010000}"/>
    <cellStyle name="Normal 225" xfId="270" xr:uid="{00000000-0005-0000-0000-00003D010000}"/>
    <cellStyle name="Normal 226" xfId="271" xr:uid="{00000000-0005-0000-0000-00003E010000}"/>
    <cellStyle name="Normal 227" xfId="272" xr:uid="{00000000-0005-0000-0000-00003F010000}"/>
    <cellStyle name="Normal 228" xfId="273" xr:uid="{00000000-0005-0000-0000-000040010000}"/>
    <cellStyle name="Normal 229" xfId="274" xr:uid="{00000000-0005-0000-0000-000041010000}"/>
    <cellStyle name="Normal 23" xfId="275" xr:uid="{00000000-0005-0000-0000-000042010000}"/>
    <cellStyle name="Normal 230" xfId="276" xr:uid="{00000000-0005-0000-0000-000043010000}"/>
    <cellStyle name="Normal 231" xfId="277" xr:uid="{00000000-0005-0000-0000-000044010000}"/>
    <cellStyle name="Normal 232" xfId="278" xr:uid="{00000000-0005-0000-0000-000045010000}"/>
    <cellStyle name="Normal 233" xfId="279" xr:uid="{00000000-0005-0000-0000-000046010000}"/>
    <cellStyle name="Normal 234" xfId="280" xr:uid="{00000000-0005-0000-0000-000047010000}"/>
    <cellStyle name="Normal 235" xfId="281" xr:uid="{00000000-0005-0000-0000-000048010000}"/>
    <cellStyle name="Normal 236" xfId="282" xr:uid="{00000000-0005-0000-0000-000049010000}"/>
    <cellStyle name="Normal 237" xfId="283" xr:uid="{00000000-0005-0000-0000-00004A010000}"/>
    <cellStyle name="Normal 238" xfId="284" xr:uid="{00000000-0005-0000-0000-00004B010000}"/>
    <cellStyle name="Normal 239" xfId="285" xr:uid="{00000000-0005-0000-0000-00004C010000}"/>
    <cellStyle name="Normal 24" xfId="286" xr:uid="{00000000-0005-0000-0000-00004D010000}"/>
    <cellStyle name="Normal 240" xfId="287" xr:uid="{00000000-0005-0000-0000-00004E010000}"/>
    <cellStyle name="Normal 241" xfId="288" xr:uid="{00000000-0005-0000-0000-00004F010000}"/>
    <cellStyle name="Normal 242" xfId="289" xr:uid="{00000000-0005-0000-0000-000050010000}"/>
    <cellStyle name="Normal 243" xfId="290" xr:uid="{00000000-0005-0000-0000-000051010000}"/>
    <cellStyle name="Normal 244" xfId="291" xr:uid="{00000000-0005-0000-0000-000052010000}"/>
    <cellStyle name="Normal 245" xfId="292" xr:uid="{00000000-0005-0000-0000-000053010000}"/>
    <cellStyle name="Normal 246" xfId="293" xr:uid="{00000000-0005-0000-0000-000054010000}"/>
    <cellStyle name="Normal 247" xfId="294" xr:uid="{00000000-0005-0000-0000-000055010000}"/>
    <cellStyle name="Normal 248" xfId="295" xr:uid="{00000000-0005-0000-0000-000056010000}"/>
    <cellStyle name="Normal 249" xfId="296" xr:uid="{00000000-0005-0000-0000-000057010000}"/>
    <cellStyle name="Normal 25" xfId="297" xr:uid="{00000000-0005-0000-0000-000058010000}"/>
    <cellStyle name="Normal 250" xfId="298" xr:uid="{00000000-0005-0000-0000-000059010000}"/>
    <cellStyle name="Normal 251" xfId="299" xr:uid="{00000000-0005-0000-0000-00005A010000}"/>
    <cellStyle name="Normal 252" xfId="300" xr:uid="{00000000-0005-0000-0000-00005B010000}"/>
    <cellStyle name="Normal 253" xfId="301" xr:uid="{00000000-0005-0000-0000-00005C010000}"/>
    <cellStyle name="Normal 254" xfId="302" xr:uid="{00000000-0005-0000-0000-00005D010000}"/>
    <cellStyle name="Normal 255" xfId="303" xr:uid="{00000000-0005-0000-0000-00005E010000}"/>
    <cellStyle name="Normal 256" xfId="304" xr:uid="{00000000-0005-0000-0000-00005F010000}"/>
    <cellStyle name="Normal 257" xfId="305" xr:uid="{00000000-0005-0000-0000-000060010000}"/>
    <cellStyle name="Normal 258" xfId="306" xr:uid="{00000000-0005-0000-0000-000061010000}"/>
    <cellStyle name="Normal 259" xfId="477" xr:uid="{00000000-0005-0000-0000-000062010000}"/>
    <cellStyle name="Normal 26" xfId="307" xr:uid="{00000000-0005-0000-0000-000063010000}"/>
    <cellStyle name="Normal 27" xfId="308" xr:uid="{00000000-0005-0000-0000-000064010000}"/>
    <cellStyle name="Normal 28" xfId="309" xr:uid="{00000000-0005-0000-0000-000065010000}"/>
    <cellStyle name="Normal 29" xfId="310" xr:uid="{00000000-0005-0000-0000-000066010000}"/>
    <cellStyle name="Normal 3" xfId="311" xr:uid="{00000000-0005-0000-0000-000067010000}"/>
    <cellStyle name="Normal 30" xfId="312" xr:uid="{00000000-0005-0000-0000-000068010000}"/>
    <cellStyle name="Normal 31" xfId="313" xr:uid="{00000000-0005-0000-0000-000069010000}"/>
    <cellStyle name="Normal 32" xfId="314" xr:uid="{00000000-0005-0000-0000-00006A010000}"/>
    <cellStyle name="Normal 33" xfId="315" xr:uid="{00000000-0005-0000-0000-00006B010000}"/>
    <cellStyle name="Normal 34" xfId="316" xr:uid="{00000000-0005-0000-0000-00006C010000}"/>
    <cellStyle name="Normal 35" xfId="317" xr:uid="{00000000-0005-0000-0000-00006D010000}"/>
    <cellStyle name="Normal 35 2" xfId="318" xr:uid="{00000000-0005-0000-0000-00006E010000}"/>
    <cellStyle name="Normal 36" xfId="319" xr:uid="{00000000-0005-0000-0000-00006F010000}"/>
    <cellStyle name="Normal 36 2" xfId="320" xr:uid="{00000000-0005-0000-0000-000070010000}"/>
    <cellStyle name="Normal 37" xfId="321" xr:uid="{00000000-0005-0000-0000-000071010000}"/>
    <cellStyle name="Normal 37 2" xfId="322" xr:uid="{00000000-0005-0000-0000-000072010000}"/>
    <cellStyle name="Normal 38" xfId="323" xr:uid="{00000000-0005-0000-0000-000073010000}"/>
    <cellStyle name="Normal 39" xfId="324" xr:uid="{00000000-0005-0000-0000-000074010000}"/>
    <cellStyle name="Normal 4" xfId="325" xr:uid="{00000000-0005-0000-0000-000075010000}"/>
    <cellStyle name="Normal 40" xfId="326" xr:uid="{00000000-0005-0000-0000-000076010000}"/>
    <cellStyle name="Normal 41" xfId="327" xr:uid="{00000000-0005-0000-0000-000077010000}"/>
    <cellStyle name="Normal 42" xfId="328" xr:uid="{00000000-0005-0000-0000-000078010000}"/>
    <cellStyle name="Normal 43" xfId="329" xr:uid="{00000000-0005-0000-0000-000079010000}"/>
    <cellStyle name="Normal 44" xfId="330" xr:uid="{00000000-0005-0000-0000-00007A010000}"/>
    <cellStyle name="Normal 45" xfId="331" xr:uid="{00000000-0005-0000-0000-00007B010000}"/>
    <cellStyle name="Normal 46" xfId="332" xr:uid="{00000000-0005-0000-0000-00007C010000}"/>
    <cellStyle name="Normal 47" xfId="333" xr:uid="{00000000-0005-0000-0000-00007D010000}"/>
    <cellStyle name="Normal 48" xfId="334" xr:uid="{00000000-0005-0000-0000-00007E010000}"/>
    <cellStyle name="Normal 49" xfId="335" xr:uid="{00000000-0005-0000-0000-00007F010000}"/>
    <cellStyle name="Normal 5" xfId="336" xr:uid="{00000000-0005-0000-0000-000080010000}"/>
    <cellStyle name="Normal 50" xfId="337" xr:uid="{00000000-0005-0000-0000-000081010000}"/>
    <cellStyle name="Normal 51" xfId="338" xr:uid="{00000000-0005-0000-0000-000082010000}"/>
    <cellStyle name="Normal 52" xfId="339" xr:uid="{00000000-0005-0000-0000-000083010000}"/>
    <cellStyle name="Normal 53" xfId="340" xr:uid="{00000000-0005-0000-0000-000084010000}"/>
    <cellStyle name="Normal 53 2" xfId="341" xr:uid="{00000000-0005-0000-0000-000085010000}"/>
    <cellStyle name="Normal 54" xfId="342" xr:uid="{00000000-0005-0000-0000-000086010000}"/>
    <cellStyle name="Normal 54 2" xfId="343" xr:uid="{00000000-0005-0000-0000-000087010000}"/>
    <cellStyle name="Normal 55" xfId="344" xr:uid="{00000000-0005-0000-0000-000088010000}"/>
    <cellStyle name="Normal 55 2" xfId="345" xr:uid="{00000000-0005-0000-0000-000089010000}"/>
    <cellStyle name="Normal 56" xfId="346" xr:uid="{00000000-0005-0000-0000-00008A010000}"/>
    <cellStyle name="Normal 57" xfId="347" xr:uid="{00000000-0005-0000-0000-00008B010000}"/>
    <cellStyle name="Normal 58" xfId="348" xr:uid="{00000000-0005-0000-0000-00008C010000}"/>
    <cellStyle name="Normal 59" xfId="349" xr:uid="{00000000-0005-0000-0000-00008D010000}"/>
    <cellStyle name="Normal 6" xfId="350" xr:uid="{00000000-0005-0000-0000-00008E010000}"/>
    <cellStyle name="Normal 60" xfId="351" xr:uid="{00000000-0005-0000-0000-00008F010000}"/>
    <cellStyle name="Normal 61" xfId="352" xr:uid="{00000000-0005-0000-0000-000090010000}"/>
    <cellStyle name="Normal 62" xfId="353" xr:uid="{00000000-0005-0000-0000-000091010000}"/>
    <cellStyle name="Normal 63" xfId="354" xr:uid="{00000000-0005-0000-0000-000092010000}"/>
    <cellStyle name="Normal 64" xfId="355" xr:uid="{00000000-0005-0000-0000-000093010000}"/>
    <cellStyle name="Normal 64 2" xfId="356" xr:uid="{00000000-0005-0000-0000-000094010000}"/>
    <cellStyle name="Normal 65" xfId="357" xr:uid="{00000000-0005-0000-0000-000095010000}"/>
    <cellStyle name="Normal 65 2" xfId="358" xr:uid="{00000000-0005-0000-0000-000096010000}"/>
    <cellStyle name="Normal 66" xfId="359" xr:uid="{00000000-0005-0000-0000-000097010000}"/>
    <cellStyle name="Normal 66 2" xfId="360" xr:uid="{00000000-0005-0000-0000-000098010000}"/>
    <cellStyle name="Normal 67" xfId="361" xr:uid="{00000000-0005-0000-0000-000099010000}"/>
    <cellStyle name="Normal 68" xfId="362" xr:uid="{00000000-0005-0000-0000-00009A010000}"/>
    <cellStyle name="Normal 69" xfId="363" xr:uid="{00000000-0005-0000-0000-00009B010000}"/>
    <cellStyle name="Normal 7" xfId="364" xr:uid="{00000000-0005-0000-0000-00009C010000}"/>
    <cellStyle name="Normal 70" xfId="365" xr:uid="{00000000-0005-0000-0000-00009D010000}"/>
    <cellStyle name="Normal 71" xfId="366" xr:uid="{00000000-0005-0000-0000-00009E010000}"/>
    <cellStyle name="Normal 72" xfId="367" xr:uid="{00000000-0005-0000-0000-00009F010000}"/>
    <cellStyle name="Normal 73" xfId="368" xr:uid="{00000000-0005-0000-0000-0000A0010000}"/>
    <cellStyle name="Normal 74" xfId="369" xr:uid="{00000000-0005-0000-0000-0000A1010000}"/>
    <cellStyle name="Normal 75" xfId="370" xr:uid="{00000000-0005-0000-0000-0000A2010000}"/>
    <cellStyle name="Normal 76" xfId="371" xr:uid="{00000000-0005-0000-0000-0000A3010000}"/>
    <cellStyle name="Normal 77" xfId="372" xr:uid="{00000000-0005-0000-0000-0000A4010000}"/>
    <cellStyle name="Normal 78" xfId="373" xr:uid="{00000000-0005-0000-0000-0000A5010000}"/>
    <cellStyle name="Normal 79" xfId="374" xr:uid="{00000000-0005-0000-0000-0000A6010000}"/>
    <cellStyle name="Normal 8" xfId="375" xr:uid="{00000000-0005-0000-0000-0000A7010000}"/>
    <cellStyle name="Normal 80" xfId="376" xr:uid="{00000000-0005-0000-0000-0000A8010000}"/>
    <cellStyle name="Normal 81" xfId="377" xr:uid="{00000000-0005-0000-0000-0000A9010000}"/>
    <cellStyle name="Normal 82" xfId="378" xr:uid="{00000000-0005-0000-0000-0000AA010000}"/>
    <cellStyle name="Normal 83" xfId="379" xr:uid="{00000000-0005-0000-0000-0000AB010000}"/>
    <cellStyle name="Normal 84" xfId="380" xr:uid="{00000000-0005-0000-0000-0000AC010000}"/>
    <cellStyle name="Normal 85" xfId="381" xr:uid="{00000000-0005-0000-0000-0000AD010000}"/>
    <cellStyle name="Normal 86" xfId="382" xr:uid="{00000000-0005-0000-0000-0000AE010000}"/>
    <cellStyle name="Normal 87" xfId="383" xr:uid="{00000000-0005-0000-0000-0000AF010000}"/>
    <cellStyle name="Normal 88" xfId="384" xr:uid="{00000000-0005-0000-0000-0000B0010000}"/>
    <cellStyle name="Normal 89" xfId="385" xr:uid="{00000000-0005-0000-0000-0000B1010000}"/>
    <cellStyle name="Normal 9" xfId="386" xr:uid="{00000000-0005-0000-0000-0000B2010000}"/>
    <cellStyle name="Normal 90" xfId="387" xr:uid="{00000000-0005-0000-0000-0000B3010000}"/>
    <cellStyle name="Normal 91" xfId="388" xr:uid="{00000000-0005-0000-0000-0000B4010000}"/>
    <cellStyle name="Normal 92" xfId="389" xr:uid="{00000000-0005-0000-0000-0000B5010000}"/>
    <cellStyle name="Normal 93" xfId="390" xr:uid="{00000000-0005-0000-0000-0000B6010000}"/>
    <cellStyle name="Normal 94" xfId="391" xr:uid="{00000000-0005-0000-0000-0000B7010000}"/>
    <cellStyle name="Normal 95" xfId="392" xr:uid="{00000000-0005-0000-0000-0000B8010000}"/>
    <cellStyle name="Normal 96" xfId="393" xr:uid="{00000000-0005-0000-0000-0000B9010000}"/>
    <cellStyle name="Normal 97" xfId="394" xr:uid="{00000000-0005-0000-0000-0000BA010000}"/>
    <cellStyle name="Normal 98" xfId="395" xr:uid="{00000000-0005-0000-0000-0000BB010000}"/>
    <cellStyle name="Normal 99" xfId="396" xr:uid="{00000000-0005-0000-0000-0000BC010000}"/>
    <cellStyle name="Note 2" xfId="398" xr:uid="{00000000-0005-0000-0000-0000BD010000}"/>
    <cellStyle name="Note 3" xfId="399" xr:uid="{00000000-0005-0000-0000-0000BE010000}"/>
    <cellStyle name="Note 3 2" xfId="400" xr:uid="{00000000-0005-0000-0000-0000BF010000}"/>
    <cellStyle name="Note 3 2 2" xfId="416" xr:uid="{00000000-0005-0000-0000-0000C0010000}"/>
    <cellStyle name="Note 3 2 3" xfId="419" xr:uid="{00000000-0005-0000-0000-0000C1010000}"/>
    <cellStyle name="Note 3 2 4" xfId="425" xr:uid="{00000000-0005-0000-0000-0000C2010000}"/>
    <cellStyle name="Note 3 2 5" xfId="434" xr:uid="{00000000-0005-0000-0000-0000C3010000}"/>
    <cellStyle name="Note 3 2 6" xfId="483" xr:uid="{00000000-0005-0000-0000-0000C4010000}"/>
    <cellStyle name="Note 3 3" xfId="415" xr:uid="{00000000-0005-0000-0000-0000C5010000}"/>
    <cellStyle name="Note 3 4" xfId="420" xr:uid="{00000000-0005-0000-0000-0000C6010000}"/>
    <cellStyle name="Note 3 5" xfId="426" xr:uid="{00000000-0005-0000-0000-0000C7010000}"/>
    <cellStyle name="Note 3 6" xfId="433" xr:uid="{00000000-0005-0000-0000-0000C8010000}"/>
    <cellStyle name="Note 3 7" xfId="482" xr:uid="{00000000-0005-0000-0000-0000C9010000}"/>
    <cellStyle name="Note 4" xfId="397" xr:uid="{00000000-0005-0000-0000-0000CA010000}"/>
    <cellStyle name="Note 5" xfId="478" xr:uid="{00000000-0005-0000-0000-0000CB010000}"/>
    <cellStyle name="Output" xfId="446" builtinId="21" customBuiltin="1"/>
    <cellStyle name="Output 2" xfId="402" xr:uid="{00000000-0005-0000-0000-0000CD010000}"/>
    <cellStyle name="Output 3" xfId="403" xr:uid="{00000000-0005-0000-0000-0000CE010000}"/>
    <cellStyle name="Output 3 2" xfId="417" xr:uid="{00000000-0005-0000-0000-0000CF010000}"/>
    <cellStyle name="Output 3 3" xfId="423" xr:uid="{00000000-0005-0000-0000-0000D0010000}"/>
    <cellStyle name="Output 3 4" xfId="429" xr:uid="{00000000-0005-0000-0000-0000D1010000}"/>
    <cellStyle name="Output 3 5" xfId="435" xr:uid="{00000000-0005-0000-0000-0000D2010000}"/>
    <cellStyle name="Output 3 6" xfId="484" xr:uid="{00000000-0005-0000-0000-0000D3010000}"/>
    <cellStyle name="Output 4" xfId="401" xr:uid="{00000000-0005-0000-0000-0000D4010000}"/>
    <cellStyle name="Title" xfId="437" builtinId="15" customBuiltin="1"/>
    <cellStyle name="Title 2" xfId="405" xr:uid="{00000000-0005-0000-0000-0000D6010000}"/>
    <cellStyle name="Title 3" xfId="406" xr:uid="{00000000-0005-0000-0000-0000D7010000}"/>
    <cellStyle name="Title 4" xfId="404" xr:uid="{00000000-0005-0000-0000-0000D8010000}"/>
    <cellStyle name="Total" xfId="452" builtinId="25" customBuiltin="1"/>
    <cellStyle name="Total 2" xfId="408" xr:uid="{00000000-0005-0000-0000-0000DA010000}"/>
    <cellStyle name="Total 3" xfId="409" xr:uid="{00000000-0005-0000-0000-0000DB010000}"/>
    <cellStyle name="Total 3 2" xfId="418" xr:uid="{00000000-0005-0000-0000-0000DC010000}"/>
    <cellStyle name="Total 3 3" xfId="424" xr:uid="{00000000-0005-0000-0000-0000DD010000}"/>
    <cellStyle name="Total 3 4" xfId="430" xr:uid="{00000000-0005-0000-0000-0000DE010000}"/>
    <cellStyle name="Total 3 5" xfId="436" xr:uid="{00000000-0005-0000-0000-0000DF010000}"/>
    <cellStyle name="Total 3 6" xfId="485" xr:uid="{00000000-0005-0000-0000-0000E0010000}"/>
    <cellStyle name="Total 4" xfId="407" xr:uid="{00000000-0005-0000-0000-0000E1010000}"/>
    <cellStyle name="Warning Text" xfId="450" builtinId="11" customBuiltin="1"/>
    <cellStyle name="Warning Text 2" xfId="411" xr:uid="{00000000-0005-0000-0000-0000E3010000}"/>
    <cellStyle name="Warning Text 3" xfId="412" xr:uid="{00000000-0005-0000-0000-0000E4010000}"/>
    <cellStyle name="Warning Text 4" xfId="410" xr:uid="{00000000-0005-0000-0000-0000E5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2</xdr:row>
      <xdr:rowOff>255549</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8288727" y="0"/>
          <a:ext cx="1135450" cy="1022195"/>
        </a:xfrm>
        <a:prstGeom prst="rect">
          <a:avLst/>
        </a:prstGeom>
      </xdr:spPr>
    </xdr:pic>
    <xdr:clientData/>
  </xdr:twoCellAnchor>
  <xdr:twoCellAnchor editAs="oneCell">
    <xdr:from>
      <xdr:col>6</xdr:col>
      <xdr:colOff>1986311</xdr:colOff>
      <xdr:row>14</xdr:row>
      <xdr:rowOff>23232</xdr:rowOff>
    </xdr:from>
    <xdr:to>
      <xdr:col>14</xdr:col>
      <xdr:colOff>1126738</xdr:colOff>
      <xdr:row>16</xdr:row>
      <xdr:rowOff>952500</xdr:rowOff>
    </xdr:to>
    <xdr:pic>
      <xdr:nvPicPr>
        <xdr:cNvPr id="2" name="Picture 1">
          <a:extLst>
            <a:ext uri="{FF2B5EF4-FFF2-40B4-BE49-F238E27FC236}">
              <a16:creationId xmlns:a16="http://schemas.microsoft.com/office/drawing/2014/main" id="{A7C8DFA5-766E-4D18-890D-0344A9F212E9}"/>
            </a:ext>
          </a:extLst>
        </xdr:cNvPr>
        <xdr:cNvPicPr>
          <a:picLocks noChangeAspect="1"/>
        </xdr:cNvPicPr>
      </xdr:nvPicPr>
      <xdr:blipFill>
        <a:blip xmlns:r="http://schemas.openxmlformats.org/officeDocument/2006/relationships" r:embed="rId2"/>
        <a:stretch>
          <a:fillRect/>
        </a:stretch>
      </xdr:blipFill>
      <xdr:spPr>
        <a:xfrm>
          <a:off x="9888343902" y="4623110"/>
          <a:ext cx="7097287" cy="2880731"/>
        </a:xfrm>
        <a:prstGeom prst="rect">
          <a:avLst/>
        </a:prstGeom>
      </xdr:spPr>
    </xdr:pic>
    <xdr:clientData/>
  </xdr:twoCellAnchor>
  <xdr:twoCellAnchor editAs="oneCell">
    <xdr:from>
      <xdr:col>0</xdr:col>
      <xdr:colOff>1</xdr:colOff>
      <xdr:row>14</xdr:row>
      <xdr:rowOff>23231</xdr:rowOff>
    </xdr:from>
    <xdr:to>
      <xdr:col>6</xdr:col>
      <xdr:colOff>1939849</xdr:colOff>
      <xdr:row>16</xdr:row>
      <xdr:rowOff>940885</xdr:rowOff>
    </xdr:to>
    <xdr:pic>
      <xdr:nvPicPr>
        <xdr:cNvPr id="3" name="Picture 2">
          <a:extLst>
            <a:ext uri="{FF2B5EF4-FFF2-40B4-BE49-F238E27FC236}">
              <a16:creationId xmlns:a16="http://schemas.microsoft.com/office/drawing/2014/main" id="{E547113C-A824-4872-A3F3-066F76C5AE6B}"/>
            </a:ext>
          </a:extLst>
        </xdr:cNvPr>
        <xdr:cNvPicPr>
          <a:picLocks noChangeAspect="1"/>
        </xdr:cNvPicPr>
      </xdr:nvPicPr>
      <xdr:blipFill>
        <a:blip xmlns:r="http://schemas.openxmlformats.org/officeDocument/2006/relationships" r:embed="rId3"/>
        <a:stretch>
          <a:fillRect/>
        </a:stretch>
      </xdr:blipFill>
      <xdr:spPr>
        <a:xfrm>
          <a:off x="9895487651" y="4623109"/>
          <a:ext cx="7410915" cy="2869117"/>
        </a:xfrm>
        <a:prstGeom prst="rect">
          <a:avLst/>
        </a:prstGeom>
      </xdr:spPr>
    </xdr:pic>
    <xdr:clientData/>
  </xdr:twoCellAnchor>
  <xdr:twoCellAnchor editAs="oneCell">
    <xdr:from>
      <xdr:col>11</xdr:col>
      <xdr:colOff>34848</xdr:colOff>
      <xdr:row>4</xdr:row>
      <xdr:rowOff>302013</xdr:rowOff>
    </xdr:from>
    <xdr:to>
      <xdr:col>14</xdr:col>
      <xdr:colOff>1126739</xdr:colOff>
      <xdr:row>13</xdr:row>
      <xdr:rowOff>11617</xdr:rowOff>
    </xdr:to>
    <xdr:pic>
      <xdr:nvPicPr>
        <xdr:cNvPr id="4" name="Picture 3">
          <a:extLst>
            <a:ext uri="{FF2B5EF4-FFF2-40B4-BE49-F238E27FC236}">
              <a16:creationId xmlns:a16="http://schemas.microsoft.com/office/drawing/2014/main" id="{FE5D62A2-6788-41BB-B39F-3F8B72108D71}"/>
            </a:ext>
          </a:extLst>
        </xdr:cNvPr>
        <xdr:cNvPicPr>
          <a:picLocks noChangeAspect="1"/>
        </xdr:cNvPicPr>
      </xdr:nvPicPr>
      <xdr:blipFill>
        <a:blip xmlns:r="http://schemas.openxmlformats.org/officeDocument/2006/relationships" r:embed="rId4"/>
        <a:stretch>
          <a:fillRect/>
        </a:stretch>
      </xdr:blipFill>
      <xdr:spPr>
        <a:xfrm>
          <a:off x="9888343901" y="1765611"/>
          <a:ext cx="3798385" cy="25322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123825</xdr:rowOff>
    </xdr:from>
    <xdr:to>
      <xdr:col>5</xdr:col>
      <xdr:colOff>666750</xdr:colOff>
      <xdr:row>32</xdr:row>
      <xdr:rowOff>171450</xdr:rowOff>
    </xdr:to>
    <xdr:pic>
      <xdr:nvPicPr>
        <xdr:cNvPr id="2" name="Picture 1">
          <a:extLst>
            <a:ext uri="{FF2B5EF4-FFF2-40B4-BE49-F238E27FC236}">
              <a16:creationId xmlns:a16="http://schemas.microsoft.com/office/drawing/2014/main" id="{B08A15D8-AACC-4B14-8A1B-6AE6FE8092EF}"/>
            </a:ext>
          </a:extLst>
        </xdr:cNvPr>
        <xdr:cNvPicPr>
          <a:picLocks noChangeAspect="1"/>
        </xdr:cNvPicPr>
      </xdr:nvPicPr>
      <xdr:blipFill>
        <a:blip xmlns:r="http://schemas.openxmlformats.org/officeDocument/2006/relationships" r:embed="rId1"/>
        <a:stretch>
          <a:fillRect/>
        </a:stretch>
      </xdr:blipFill>
      <xdr:spPr>
        <a:xfrm>
          <a:off x="9984705075" y="4953000"/>
          <a:ext cx="4819650" cy="2647950"/>
        </a:xfrm>
        <a:prstGeom prst="rect">
          <a:avLst/>
        </a:prstGeom>
      </xdr:spPr>
    </xdr:pic>
    <xdr:clientData/>
  </xdr:twoCellAnchor>
  <xdr:twoCellAnchor editAs="oneCell">
    <xdr:from>
      <xdr:col>6</xdr:col>
      <xdr:colOff>352426</xdr:colOff>
      <xdr:row>19</xdr:row>
      <xdr:rowOff>114300</xdr:rowOff>
    </xdr:from>
    <xdr:to>
      <xdr:col>12</xdr:col>
      <xdr:colOff>1419226</xdr:colOff>
      <xdr:row>32</xdr:row>
      <xdr:rowOff>180975</xdr:rowOff>
    </xdr:to>
    <xdr:pic>
      <xdr:nvPicPr>
        <xdr:cNvPr id="3" name="Picture 2">
          <a:extLst>
            <a:ext uri="{FF2B5EF4-FFF2-40B4-BE49-F238E27FC236}">
              <a16:creationId xmlns:a16="http://schemas.microsoft.com/office/drawing/2014/main" id="{1C2EA90B-771B-4A08-84E1-F7DE97A52C9F}"/>
            </a:ext>
          </a:extLst>
        </xdr:cNvPr>
        <xdr:cNvPicPr>
          <a:picLocks noChangeAspect="1"/>
        </xdr:cNvPicPr>
      </xdr:nvPicPr>
      <xdr:blipFill>
        <a:blip xmlns:r="http://schemas.openxmlformats.org/officeDocument/2006/relationships" r:embed="rId2"/>
        <a:stretch>
          <a:fillRect/>
        </a:stretch>
      </xdr:blipFill>
      <xdr:spPr>
        <a:xfrm>
          <a:off x="9979771124" y="4943475"/>
          <a:ext cx="4562475" cy="2667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1498023</xdr:colOff>
      <xdr:row>0</xdr:row>
      <xdr:rowOff>0</xdr:rowOff>
    </xdr:from>
    <xdr:to>
      <xdr:col>13</xdr:col>
      <xdr:colOff>1800635</xdr:colOff>
      <xdr:row>0</xdr:row>
      <xdr:rowOff>285750</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12069" y="0"/>
          <a:ext cx="302612" cy="285750"/>
        </a:xfrm>
        <a:prstGeom prst="rect">
          <a:avLst/>
        </a:prstGeom>
      </xdr:spPr>
    </xdr:pic>
    <xdr:clientData/>
  </xdr:twoCellAnchor>
  <xdr:twoCellAnchor editAs="oneCell">
    <xdr:from>
      <xdr:col>13</xdr:col>
      <xdr:colOff>1447406</xdr:colOff>
      <xdr:row>55</xdr:row>
      <xdr:rowOff>0</xdr:rowOff>
    </xdr:from>
    <xdr:to>
      <xdr:col>13</xdr:col>
      <xdr:colOff>1766972</xdr:colOff>
      <xdr:row>56</xdr:row>
      <xdr:rowOff>8660</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45732" y="8979477"/>
          <a:ext cx="319566" cy="346364"/>
        </a:xfrm>
        <a:prstGeom prst="rect">
          <a:avLst/>
        </a:prstGeom>
      </xdr:spPr>
    </xdr:pic>
    <xdr:clientData/>
  </xdr:twoCellAnchor>
  <xdr:twoCellAnchor editAs="oneCell">
    <xdr:from>
      <xdr:col>13</xdr:col>
      <xdr:colOff>1436335</xdr:colOff>
      <xdr:row>71</xdr:row>
      <xdr:rowOff>17321</xdr:rowOff>
    </xdr:from>
    <xdr:to>
      <xdr:col>13</xdr:col>
      <xdr:colOff>1738399</xdr:colOff>
      <xdr:row>71</xdr:row>
      <xdr:rowOff>329047</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74305" y="11854298"/>
          <a:ext cx="302064" cy="311726"/>
        </a:xfrm>
        <a:prstGeom prst="rect">
          <a:avLst/>
        </a:prstGeom>
      </xdr:spPr>
    </xdr:pic>
    <xdr:clientData/>
  </xdr:twoCellAnchor>
  <xdr:oneCellAnchor>
    <xdr:from>
      <xdr:col>13</xdr:col>
      <xdr:colOff>1498023</xdr:colOff>
      <xdr:row>48</xdr:row>
      <xdr:rowOff>0</xdr:rowOff>
    </xdr:from>
    <xdr:ext cx="302612" cy="285750"/>
    <xdr:pic>
      <xdr:nvPicPr>
        <xdr:cNvPr id="8" name="Picture 7">
          <a:extLst>
            <a:ext uri="{FF2B5EF4-FFF2-40B4-BE49-F238E27FC236}">
              <a16:creationId xmlns:a16="http://schemas.microsoft.com/office/drawing/2014/main" id="{8B3C3803-EAC0-4489-BB16-E241AAF190C5}"/>
            </a:ext>
          </a:extLst>
        </xdr:cNvPr>
        <xdr:cNvPicPr>
          <a:picLocks noChangeAspect="1"/>
        </xdr:cNvPicPr>
      </xdr:nvPicPr>
      <xdr:blipFill>
        <a:blip xmlns:r="http://schemas.openxmlformats.org/officeDocument/2006/relationships" r:embed="rId1"/>
        <a:stretch>
          <a:fillRect/>
        </a:stretch>
      </xdr:blipFill>
      <xdr:spPr>
        <a:xfrm>
          <a:off x="9780712069" y="0"/>
          <a:ext cx="302612" cy="28575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142875</xdr:colOff>
      <xdr:row>0</xdr:row>
      <xdr:rowOff>0</xdr:rowOff>
    </xdr:from>
    <xdr:to>
      <xdr:col>5</xdr:col>
      <xdr:colOff>1409700</xdr:colOff>
      <xdr:row>3</xdr:row>
      <xdr:rowOff>28575</xdr:rowOff>
    </xdr:to>
    <xdr:pic>
      <xdr:nvPicPr>
        <xdr:cNvPr id="2" name="Picture 9" descr="173900_logo_final">
          <a:extLst>
            <a:ext uri="{FF2B5EF4-FFF2-40B4-BE49-F238E27FC236}">
              <a16:creationId xmlns:a16="http://schemas.microsoft.com/office/drawing/2014/main" id="{85A4DBEA-0F43-4E3D-8FB1-BC6EB70AFC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31656775" y="0"/>
          <a:ext cx="126682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6"/>
  <sheetViews>
    <sheetView rightToLeft="1" tabSelected="1" zoomScale="82" zoomScaleNormal="82" workbookViewId="0">
      <selection activeCell="B23" sqref="B23:O23"/>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196" t="s">
        <v>0</v>
      </c>
      <c r="B1" s="197"/>
      <c r="C1" s="197"/>
      <c r="D1" s="197"/>
      <c r="E1" s="58"/>
      <c r="F1" s="58"/>
      <c r="G1" s="58"/>
      <c r="H1" s="58"/>
      <c r="I1" s="58"/>
      <c r="J1" s="58"/>
      <c r="K1" s="58"/>
      <c r="L1" s="58"/>
      <c r="M1" s="58"/>
      <c r="N1" s="58"/>
      <c r="O1" s="58"/>
    </row>
    <row r="2" spans="1:17" s="1" customFormat="1" ht="30" customHeight="1">
      <c r="A2" s="200" t="s">
        <v>319</v>
      </c>
      <c r="B2" s="200"/>
      <c r="C2" s="200"/>
      <c r="D2" s="200"/>
      <c r="E2" s="201" t="s">
        <v>71</v>
      </c>
      <c r="F2" s="202"/>
      <c r="G2" s="202"/>
      <c r="H2" s="202"/>
      <c r="I2" s="202"/>
      <c r="J2" s="202"/>
      <c r="K2" s="202"/>
      <c r="L2" s="203"/>
      <c r="M2" s="59"/>
      <c r="N2" s="59"/>
      <c r="O2" s="59"/>
    </row>
    <row r="3" spans="1:17" s="1" customFormat="1" ht="30" customHeight="1">
      <c r="A3" s="198" t="s">
        <v>335</v>
      </c>
      <c r="B3" s="199"/>
      <c r="C3" s="199"/>
      <c r="D3" s="199"/>
      <c r="E3" s="201"/>
      <c r="F3" s="202"/>
      <c r="G3" s="202"/>
      <c r="H3" s="202"/>
      <c r="I3" s="202"/>
      <c r="J3" s="202"/>
      <c r="K3" s="202"/>
      <c r="L3" s="203"/>
      <c r="M3" s="58"/>
      <c r="N3" s="58"/>
      <c r="O3" s="59"/>
    </row>
    <row r="4" spans="1:17" ht="24.95" customHeight="1">
      <c r="A4" s="204" t="s">
        <v>99</v>
      </c>
      <c r="B4" s="205"/>
      <c r="C4" s="206"/>
      <c r="D4" s="211">
        <f>'نشرة التداول'!M92+'نشرة OTC'!H8</f>
        <v>1243929857</v>
      </c>
      <c r="E4" s="212"/>
      <c r="F4" s="60"/>
      <c r="G4" s="207" t="s">
        <v>100</v>
      </c>
      <c r="H4" s="208"/>
      <c r="I4" s="209">
        <f>'نشرة التداول'!N92+'نشرة OTC'!I8</f>
        <v>2774883873.52</v>
      </c>
      <c r="J4" s="210"/>
      <c r="K4" s="209"/>
      <c r="L4" s="61"/>
      <c r="M4" s="194" t="s">
        <v>123</v>
      </c>
      <c r="N4" s="195"/>
      <c r="O4" s="62">
        <f>'نشرة التداول'!L92+'نشرة OTC'!G8</f>
        <v>997</v>
      </c>
    </row>
    <row r="5" spans="1:17" ht="24.95" customHeight="1">
      <c r="A5" s="58"/>
      <c r="B5" s="58"/>
      <c r="C5" s="58"/>
      <c r="D5" s="63"/>
      <c r="E5" s="64"/>
      <c r="F5" s="63"/>
      <c r="G5" s="63"/>
      <c r="H5" s="63"/>
      <c r="I5" s="63"/>
      <c r="J5" s="63"/>
      <c r="K5" s="65"/>
      <c r="L5" s="173"/>
      <c r="M5" s="174"/>
      <c r="N5" s="174"/>
      <c r="O5" s="66"/>
    </row>
    <row r="6" spans="1:17" ht="24.95" customHeight="1">
      <c r="A6" s="67" t="s">
        <v>34</v>
      </c>
      <c r="B6" s="215">
        <v>948.02</v>
      </c>
      <c r="C6" s="216"/>
      <c r="D6" s="192" t="s">
        <v>29</v>
      </c>
      <c r="E6" s="193"/>
      <c r="F6" s="58"/>
      <c r="G6" s="67" t="s">
        <v>72</v>
      </c>
      <c r="H6" s="68">
        <v>1174.82</v>
      </c>
      <c r="I6" s="189" t="s">
        <v>29</v>
      </c>
      <c r="J6" s="190"/>
      <c r="K6" s="191"/>
      <c r="L6" s="173"/>
      <c r="M6" s="174"/>
      <c r="N6" s="174"/>
      <c r="O6" s="69"/>
      <c r="P6" s="101"/>
      <c r="Q6" s="101"/>
    </row>
    <row r="7" spans="1:17" ht="24.95" customHeight="1">
      <c r="A7" s="67" t="s">
        <v>35</v>
      </c>
      <c r="B7" s="215">
        <v>950.04</v>
      </c>
      <c r="C7" s="216"/>
      <c r="D7" s="192" t="s">
        <v>29</v>
      </c>
      <c r="E7" s="193"/>
      <c r="F7" s="70"/>
      <c r="G7" s="67" t="s">
        <v>73</v>
      </c>
      <c r="H7" s="68">
        <v>1177.02</v>
      </c>
      <c r="I7" s="189" t="s">
        <v>29</v>
      </c>
      <c r="J7" s="190"/>
      <c r="K7" s="191"/>
      <c r="L7" s="173"/>
      <c r="M7" s="174"/>
      <c r="N7" s="174"/>
      <c r="O7" s="69"/>
      <c r="Q7" s="119"/>
    </row>
    <row r="8" spans="1:17" ht="24.95" customHeight="1">
      <c r="A8" s="67" t="s">
        <v>43</v>
      </c>
      <c r="B8" s="217">
        <f>((B6/B7)-1)*100</f>
        <v>-0.21262262641572605</v>
      </c>
      <c r="C8" s="218"/>
      <c r="D8" s="192" t="s">
        <v>44</v>
      </c>
      <c r="E8" s="193"/>
      <c r="F8" s="70"/>
      <c r="G8" s="67" t="s">
        <v>43</v>
      </c>
      <c r="H8" s="153">
        <f>((H6/H7)-1)*100</f>
        <v>-0.18691271176360935</v>
      </c>
      <c r="I8" s="189" t="s">
        <v>44</v>
      </c>
      <c r="J8" s="190"/>
      <c r="K8" s="191"/>
      <c r="L8" s="173"/>
      <c r="M8" s="174"/>
      <c r="N8" s="174"/>
      <c r="O8" s="69"/>
    </row>
    <row r="9" spans="1:17" ht="24.95" customHeight="1">
      <c r="A9" s="67" t="s">
        <v>36</v>
      </c>
      <c r="B9" s="219">
        <f>B6-B7</f>
        <v>-2.0199999999999818</v>
      </c>
      <c r="C9" s="220">
        <f>B6-B7</f>
        <v>-2.0199999999999818</v>
      </c>
      <c r="D9" s="192" t="s">
        <v>29</v>
      </c>
      <c r="E9" s="193"/>
      <c r="F9" s="70"/>
      <c r="G9" s="67" t="s">
        <v>36</v>
      </c>
      <c r="H9" s="153">
        <f>H6-H7</f>
        <v>-2.2000000000000455</v>
      </c>
      <c r="I9" s="189" t="s">
        <v>29</v>
      </c>
      <c r="J9" s="190"/>
      <c r="K9" s="191"/>
      <c r="L9" s="173"/>
      <c r="M9" s="174"/>
      <c r="N9" s="174"/>
      <c r="O9" s="69"/>
    </row>
    <row r="10" spans="1:17" ht="24.95" customHeight="1">
      <c r="A10" s="71"/>
      <c r="B10" s="71"/>
      <c r="C10" s="72"/>
      <c r="D10" s="72"/>
      <c r="E10" s="71"/>
      <c r="F10" s="63"/>
      <c r="G10" s="73"/>
      <c r="H10" s="95"/>
      <c r="I10" s="73"/>
      <c r="J10" s="73"/>
      <c r="K10" s="73"/>
      <c r="L10" s="173"/>
      <c r="M10" s="174"/>
      <c r="N10" s="174"/>
      <c r="O10" s="69"/>
    </row>
    <row r="11" spans="1:17" ht="24.95" customHeight="1">
      <c r="A11" s="67" t="s">
        <v>119</v>
      </c>
      <c r="B11" s="74">
        <v>104</v>
      </c>
      <c r="C11" s="68" t="s">
        <v>120</v>
      </c>
      <c r="D11" s="74">
        <v>11</v>
      </c>
      <c r="E11" s="74">
        <v>118</v>
      </c>
      <c r="F11" s="75"/>
      <c r="G11" s="67" t="s">
        <v>122</v>
      </c>
      <c r="H11" s="74">
        <v>36</v>
      </c>
      <c r="I11" s="68" t="s">
        <v>140</v>
      </c>
      <c r="J11" s="74">
        <v>9</v>
      </c>
      <c r="K11" s="74">
        <f>J11+H11</f>
        <v>45</v>
      </c>
      <c r="L11" s="173"/>
      <c r="M11" s="174"/>
      <c r="N11" s="174"/>
      <c r="O11" s="69"/>
      <c r="Q11" s="101"/>
    </row>
    <row r="12" spans="1:17" ht="24.95" customHeight="1">
      <c r="A12" s="67" t="s">
        <v>121</v>
      </c>
      <c r="B12" s="74">
        <v>50</v>
      </c>
      <c r="C12" s="68" t="s">
        <v>120</v>
      </c>
      <c r="D12" s="74">
        <v>1</v>
      </c>
      <c r="E12" s="74">
        <f>D12+B12</f>
        <v>51</v>
      </c>
      <c r="F12" s="76"/>
      <c r="G12" s="221" t="s">
        <v>4</v>
      </c>
      <c r="H12" s="221"/>
      <c r="I12" s="221"/>
      <c r="J12" s="213">
        <v>15</v>
      </c>
      <c r="K12" s="214"/>
      <c r="L12" s="173"/>
      <c r="M12" s="174"/>
      <c r="N12" s="174"/>
      <c r="O12" s="69"/>
      <c r="P12" s="101"/>
      <c r="Q12" s="101"/>
    </row>
    <row r="13" spans="1:17" ht="24.95" customHeight="1">
      <c r="A13" s="186" t="s">
        <v>48</v>
      </c>
      <c r="B13" s="187"/>
      <c r="C13" s="188"/>
      <c r="D13" s="187"/>
      <c r="E13" s="74">
        <v>8</v>
      </c>
      <c r="F13" s="76"/>
      <c r="G13" s="184" t="s">
        <v>5</v>
      </c>
      <c r="H13" s="184"/>
      <c r="I13" s="184"/>
      <c r="J13" s="182">
        <v>16</v>
      </c>
      <c r="K13" s="183"/>
      <c r="L13" s="173"/>
      <c r="M13" s="174"/>
      <c r="N13" s="174"/>
      <c r="O13" s="77"/>
      <c r="P13" s="101"/>
    </row>
    <row r="14" spans="1:17" ht="24.95" customHeight="1">
      <c r="A14" s="186" t="s">
        <v>45</v>
      </c>
      <c r="B14" s="187"/>
      <c r="C14" s="188"/>
      <c r="D14" s="187"/>
      <c r="E14" s="78">
        <v>10</v>
      </c>
      <c r="F14" s="79"/>
      <c r="G14" s="154"/>
      <c r="H14" s="154"/>
      <c r="I14" s="154"/>
      <c r="J14" s="173"/>
      <c r="K14" s="174"/>
      <c r="L14" s="112"/>
      <c r="M14" s="104"/>
      <c r="N14" s="104"/>
      <c r="O14" s="77"/>
    </row>
    <row r="15" spans="1:17" ht="76.5" customHeight="1">
      <c r="A15" s="173"/>
      <c r="B15" s="174"/>
      <c r="C15" s="174"/>
      <c r="D15" s="174"/>
      <c r="E15" s="173"/>
      <c r="F15" s="174"/>
      <c r="G15" s="154"/>
      <c r="H15" s="154"/>
      <c r="I15" s="154"/>
      <c r="J15" s="173"/>
      <c r="K15" s="174"/>
      <c r="L15" s="173"/>
      <c r="M15" s="174"/>
      <c r="N15" s="174"/>
      <c r="O15" s="69"/>
    </row>
    <row r="16" spans="1:17" ht="76.5" customHeight="1">
      <c r="A16" s="173"/>
      <c r="B16" s="174"/>
      <c r="C16" s="174"/>
      <c r="D16" s="174"/>
      <c r="E16" s="173"/>
      <c r="F16" s="174"/>
      <c r="G16" s="169"/>
      <c r="H16" s="169"/>
      <c r="I16" s="169"/>
      <c r="J16" s="173"/>
      <c r="K16" s="174"/>
      <c r="L16" s="173"/>
      <c r="M16" s="174"/>
      <c r="N16" s="174"/>
      <c r="O16" s="69"/>
    </row>
    <row r="17" spans="1:15" ht="76.5" customHeight="1">
      <c r="A17" s="173"/>
      <c r="B17" s="174"/>
      <c r="C17" s="174"/>
      <c r="D17" s="174"/>
      <c r="E17" s="173"/>
      <c r="F17" s="174"/>
      <c r="G17" s="185"/>
      <c r="H17" s="173"/>
      <c r="I17" s="174"/>
      <c r="J17" s="173"/>
      <c r="K17" s="174"/>
      <c r="L17" s="173"/>
      <c r="M17" s="174"/>
      <c r="N17" s="174"/>
      <c r="O17" s="69"/>
    </row>
    <row r="18" spans="1:15" ht="36.75" customHeight="1">
      <c r="A18" s="115" t="s">
        <v>316</v>
      </c>
      <c r="B18" s="170" t="s">
        <v>332</v>
      </c>
      <c r="C18" s="171"/>
      <c r="D18" s="171"/>
      <c r="E18" s="171"/>
      <c r="F18" s="171"/>
      <c r="G18" s="171"/>
      <c r="H18" s="171"/>
      <c r="I18" s="171"/>
      <c r="J18" s="171"/>
      <c r="K18" s="171"/>
      <c r="L18" s="171"/>
      <c r="M18" s="171"/>
      <c r="N18" s="171"/>
      <c r="O18" s="172"/>
    </row>
    <row r="19" spans="1:15" ht="22.5" customHeight="1">
      <c r="A19" s="115" t="s">
        <v>317</v>
      </c>
      <c r="B19" s="170" t="s">
        <v>331</v>
      </c>
      <c r="C19" s="171"/>
      <c r="D19" s="171"/>
      <c r="E19" s="171"/>
      <c r="F19" s="171"/>
      <c r="G19" s="171"/>
      <c r="H19" s="171"/>
      <c r="I19" s="171"/>
      <c r="J19" s="171"/>
      <c r="K19" s="171"/>
      <c r="L19" s="171"/>
      <c r="M19" s="171"/>
      <c r="N19" s="171"/>
      <c r="O19" s="172"/>
    </row>
    <row r="20" spans="1:15" ht="36.75" customHeight="1">
      <c r="A20" s="115" t="s">
        <v>314</v>
      </c>
      <c r="B20" s="170" t="s">
        <v>340</v>
      </c>
      <c r="C20" s="171" t="s">
        <v>315</v>
      </c>
      <c r="D20" s="171"/>
      <c r="E20" s="171"/>
      <c r="F20" s="171"/>
      <c r="G20" s="171"/>
      <c r="H20" s="171"/>
      <c r="I20" s="171"/>
      <c r="J20" s="171"/>
      <c r="K20" s="171"/>
      <c r="L20" s="171"/>
      <c r="M20" s="171"/>
      <c r="N20" s="171"/>
      <c r="O20" s="172"/>
    </row>
    <row r="21" spans="1:15" ht="42" customHeight="1">
      <c r="A21" s="160" t="s">
        <v>318</v>
      </c>
      <c r="B21" s="175" t="s">
        <v>333</v>
      </c>
      <c r="C21" s="176"/>
      <c r="D21" s="176"/>
      <c r="E21" s="176"/>
      <c r="F21" s="176"/>
      <c r="G21" s="176"/>
      <c r="H21" s="176"/>
      <c r="I21" s="176"/>
      <c r="J21" s="176"/>
      <c r="K21" s="176"/>
      <c r="L21" s="176"/>
      <c r="M21" s="176"/>
      <c r="N21" s="176"/>
      <c r="O21" s="177"/>
    </row>
    <row r="22" spans="1:15" ht="38.25" customHeight="1">
      <c r="A22" s="115" t="s">
        <v>307</v>
      </c>
      <c r="B22" s="170" t="s">
        <v>328</v>
      </c>
      <c r="C22" s="171"/>
      <c r="D22" s="171"/>
      <c r="E22" s="171"/>
      <c r="F22" s="171"/>
      <c r="G22" s="171"/>
      <c r="H22" s="171"/>
      <c r="I22" s="171"/>
      <c r="J22" s="171"/>
      <c r="K22" s="171"/>
      <c r="L22" s="171"/>
      <c r="M22" s="171"/>
      <c r="N22" s="171"/>
      <c r="O22" s="172"/>
    </row>
    <row r="23" spans="1:15" ht="45" customHeight="1">
      <c r="A23" s="115" t="s">
        <v>303</v>
      </c>
      <c r="B23" s="170" t="s">
        <v>329</v>
      </c>
      <c r="C23" s="171"/>
      <c r="D23" s="171"/>
      <c r="E23" s="171"/>
      <c r="F23" s="171"/>
      <c r="G23" s="171"/>
      <c r="H23" s="171"/>
      <c r="I23" s="171"/>
      <c r="J23" s="171"/>
      <c r="K23" s="171"/>
      <c r="L23" s="171"/>
      <c r="M23" s="171"/>
      <c r="N23" s="171"/>
      <c r="O23" s="172"/>
    </row>
    <row r="24" spans="1:15" ht="43.5" customHeight="1">
      <c r="A24" s="115" t="s">
        <v>297</v>
      </c>
      <c r="B24" s="170" t="s">
        <v>330</v>
      </c>
      <c r="C24" s="171"/>
      <c r="D24" s="171"/>
      <c r="E24" s="171"/>
      <c r="F24" s="171"/>
      <c r="G24" s="171"/>
      <c r="H24" s="171"/>
      <c r="I24" s="171"/>
      <c r="J24" s="171"/>
      <c r="K24" s="171"/>
      <c r="L24" s="171"/>
      <c r="M24" s="171"/>
      <c r="N24" s="171"/>
      <c r="O24" s="172"/>
    </row>
    <row r="25" spans="1:15" ht="24" customHeight="1">
      <c r="A25" s="115" t="s">
        <v>82</v>
      </c>
      <c r="B25" s="179" t="s">
        <v>229</v>
      </c>
      <c r="C25" s="180"/>
      <c r="D25" s="180"/>
      <c r="E25" s="180"/>
      <c r="F25" s="180"/>
      <c r="G25" s="180"/>
      <c r="H25" s="180"/>
      <c r="I25" s="180"/>
      <c r="J25" s="180"/>
      <c r="K25" s="180"/>
      <c r="L25" s="180"/>
      <c r="M25" s="180"/>
      <c r="N25" s="180"/>
      <c r="O25" s="181"/>
    </row>
    <row r="26" spans="1:15">
      <c r="A26" s="178" t="s">
        <v>74</v>
      </c>
      <c r="B26" s="178"/>
      <c r="C26" s="178"/>
      <c r="D26" s="178"/>
      <c r="E26" s="178"/>
      <c r="F26" s="178" t="s">
        <v>75</v>
      </c>
      <c r="G26" s="178"/>
      <c r="H26" s="178"/>
      <c r="I26" s="178"/>
      <c r="J26" s="178"/>
      <c r="K26" s="178"/>
      <c r="L26" s="178"/>
      <c r="M26" s="178" t="s">
        <v>76</v>
      </c>
      <c r="N26" s="178"/>
      <c r="O26" s="178"/>
    </row>
  </sheetData>
  <mergeCells count="62">
    <mergeCell ref="L9:N9"/>
    <mergeCell ref="L10:N10"/>
    <mergeCell ref="L11:N11"/>
    <mergeCell ref="G12:I12"/>
    <mergeCell ref="L12:N12"/>
    <mergeCell ref="A4:C4"/>
    <mergeCell ref="G4:H4"/>
    <mergeCell ref="I4:K4"/>
    <mergeCell ref="D4:E4"/>
    <mergeCell ref="J12:K12"/>
    <mergeCell ref="B6:C6"/>
    <mergeCell ref="B7:C7"/>
    <mergeCell ref="B8:C8"/>
    <mergeCell ref="B9:C9"/>
    <mergeCell ref="D9:E9"/>
    <mergeCell ref="I9:K9"/>
    <mergeCell ref="A1:D1"/>
    <mergeCell ref="A3:D3"/>
    <mergeCell ref="A2:D2"/>
    <mergeCell ref="E2:L2"/>
    <mergeCell ref="E3:L3"/>
    <mergeCell ref="L5:N5"/>
    <mergeCell ref="L6:N6"/>
    <mergeCell ref="I7:K7"/>
    <mergeCell ref="L7:N7"/>
    <mergeCell ref="M4:N4"/>
    <mergeCell ref="L8:N8"/>
    <mergeCell ref="I6:K6"/>
    <mergeCell ref="I8:K8"/>
    <mergeCell ref="D7:E7"/>
    <mergeCell ref="D8:E8"/>
    <mergeCell ref="D6:E6"/>
    <mergeCell ref="M26:O26"/>
    <mergeCell ref="B25:O25"/>
    <mergeCell ref="A26:E26"/>
    <mergeCell ref="F26:L26"/>
    <mergeCell ref="J13:K13"/>
    <mergeCell ref="G13:I13"/>
    <mergeCell ref="L13:N13"/>
    <mergeCell ref="L15:N15"/>
    <mergeCell ref="A17:D17"/>
    <mergeCell ref="E17:G17"/>
    <mergeCell ref="H17:I17"/>
    <mergeCell ref="J17:K17"/>
    <mergeCell ref="A15:D15"/>
    <mergeCell ref="A14:D14"/>
    <mergeCell ref="L17:N17"/>
    <mergeCell ref="A13:D13"/>
    <mergeCell ref="B24:O24"/>
    <mergeCell ref="J15:K15"/>
    <mergeCell ref="J14:K14"/>
    <mergeCell ref="B23:O23"/>
    <mergeCell ref="B21:O21"/>
    <mergeCell ref="B22:O22"/>
    <mergeCell ref="E15:F15"/>
    <mergeCell ref="B20:O20"/>
    <mergeCell ref="B18:O18"/>
    <mergeCell ref="B19:O19"/>
    <mergeCell ref="A16:D16"/>
    <mergeCell ref="E16:F16"/>
    <mergeCell ref="J16:K16"/>
    <mergeCell ref="L16:N16"/>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rightToLeft="1" zoomScaleNormal="100" workbookViewId="0">
      <selection activeCell="H18" sqref="H18:J18"/>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37" t="s">
        <v>78</v>
      </c>
      <c r="B2" s="238"/>
      <c r="C2" s="238"/>
      <c r="D2" s="238"/>
      <c r="E2" s="238"/>
      <c r="F2" s="238"/>
      <c r="G2" s="238"/>
      <c r="H2" s="238"/>
      <c r="I2" s="238"/>
      <c r="J2" s="238"/>
      <c r="K2" s="238"/>
      <c r="L2" s="238"/>
      <c r="M2" s="239"/>
    </row>
    <row r="3" spans="1:13">
      <c r="A3" s="5"/>
      <c r="B3" s="5"/>
      <c r="C3" s="5"/>
      <c r="D3" s="5"/>
      <c r="E3" s="3"/>
      <c r="F3" s="3"/>
      <c r="G3" s="3"/>
      <c r="H3" s="3"/>
      <c r="I3" s="3"/>
      <c r="J3" s="3"/>
      <c r="K3" s="3"/>
      <c r="L3" s="3"/>
      <c r="M3" s="3"/>
    </row>
    <row r="4" spans="1:13" ht="18.75">
      <c r="A4" s="240" t="s">
        <v>83</v>
      </c>
      <c r="B4" s="241"/>
      <c r="C4" s="241"/>
      <c r="D4" s="241"/>
      <c r="E4" s="241"/>
      <c r="F4" s="242"/>
      <c r="G4" s="6"/>
      <c r="H4" s="240" t="s">
        <v>84</v>
      </c>
      <c r="I4" s="241"/>
      <c r="J4" s="241"/>
      <c r="K4" s="241"/>
      <c r="L4" s="241"/>
      <c r="M4" s="242"/>
    </row>
    <row r="5" spans="1:13" ht="20.100000000000001" customHeight="1">
      <c r="A5" s="42" t="s">
        <v>23</v>
      </c>
      <c r="B5" s="43" t="s">
        <v>30</v>
      </c>
      <c r="C5" s="44" t="s">
        <v>31</v>
      </c>
      <c r="D5" s="243" t="s">
        <v>27</v>
      </c>
      <c r="E5" s="244"/>
      <c r="F5" s="245"/>
      <c r="G5" s="10"/>
      <c r="H5" s="231" t="s">
        <v>23</v>
      </c>
      <c r="I5" s="232"/>
      <c r="J5" s="233"/>
      <c r="K5" s="11" t="s">
        <v>30</v>
      </c>
      <c r="L5" s="11" t="s">
        <v>15</v>
      </c>
      <c r="M5" s="11" t="s">
        <v>27</v>
      </c>
    </row>
    <row r="6" spans="1:13" ht="20.100000000000001" customHeight="1">
      <c r="A6" s="36" t="s">
        <v>51</v>
      </c>
      <c r="B6" s="89">
        <v>4.83</v>
      </c>
      <c r="C6" s="91">
        <v>15</v>
      </c>
      <c r="D6" s="222">
        <v>795295</v>
      </c>
      <c r="E6" s="223">
        <v>795295</v>
      </c>
      <c r="F6" s="224">
        <v>795295</v>
      </c>
      <c r="G6" s="10"/>
      <c r="H6" s="225" t="s">
        <v>244</v>
      </c>
      <c r="I6" s="226" t="s">
        <v>244</v>
      </c>
      <c r="J6" s="227" t="s">
        <v>244</v>
      </c>
      <c r="K6" s="113">
        <v>0.2</v>
      </c>
      <c r="L6" s="114">
        <v>-13.04</v>
      </c>
      <c r="M6" s="87">
        <v>124254</v>
      </c>
    </row>
    <row r="7" spans="1:13" ht="20.100000000000001" customHeight="1">
      <c r="A7" s="88" t="s">
        <v>305</v>
      </c>
      <c r="B7" s="89">
        <v>11</v>
      </c>
      <c r="C7" s="91">
        <v>14.94</v>
      </c>
      <c r="D7" s="222">
        <v>495579</v>
      </c>
      <c r="E7" s="223">
        <v>495579</v>
      </c>
      <c r="F7" s="224">
        <v>495579</v>
      </c>
      <c r="G7" s="10"/>
      <c r="H7" s="225" t="s">
        <v>251</v>
      </c>
      <c r="I7" s="226" t="s">
        <v>251</v>
      </c>
      <c r="J7" s="227" t="s">
        <v>251</v>
      </c>
      <c r="K7" s="113">
        <v>2.2200000000000002</v>
      </c>
      <c r="L7" s="114">
        <v>-12.94</v>
      </c>
      <c r="M7" s="87">
        <v>5024282</v>
      </c>
    </row>
    <row r="8" spans="1:13" ht="20.100000000000001" customHeight="1">
      <c r="A8" s="108" t="s">
        <v>169</v>
      </c>
      <c r="B8" s="89">
        <v>19</v>
      </c>
      <c r="C8" s="91">
        <v>13.64</v>
      </c>
      <c r="D8" s="222">
        <v>61542</v>
      </c>
      <c r="E8" s="223">
        <v>61542</v>
      </c>
      <c r="F8" s="224">
        <v>61542</v>
      </c>
      <c r="G8" s="10"/>
      <c r="H8" s="225" t="s">
        <v>231</v>
      </c>
      <c r="I8" s="226" t="s">
        <v>231</v>
      </c>
      <c r="J8" s="227" t="s">
        <v>231</v>
      </c>
      <c r="K8" s="113">
        <v>2.4</v>
      </c>
      <c r="L8" s="114">
        <v>-4.76</v>
      </c>
      <c r="M8" s="87">
        <v>1717703</v>
      </c>
    </row>
    <row r="9" spans="1:13" ht="20.100000000000001" customHeight="1">
      <c r="A9" s="105" t="s">
        <v>200</v>
      </c>
      <c r="B9" s="89">
        <v>1.1000000000000001</v>
      </c>
      <c r="C9" s="91">
        <v>4.76</v>
      </c>
      <c r="D9" s="222">
        <v>21000</v>
      </c>
      <c r="E9" s="223">
        <v>21000</v>
      </c>
      <c r="F9" s="224">
        <v>21000</v>
      </c>
      <c r="G9" s="10"/>
      <c r="H9" s="225" t="s">
        <v>242</v>
      </c>
      <c r="I9" s="226" t="s">
        <v>242</v>
      </c>
      <c r="J9" s="227" t="s">
        <v>242</v>
      </c>
      <c r="K9" s="113">
        <v>0.67</v>
      </c>
      <c r="L9" s="114">
        <v>-4.29</v>
      </c>
      <c r="M9" s="87">
        <v>100000</v>
      </c>
    </row>
    <row r="10" spans="1:13" ht="20.100000000000001" customHeight="1">
      <c r="A10" s="36" t="s">
        <v>54</v>
      </c>
      <c r="B10" s="89">
        <v>2</v>
      </c>
      <c r="C10" s="91">
        <v>4.71</v>
      </c>
      <c r="D10" s="222">
        <v>6299413</v>
      </c>
      <c r="E10" s="223">
        <v>6299413</v>
      </c>
      <c r="F10" s="224">
        <v>6299413</v>
      </c>
      <c r="G10" s="10"/>
      <c r="H10" s="225" t="s">
        <v>279</v>
      </c>
      <c r="I10" s="226" t="s">
        <v>279</v>
      </c>
      <c r="J10" s="227" t="s">
        <v>279</v>
      </c>
      <c r="K10" s="113">
        <v>0.94</v>
      </c>
      <c r="L10" s="114">
        <v>-4.08</v>
      </c>
      <c r="M10" s="87">
        <v>546184</v>
      </c>
    </row>
    <row r="11" spans="1:13" ht="35.25" customHeight="1">
      <c r="A11" s="94"/>
      <c r="B11" s="94"/>
      <c r="C11" s="94"/>
      <c r="D11" s="94"/>
      <c r="E11" s="94"/>
      <c r="F11" s="94"/>
      <c r="G11" s="94"/>
      <c r="H11" s="94"/>
      <c r="I11" s="94"/>
      <c r="J11" s="94"/>
      <c r="K11" s="94"/>
      <c r="L11" s="94"/>
      <c r="M11" s="94"/>
    </row>
    <row r="12" spans="1:13">
      <c r="A12" s="12"/>
      <c r="B12" s="13"/>
      <c r="C12" s="14"/>
      <c r="D12" s="15"/>
      <c r="E12" s="15"/>
      <c r="F12" s="15"/>
      <c r="G12" s="16"/>
      <c r="H12" s="17"/>
      <c r="I12" s="17"/>
      <c r="J12" s="17"/>
      <c r="K12" s="13"/>
      <c r="L12" s="18"/>
      <c r="M12" s="15"/>
    </row>
    <row r="13" spans="1:13" ht="18.75">
      <c r="A13" s="234" t="s">
        <v>103</v>
      </c>
      <c r="B13" s="234"/>
      <c r="C13" s="234"/>
      <c r="D13" s="234"/>
      <c r="E13" s="234"/>
      <c r="F13" s="235"/>
      <c r="G13" s="19"/>
      <c r="H13" s="236" t="s">
        <v>85</v>
      </c>
      <c r="I13" s="236"/>
      <c r="J13" s="236"/>
      <c r="K13" s="236"/>
      <c r="L13" s="236"/>
      <c r="M13" s="236"/>
    </row>
    <row r="14" spans="1:13" ht="27" customHeight="1">
      <c r="A14" s="7" t="s">
        <v>23</v>
      </c>
      <c r="B14" s="8" t="s">
        <v>30</v>
      </c>
      <c r="C14" s="9" t="s">
        <v>31</v>
      </c>
      <c r="D14" s="228" t="s">
        <v>27</v>
      </c>
      <c r="E14" s="229"/>
      <c r="F14" s="230"/>
      <c r="G14" s="6"/>
      <c r="H14" s="231" t="s">
        <v>23</v>
      </c>
      <c r="I14" s="232"/>
      <c r="J14" s="233"/>
      <c r="K14" s="11" t="s">
        <v>30</v>
      </c>
      <c r="L14" s="11" t="s">
        <v>15</v>
      </c>
      <c r="M14" s="11" t="s">
        <v>77</v>
      </c>
    </row>
    <row r="15" spans="1:13" ht="19.5" customHeight="1">
      <c r="A15" s="88" t="s">
        <v>174</v>
      </c>
      <c r="B15" s="89">
        <v>5.09</v>
      </c>
      <c r="C15" s="90">
        <v>-0.19607843137254832</v>
      </c>
      <c r="D15" s="222">
        <v>355600339</v>
      </c>
      <c r="E15" s="223">
        <v>355600339</v>
      </c>
      <c r="F15" s="224">
        <v>355600339</v>
      </c>
      <c r="G15" s="20"/>
      <c r="H15" s="225" t="s">
        <v>174</v>
      </c>
      <c r="I15" s="226" t="s">
        <v>174</v>
      </c>
      <c r="J15" s="227" t="s">
        <v>174</v>
      </c>
      <c r="K15" s="113">
        <v>5.09</v>
      </c>
      <c r="L15" s="90">
        <v>-0.19607843137254832</v>
      </c>
      <c r="M15" s="87">
        <v>1813547852.6800001</v>
      </c>
    </row>
    <row r="16" spans="1:13" ht="20.100000000000001" customHeight="1">
      <c r="A16" s="88" t="s">
        <v>223</v>
      </c>
      <c r="B16" s="89">
        <v>0.11</v>
      </c>
      <c r="C16" s="90">
        <v>0</v>
      </c>
      <c r="D16" s="222">
        <v>312000000</v>
      </c>
      <c r="E16" s="223">
        <v>312000000</v>
      </c>
      <c r="F16" s="224">
        <v>312000000</v>
      </c>
      <c r="G16" s="20"/>
      <c r="H16" s="225" t="s">
        <v>293</v>
      </c>
      <c r="I16" s="226" t="s">
        <v>293</v>
      </c>
      <c r="J16" s="227" t="s">
        <v>293</v>
      </c>
      <c r="K16" s="113">
        <v>3.5</v>
      </c>
      <c r="L16" s="90">
        <v>0</v>
      </c>
      <c r="M16" s="87">
        <v>247687597.94</v>
      </c>
    </row>
    <row r="17" spans="1:13" ht="20.100000000000001" customHeight="1">
      <c r="A17" s="88" t="s">
        <v>46</v>
      </c>
      <c r="B17" s="89">
        <v>0.15</v>
      </c>
      <c r="C17" s="90">
        <v>0</v>
      </c>
      <c r="D17" s="222">
        <v>98622500</v>
      </c>
      <c r="E17" s="223">
        <v>98622500</v>
      </c>
      <c r="F17" s="224">
        <v>98622500</v>
      </c>
      <c r="G17" s="20"/>
      <c r="H17" s="225" t="s">
        <v>130</v>
      </c>
      <c r="I17" s="226" t="s">
        <v>130</v>
      </c>
      <c r="J17" s="227" t="s">
        <v>130</v>
      </c>
      <c r="K17" s="113">
        <v>1.99</v>
      </c>
      <c r="L17" s="90">
        <v>-0.5</v>
      </c>
      <c r="M17" s="87">
        <v>169582037.55000001</v>
      </c>
    </row>
    <row r="18" spans="1:13" ht="20.100000000000001" customHeight="1">
      <c r="A18" s="36" t="s">
        <v>130</v>
      </c>
      <c r="B18" s="89">
        <v>1.99</v>
      </c>
      <c r="C18" s="90">
        <v>-0.5</v>
      </c>
      <c r="D18" s="222">
        <v>85113856</v>
      </c>
      <c r="E18" s="223">
        <v>85113856</v>
      </c>
      <c r="F18" s="224">
        <v>85113856</v>
      </c>
      <c r="G18" s="20"/>
      <c r="H18" s="225" t="s">
        <v>136</v>
      </c>
      <c r="I18" s="226" t="s">
        <v>136</v>
      </c>
      <c r="J18" s="227" t="s">
        <v>136</v>
      </c>
      <c r="K18" s="113">
        <v>4.6900000000000004</v>
      </c>
      <c r="L18" s="90">
        <v>-0.21</v>
      </c>
      <c r="M18" s="87">
        <v>155840830.59999999</v>
      </c>
    </row>
    <row r="19" spans="1:13" ht="20.100000000000001" customHeight="1">
      <c r="A19" s="88" t="s">
        <v>219</v>
      </c>
      <c r="B19" s="89">
        <v>0.09</v>
      </c>
      <c r="C19" s="90">
        <v>0</v>
      </c>
      <c r="D19" s="222">
        <v>76449773</v>
      </c>
      <c r="E19" s="223">
        <v>76449773</v>
      </c>
      <c r="F19" s="224">
        <v>76449773</v>
      </c>
      <c r="G19" s="20"/>
      <c r="H19" s="225" t="s">
        <v>327</v>
      </c>
      <c r="I19" s="226" t="s">
        <v>327</v>
      </c>
      <c r="J19" s="227" t="s">
        <v>327</v>
      </c>
      <c r="K19" s="113">
        <v>5.0999999999999996</v>
      </c>
      <c r="L19" s="90">
        <v>-10.050000000000001</v>
      </c>
      <c r="M19" s="87">
        <v>94285055.170000002</v>
      </c>
    </row>
    <row r="20" spans="1:13">
      <c r="G20" s="20"/>
    </row>
  </sheetData>
  <mergeCells count="29">
    <mergeCell ref="D9:F9"/>
    <mergeCell ref="D7:F7"/>
    <mergeCell ref="H7:J7"/>
    <mergeCell ref="H8:J8"/>
    <mergeCell ref="D6:F6"/>
    <mergeCell ref="H6:J6"/>
    <mergeCell ref="D8:F8"/>
    <mergeCell ref="H9:J9"/>
    <mergeCell ref="A2:M2"/>
    <mergeCell ref="A4:F4"/>
    <mergeCell ref="H4:M4"/>
    <mergeCell ref="D5:F5"/>
    <mergeCell ref="H5:J5"/>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4"/>
  <sheetViews>
    <sheetView rightToLeft="1" zoomScale="110" zoomScaleNormal="110" workbookViewId="0">
      <selection activeCell="B51" sqref="B51:N55"/>
    </sheetView>
  </sheetViews>
  <sheetFormatPr defaultColWidth="9" defaultRowHeight="15.75" customHeight="1"/>
  <cols>
    <col min="1" max="1" width="1.28515625" style="1" customWidth="1"/>
    <col min="2" max="2" width="24.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4" ht="27.75" customHeight="1">
      <c r="A1" s="45"/>
      <c r="B1" s="251" t="s">
        <v>336</v>
      </c>
      <c r="C1" s="251"/>
      <c r="D1" s="251"/>
      <c r="E1" s="251"/>
      <c r="F1" s="251"/>
      <c r="G1" s="251"/>
      <c r="H1" s="251"/>
      <c r="I1" s="251"/>
      <c r="J1" s="251"/>
      <c r="K1" s="251"/>
      <c r="L1" s="251"/>
      <c r="M1" s="251"/>
      <c r="N1" s="251"/>
    </row>
    <row r="2" spans="1:14" ht="30"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4" ht="14.65" customHeight="1">
      <c r="A3" s="45"/>
      <c r="B3" s="254" t="s">
        <v>16</v>
      </c>
      <c r="C3" s="255"/>
      <c r="D3" s="255"/>
      <c r="E3" s="255"/>
      <c r="F3" s="255"/>
      <c r="G3" s="255"/>
      <c r="H3" s="255"/>
      <c r="I3" s="255"/>
      <c r="J3" s="255"/>
      <c r="K3" s="255"/>
      <c r="L3" s="255"/>
      <c r="M3" s="255"/>
      <c r="N3" s="256"/>
    </row>
    <row r="4" spans="1:14" ht="14.65" customHeight="1">
      <c r="A4" s="45"/>
      <c r="B4" s="80" t="s">
        <v>221</v>
      </c>
      <c r="C4" s="80" t="s">
        <v>222</v>
      </c>
      <c r="D4" s="81">
        <v>0.26</v>
      </c>
      <c r="E4" s="86">
        <v>0.26</v>
      </c>
      <c r="F4" s="86">
        <v>0.26</v>
      </c>
      <c r="G4" s="86">
        <v>0.26</v>
      </c>
      <c r="H4" s="86">
        <v>0.25</v>
      </c>
      <c r="I4" s="86">
        <v>0.26</v>
      </c>
      <c r="J4" s="86">
        <v>0.26</v>
      </c>
      <c r="K4" s="82">
        <v>0</v>
      </c>
      <c r="L4" s="83">
        <v>5</v>
      </c>
      <c r="M4" s="84">
        <v>3251000</v>
      </c>
      <c r="N4" s="85">
        <v>845260</v>
      </c>
    </row>
    <row r="5" spans="1:14" ht="14.65" customHeight="1">
      <c r="A5" s="45"/>
      <c r="B5" s="80" t="s">
        <v>293</v>
      </c>
      <c r="C5" s="80" t="s">
        <v>292</v>
      </c>
      <c r="D5" s="81">
        <v>3.5</v>
      </c>
      <c r="E5" s="86">
        <v>3.5</v>
      </c>
      <c r="F5" s="86">
        <v>3.46</v>
      </c>
      <c r="G5" s="86">
        <v>3.49</v>
      </c>
      <c r="H5" s="86">
        <v>3.5</v>
      </c>
      <c r="I5" s="86">
        <v>3.5</v>
      </c>
      <c r="J5" s="86">
        <v>3.5</v>
      </c>
      <c r="K5" s="82">
        <v>0</v>
      </c>
      <c r="L5" s="83">
        <v>113</v>
      </c>
      <c r="M5" s="84">
        <v>70962225</v>
      </c>
      <c r="N5" s="85">
        <v>247687597.94</v>
      </c>
    </row>
    <row r="6" spans="1:14" ht="14.65" customHeight="1">
      <c r="A6" s="45"/>
      <c r="B6" s="80" t="s">
        <v>167</v>
      </c>
      <c r="C6" s="80" t="s">
        <v>168</v>
      </c>
      <c r="D6" s="81">
        <v>0.68</v>
      </c>
      <c r="E6" s="86">
        <v>0.69</v>
      </c>
      <c r="F6" s="86">
        <v>0.68</v>
      </c>
      <c r="G6" s="86">
        <v>0.69</v>
      </c>
      <c r="H6" s="86">
        <v>0.68</v>
      </c>
      <c r="I6" s="86">
        <v>0.69</v>
      </c>
      <c r="J6" s="86">
        <v>0.68</v>
      </c>
      <c r="K6" s="82">
        <v>1.47</v>
      </c>
      <c r="L6" s="83">
        <v>11</v>
      </c>
      <c r="M6" s="84">
        <v>4257617</v>
      </c>
      <c r="N6" s="85">
        <v>2927755.73</v>
      </c>
    </row>
    <row r="7" spans="1:14" ht="14.65" customHeight="1">
      <c r="A7" s="45"/>
      <c r="B7" s="80" t="s">
        <v>269</v>
      </c>
      <c r="C7" s="80" t="s">
        <v>270</v>
      </c>
      <c r="D7" s="122">
        <v>0.3</v>
      </c>
      <c r="E7" s="162">
        <v>0.3</v>
      </c>
      <c r="F7" s="162">
        <v>0.3</v>
      </c>
      <c r="G7" s="162">
        <v>0.3</v>
      </c>
      <c r="H7" s="122">
        <v>0.3</v>
      </c>
      <c r="I7" s="162">
        <v>0.3</v>
      </c>
      <c r="J7" s="162">
        <v>0.3</v>
      </c>
      <c r="K7" s="82">
        <v>0</v>
      </c>
      <c r="L7" s="164">
        <v>2</v>
      </c>
      <c r="M7" s="165">
        <v>4500</v>
      </c>
      <c r="N7" s="161">
        <v>1350</v>
      </c>
    </row>
    <row r="8" spans="1:14" ht="14.65" customHeight="1">
      <c r="A8" s="45"/>
      <c r="B8" s="80" t="s">
        <v>259</v>
      </c>
      <c r="C8" s="80" t="s">
        <v>260</v>
      </c>
      <c r="D8" s="81">
        <v>0.28000000000000003</v>
      </c>
      <c r="E8" s="86">
        <v>0.28000000000000003</v>
      </c>
      <c r="F8" s="86">
        <v>0.28000000000000003</v>
      </c>
      <c r="G8" s="86">
        <v>0.28000000000000003</v>
      </c>
      <c r="H8" s="86">
        <v>0.28000000000000003</v>
      </c>
      <c r="I8" s="86">
        <v>0.28000000000000003</v>
      </c>
      <c r="J8" s="86">
        <v>0.28000000000000003</v>
      </c>
      <c r="K8" s="82">
        <v>0</v>
      </c>
      <c r="L8" s="83">
        <v>13</v>
      </c>
      <c r="M8" s="84">
        <v>40000000</v>
      </c>
      <c r="N8" s="85">
        <v>11200000</v>
      </c>
    </row>
    <row r="9" spans="1:14" ht="14.65" customHeight="1">
      <c r="A9" s="45"/>
      <c r="B9" s="80" t="s">
        <v>298</v>
      </c>
      <c r="C9" s="80" t="s">
        <v>299</v>
      </c>
      <c r="D9" s="122">
        <v>0.21</v>
      </c>
      <c r="E9" s="162">
        <v>0.21</v>
      </c>
      <c r="F9" s="162">
        <v>0.21</v>
      </c>
      <c r="G9" s="162">
        <v>0.21</v>
      </c>
      <c r="H9" s="162">
        <v>0.21</v>
      </c>
      <c r="I9" s="162">
        <v>0.21</v>
      </c>
      <c r="J9" s="162">
        <v>0.21</v>
      </c>
      <c r="K9" s="82">
        <v>0</v>
      </c>
      <c r="L9" s="164">
        <v>3</v>
      </c>
      <c r="M9" s="165">
        <v>6552114</v>
      </c>
      <c r="N9" s="161">
        <v>1375943.94</v>
      </c>
    </row>
    <row r="10" spans="1:14" ht="14.65" customHeight="1">
      <c r="A10" s="45"/>
      <c r="B10" s="80" t="s">
        <v>215</v>
      </c>
      <c r="C10" s="80" t="s">
        <v>216</v>
      </c>
      <c r="D10" s="81">
        <v>7.0000000000000007E-2</v>
      </c>
      <c r="E10" s="86">
        <v>7.0000000000000007E-2</v>
      </c>
      <c r="F10" s="86">
        <v>0.06</v>
      </c>
      <c r="G10" s="86">
        <v>0.06</v>
      </c>
      <c r="H10" s="86">
        <v>7.0000000000000007E-2</v>
      </c>
      <c r="I10" s="86">
        <v>7.0000000000000007E-2</v>
      </c>
      <c r="J10" s="86">
        <v>7.0000000000000007E-2</v>
      </c>
      <c r="K10" s="82">
        <v>0</v>
      </c>
      <c r="L10" s="83">
        <v>9</v>
      </c>
      <c r="M10" s="84">
        <v>16203297</v>
      </c>
      <c r="N10" s="85">
        <v>975483.93</v>
      </c>
    </row>
    <row r="11" spans="1:14" ht="14.65" customHeight="1">
      <c r="A11" s="45"/>
      <c r="B11" s="36" t="s">
        <v>200</v>
      </c>
      <c r="C11" s="36" t="s">
        <v>193</v>
      </c>
      <c r="D11" s="86">
        <v>1.1000000000000001</v>
      </c>
      <c r="E11" s="162">
        <v>1.1000000000000001</v>
      </c>
      <c r="F11" s="162">
        <v>1.1000000000000001</v>
      </c>
      <c r="G11" s="162">
        <v>1.1000000000000001</v>
      </c>
      <c r="H11" s="162">
        <v>1.05</v>
      </c>
      <c r="I11" s="162">
        <v>1.1000000000000001</v>
      </c>
      <c r="J11" s="162">
        <v>1.05</v>
      </c>
      <c r="K11" s="163">
        <v>4.76</v>
      </c>
      <c r="L11" s="164">
        <v>9</v>
      </c>
      <c r="M11" s="165">
        <v>21000</v>
      </c>
      <c r="N11" s="161">
        <v>23100</v>
      </c>
    </row>
    <row r="12" spans="1:14" ht="14.65" customHeight="1">
      <c r="A12" s="45"/>
      <c r="B12" s="80" t="s">
        <v>46</v>
      </c>
      <c r="C12" s="80" t="s">
        <v>47</v>
      </c>
      <c r="D12" s="122">
        <v>0.15</v>
      </c>
      <c r="E12" s="162">
        <v>0.15</v>
      </c>
      <c r="F12" s="162">
        <v>0.14000000000000001</v>
      </c>
      <c r="G12" s="162">
        <v>0.14000000000000001</v>
      </c>
      <c r="H12" s="162">
        <v>0.15</v>
      </c>
      <c r="I12" s="162">
        <v>0.15</v>
      </c>
      <c r="J12" s="162">
        <v>0.15</v>
      </c>
      <c r="K12" s="163">
        <v>0</v>
      </c>
      <c r="L12" s="164">
        <v>23</v>
      </c>
      <c r="M12" s="165">
        <v>98622500</v>
      </c>
      <c r="N12" s="161">
        <v>13817300</v>
      </c>
    </row>
    <row r="13" spans="1:14" ht="14.65" customHeight="1">
      <c r="A13" s="45"/>
      <c r="B13" s="80" t="s">
        <v>130</v>
      </c>
      <c r="C13" s="80" t="s">
        <v>131</v>
      </c>
      <c r="D13" s="81">
        <v>2</v>
      </c>
      <c r="E13" s="86">
        <v>2</v>
      </c>
      <c r="F13" s="86">
        <v>1.99</v>
      </c>
      <c r="G13" s="86">
        <v>1.99</v>
      </c>
      <c r="H13" s="86">
        <v>1.99</v>
      </c>
      <c r="I13" s="86">
        <v>1.99</v>
      </c>
      <c r="J13" s="86">
        <v>2</v>
      </c>
      <c r="K13" s="82">
        <v>-0.5</v>
      </c>
      <c r="L13" s="83">
        <v>78</v>
      </c>
      <c r="M13" s="84">
        <v>85113856</v>
      </c>
      <c r="N13" s="85">
        <v>169582037.55000001</v>
      </c>
    </row>
    <row r="14" spans="1:14" ht="14.65" customHeight="1">
      <c r="A14" s="45"/>
      <c r="B14" s="80" t="s">
        <v>136</v>
      </c>
      <c r="C14" s="80" t="s">
        <v>137</v>
      </c>
      <c r="D14" s="81">
        <v>4.71</v>
      </c>
      <c r="E14" s="86">
        <v>4.7300000000000004</v>
      </c>
      <c r="F14" s="86">
        <v>4.68</v>
      </c>
      <c r="G14" s="86">
        <v>4.7</v>
      </c>
      <c r="H14" s="86">
        <v>4.7300000000000004</v>
      </c>
      <c r="I14" s="86">
        <v>4.6900000000000004</v>
      </c>
      <c r="J14" s="86">
        <v>4.7</v>
      </c>
      <c r="K14" s="82">
        <v>-0.21</v>
      </c>
      <c r="L14" s="83">
        <v>59</v>
      </c>
      <c r="M14" s="84">
        <v>33141171</v>
      </c>
      <c r="N14" s="85">
        <v>155840830.59999999</v>
      </c>
    </row>
    <row r="15" spans="1:14" ht="14.65" customHeight="1">
      <c r="A15" s="45"/>
      <c r="B15" s="80" t="s">
        <v>244</v>
      </c>
      <c r="C15" s="80" t="s">
        <v>245</v>
      </c>
      <c r="D15" s="81">
        <v>0.2</v>
      </c>
      <c r="E15" s="86">
        <v>0.2</v>
      </c>
      <c r="F15" s="86">
        <v>0.2</v>
      </c>
      <c r="G15" s="86">
        <v>0.2</v>
      </c>
      <c r="H15" s="86">
        <v>0.23</v>
      </c>
      <c r="I15" s="86">
        <v>0.2</v>
      </c>
      <c r="J15" s="86">
        <v>0.23</v>
      </c>
      <c r="K15" s="82">
        <v>-13.04</v>
      </c>
      <c r="L15" s="83">
        <v>2</v>
      </c>
      <c r="M15" s="84">
        <v>124254</v>
      </c>
      <c r="N15" s="85">
        <v>24850.799999999999</v>
      </c>
    </row>
    <row r="16" spans="1:14" ht="14.65" customHeight="1">
      <c r="A16" s="45"/>
      <c r="B16" s="252" t="s">
        <v>17</v>
      </c>
      <c r="C16" s="253"/>
      <c r="D16" s="98"/>
      <c r="E16" s="98"/>
      <c r="F16" s="98"/>
      <c r="G16" s="98"/>
      <c r="H16" s="98"/>
      <c r="I16" s="98"/>
      <c r="J16" s="98"/>
      <c r="K16" s="98"/>
      <c r="L16" s="51">
        <f>SUM(L4:L15)</f>
        <v>327</v>
      </c>
      <c r="M16" s="51">
        <f>SUM(M4:M15)</f>
        <v>358253534</v>
      </c>
      <c r="N16" s="51">
        <f>SUM(N4:N15)</f>
        <v>604301510.48999989</v>
      </c>
    </row>
    <row r="17" spans="1:14" ht="14.65" customHeight="1">
      <c r="A17" s="45"/>
      <c r="B17" s="262" t="s">
        <v>124</v>
      </c>
      <c r="C17" s="263"/>
      <c r="D17" s="263"/>
      <c r="E17" s="263"/>
      <c r="F17" s="263"/>
      <c r="G17" s="263"/>
      <c r="H17" s="263"/>
      <c r="I17" s="263"/>
      <c r="J17" s="263"/>
      <c r="K17" s="263"/>
      <c r="L17" s="263"/>
      <c r="M17" s="263"/>
      <c r="N17" s="264"/>
    </row>
    <row r="18" spans="1:14" ht="14.65" customHeight="1">
      <c r="A18" s="45"/>
      <c r="B18" s="80" t="s">
        <v>161</v>
      </c>
      <c r="C18" s="80" t="s">
        <v>162</v>
      </c>
      <c r="D18" s="81">
        <v>12.89</v>
      </c>
      <c r="E18" s="86">
        <v>12.89</v>
      </c>
      <c r="F18" s="86">
        <v>12.83</v>
      </c>
      <c r="G18" s="86">
        <v>12.87</v>
      </c>
      <c r="H18" s="86">
        <v>12.9</v>
      </c>
      <c r="I18" s="86">
        <v>12.85</v>
      </c>
      <c r="J18" s="86">
        <v>12.89</v>
      </c>
      <c r="K18" s="82">
        <v>-0.31</v>
      </c>
      <c r="L18" s="83">
        <v>68</v>
      </c>
      <c r="M18" s="84">
        <v>3403153</v>
      </c>
      <c r="N18" s="85">
        <v>43798378.390000001</v>
      </c>
    </row>
    <row r="19" spans="1:14" ht="14.65" customHeight="1">
      <c r="A19" s="45"/>
      <c r="B19" s="80" t="s">
        <v>240</v>
      </c>
      <c r="C19" s="80" t="s">
        <v>241</v>
      </c>
      <c r="D19" s="81">
        <v>2.66</v>
      </c>
      <c r="E19" s="86">
        <v>2.7</v>
      </c>
      <c r="F19" s="86">
        <v>2.66</v>
      </c>
      <c r="G19" s="86">
        <v>2.67</v>
      </c>
      <c r="H19" s="86">
        <v>2.7</v>
      </c>
      <c r="I19" s="86">
        <v>2.7</v>
      </c>
      <c r="J19" s="86">
        <v>2.7</v>
      </c>
      <c r="K19" s="82">
        <v>0</v>
      </c>
      <c r="L19" s="83">
        <v>6</v>
      </c>
      <c r="M19" s="84">
        <v>267000</v>
      </c>
      <c r="N19" s="85">
        <v>712940</v>
      </c>
    </row>
    <row r="20" spans="1:14" ht="14.65" customHeight="1">
      <c r="A20" s="45"/>
      <c r="B20" s="252" t="s">
        <v>160</v>
      </c>
      <c r="C20" s="253"/>
      <c r="D20" s="98"/>
      <c r="E20" s="98"/>
      <c r="F20" s="98"/>
      <c r="G20" s="98"/>
      <c r="H20" s="98"/>
      <c r="I20" s="98"/>
      <c r="J20" s="98"/>
      <c r="K20" s="98"/>
      <c r="L20" s="51">
        <f>SUM(L18:L19)</f>
        <v>74</v>
      </c>
      <c r="M20" s="51">
        <f>SUM(M18:M19)</f>
        <v>3670153</v>
      </c>
      <c r="N20" s="51">
        <f>SUM(N18:N19)</f>
        <v>44511318.390000001</v>
      </c>
    </row>
    <row r="21" spans="1:14" ht="14.65" customHeight="1">
      <c r="A21" s="45"/>
      <c r="B21" s="262" t="s">
        <v>102</v>
      </c>
      <c r="C21" s="263"/>
      <c r="D21" s="263"/>
      <c r="E21" s="263"/>
      <c r="F21" s="263"/>
      <c r="G21" s="263"/>
      <c r="H21" s="263"/>
      <c r="I21" s="263"/>
      <c r="J21" s="263"/>
      <c r="K21" s="263"/>
      <c r="L21" s="263"/>
      <c r="M21" s="263"/>
      <c r="N21" s="264"/>
    </row>
    <row r="22" spans="1:14" ht="14.65" customHeight="1">
      <c r="A22" s="45"/>
      <c r="B22" s="36" t="s">
        <v>279</v>
      </c>
      <c r="C22" s="36" t="s">
        <v>280</v>
      </c>
      <c r="D22" s="81">
        <v>0.98</v>
      </c>
      <c r="E22" s="86">
        <v>0.98</v>
      </c>
      <c r="F22" s="86">
        <v>0.94</v>
      </c>
      <c r="G22" s="86">
        <v>0.94</v>
      </c>
      <c r="H22" s="86">
        <v>0.98</v>
      </c>
      <c r="I22" s="86">
        <v>0.94</v>
      </c>
      <c r="J22" s="86">
        <v>0.98</v>
      </c>
      <c r="K22" s="82">
        <v>-4.08</v>
      </c>
      <c r="L22" s="83">
        <v>10</v>
      </c>
      <c r="M22" s="84">
        <v>546184</v>
      </c>
      <c r="N22" s="85">
        <v>515538.72</v>
      </c>
    </row>
    <row r="23" spans="1:14" ht="14.65" customHeight="1">
      <c r="A23" s="45"/>
      <c r="B23" s="36" t="s">
        <v>294</v>
      </c>
      <c r="C23" s="36" t="s">
        <v>295</v>
      </c>
      <c r="D23" s="162">
        <v>0.55000000000000004</v>
      </c>
      <c r="E23" s="162">
        <v>0.55000000000000004</v>
      </c>
      <c r="F23" s="162">
        <v>0.55000000000000004</v>
      </c>
      <c r="G23" s="162">
        <v>0.55000000000000004</v>
      </c>
      <c r="H23" s="162">
        <v>0.54</v>
      </c>
      <c r="I23" s="162">
        <v>0.55000000000000004</v>
      </c>
      <c r="J23" s="162">
        <v>0.55000000000000004</v>
      </c>
      <c r="K23" s="82">
        <v>0</v>
      </c>
      <c r="L23" s="164">
        <v>2</v>
      </c>
      <c r="M23" s="165">
        <v>500000</v>
      </c>
      <c r="N23" s="161">
        <v>275000</v>
      </c>
    </row>
    <row r="24" spans="1:14" ht="14.65" customHeight="1">
      <c r="A24" s="45"/>
      <c r="B24" s="252" t="s">
        <v>296</v>
      </c>
      <c r="C24" s="253"/>
      <c r="D24" s="98"/>
      <c r="E24" s="98"/>
      <c r="F24" s="98"/>
      <c r="G24" s="98"/>
      <c r="H24" s="98"/>
      <c r="I24" s="98"/>
      <c r="J24" s="98"/>
      <c r="K24" s="98"/>
      <c r="L24" s="51">
        <f>SUM(L22:L23)</f>
        <v>12</v>
      </c>
      <c r="M24" s="51">
        <f>SUM(M22:M23)</f>
        <v>1046184</v>
      </c>
      <c r="N24" s="51">
        <f>SUM(N22:N23)</f>
        <v>790538.72</v>
      </c>
    </row>
    <row r="25" spans="1:14" ht="14.65" customHeight="1">
      <c r="A25" s="45"/>
      <c r="B25" s="254" t="s">
        <v>18</v>
      </c>
      <c r="C25" s="255"/>
      <c r="D25" s="255"/>
      <c r="E25" s="255"/>
      <c r="F25" s="255"/>
      <c r="G25" s="255"/>
      <c r="H25" s="255"/>
      <c r="I25" s="255"/>
      <c r="J25" s="255"/>
      <c r="K25" s="255"/>
      <c r="L25" s="255"/>
      <c r="M25" s="255"/>
      <c r="N25" s="256"/>
    </row>
    <row r="26" spans="1:14" ht="14.65" customHeight="1">
      <c r="A26" s="45"/>
      <c r="B26" s="118" t="s">
        <v>273</v>
      </c>
      <c r="C26" s="118" t="s">
        <v>274</v>
      </c>
      <c r="D26" s="122">
        <v>4.59</v>
      </c>
      <c r="E26" s="143">
        <v>4.7</v>
      </c>
      <c r="F26" s="143">
        <v>4.59</v>
      </c>
      <c r="G26" s="143">
        <v>4.6900000000000004</v>
      </c>
      <c r="H26" s="143">
        <v>4.6100000000000003</v>
      </c>
      <c r="I26" s="143">
        <v>4.7</v>
      </c>
      <c r="J26" s="143">
        <v>4.59</v>
      </c>
      <c r="K26" s="144">
        <v>2.4</v>
      </c>
      <c r="L26" s="145">
        <v>16</v>
      </c>
      <c r="M26" s="146">
        <v>75000</v>
      </c>
      <c r="N26" s="147">
        <v>351869.7</v>
      </c>
    </row>
    <row r="27" spans="1:14" ht="14.65" customHeight="1">
      <c r="A27" s="45"/>
      <c r="B27" s="36" t="s">
        <v>203</v>
      </c>
      <c r="C27" s="36" t="s">
        <v>204</v>
      </c>
      <c r="D27" s="81">
        <v>3.7</v>
      </c>
      <c r="E27" s="86">
        <v>3.7</v>
      </c>
      <c r="F27" s="86">
        <v>3.63</v>
      </c>
      <c r="G27" s="86">
        <v>3.66</v>
      </c>
      <c r="H27" s="86">
        <v>3.75</v>
      </c>
      <c r="I27" s="86">
        <v>3.65</v>
      </c>
      <c r="J27" s="86">
        <v>3.75</v>
      </c>
      <c r="K27" s="82">
        <v>-2.67</v>
      </c>
      <c r="L27" s="83">
        <v>32</v>
      </c>
      <c r="M27" s="84">
        <v>2175000</v>
      </c>
      <c r="N27" s="85">
        <v>7958480</v>
      </c>
    </row>
    <row r="28" spans="1:14" ht="14.65" customHeight="1">
      <c r="A28" s="45"/>
      <c r="B28" s="36" t="s">
        <v>286</v>
      </c>
      <c r="C28" s="36" t="s">
        <v>287</v>
      </c>
      <c r="D28" s="117">
        <v>0.9</v>
      </c>
      <c r="E28" s="166">
        <v>0.9</v>
      </c>
      <c r="F28" s="166">
        <v>0.9</v>
      </c>
      <c r="G28" s="166">
        <v>0.9</v>
      </c>
      <c r="H28" s="166">
        <v>0.9</v>
      </c>
      <c r="I28" s="166">
        <v>0.9</v>
      </c>
      <c r="J28" s="166">
        <v>0.9</v>
      </c>
      <c r="K28" s="82">
        <v>0</v>
      </c>
      <c r="L28" s="164">
        <v>1</v>
      </c>
      <c r="M28" s="165">
        <v>111111</v>
      </c>
      <c r="N28" s="161">
        <v>99999.9</v>
      </c>
    </row>
    <row r="29" spans="1:14" ht="14.65" customHeight="1">
      <c r="A29" s="45"/>
      <c r="B29" s="260" t="s">
        <v>89</v>
      </c>
      <c r="C29" s="261"/>
      <c r="D29" s="98"/>
      <c r="E29" s="98"/>
      <c r="F29" s="98"/>
      <c r="G29" s="98"/>
      <c r="H29" s="98"/>
      <c r="I29" s="98"/>
      <c r="J29" s="98"/>
      <c r="K29" s="98"/>
      <c r="L29" s="51">
        <f>SUM(L26:L28)</f>
        <v>49</v>
      </c>
      <c r="M29" s="51">
        <f>SUM(M26:M28)</f>
        <v>2361111</v>
      </c>
      <c r="N29" s="51">
        <f>SUM(N26:N28)</f>
        <v>8410349.5999999996</v>
      </c>
    </row>
    <row r="30" spans="1:14" ht="14.65" customHeight="1">
      <c r="A30" s="45"/>
      <c r="B30" s="246" t="s">
        <v>19</v>
      </c>
      <c r="C30" s="247"/>
      <c r="D30" s="247"/>
      <c r="E30" s="247"/>
      <c r="F30" s="247"/>
      <c r="G30" s="247"/>
      <c r="H30" s="247"/>
      <c r="I30" s="247"/>
      <c r="J30" s="247"/>
      <c r="K30" s="247"/>
      <c r="L30" s="247"/>
      <c r="M30" s="247"/>
      <c r="N30" s="248"/>
    </row>
    <row r="31" spans="1:14" ht="14.65" customHeight="1">
      <c r="A31" s="45"/>
      <c r="B31" s="36" t="s">
        <v>174</v>
      </c>
      <c r="C31" s="36" t="s">
        <v>175</v>
      </c>
      <c r="D31" s="122">
        <v>5.0999999999999996</v>
      </c>
      <c r="E31" s="143">
        <v>5.1100000000000003</v>
      </c>
      <c r="F31" s="143">
        <v>5.09</v>
      </c>
      <c r="G31" s="143">
        <v>5.0999999999999996</v>
      </c>
      <c r="H31" s="143">
        <v>5.09</v>
      </c>
      <c r="I31" s="143">
        <v>5.09</v>
      </c>
      <c r="J31" s="143">
        <v>5.0999999999999996</v>
      </c>
      <c r="K31" s="144">
        <v>-0.19607843137254832</v>
      </c>
      <c r="L31" s="145">
        <v>70</v>
      </c>
      <c r="M31" s="146">
        <v>355600339</v>
      </c>
      <c r="N31" s="147">
        <v>1813547852.6800001</v>
      </c>
    </row>
    <row r="32" spans="1:14" ht="14.65" customHeight="1">
      <c r="A32" s="45"/>
      <c r="B32" s="36" t="s">
        <v>115</v>
      </c>
      <c r="C32" s="36" t="s">
        <v>116</v>
      </c>
      <c r="D32" s="122">
        <v>1.9</v>
      </c>
      <c r="E32" s="143">
        <v>1.95</v>
      </c>
      <c r="F32" s="143">
        <v>1.9</v>
      </c>
      <c r="G32" s="143">
        <v>1.95</v>
      </c>
      <c r="H32" s="143">
        <v>1.9</v>
      </c>
      <c r="I32" s="143">
        <v>1.95</v>
      </c>
      <c r="J32" s="143">
        <v>1.9</v>
      </c>
      <c r="K32" s="144">
        <v>2.63</v>
      </c>
      <c r="L32" s="145">
        <v>4</v>
      </c>
      <c r="M32" s="146">
        <v>1302564</v>
      </c>
      <c r="N32" s="147">
        <v>2534999.7999999998</v>
      </c>
    </row>
    <row r="33" spans="1:14" ht="14.65" customHeight="1">
      <c r="A33" s="45"/>
      <c r="B33" s="36" t="s">
        <v>231</v>
      </c>
      <c r="C33" s="36" t="s">
        <v>230</v>
      </c>
      <c r="D33" s="122">
        <v>2.52</v>
      </c>
      <c r="E33" s="143">
        <v>2.52</v>
      </c>
      <c r="F33" s="143">
        <v>2.4</v>
      </c>
      <c r="G33" s="143">
        <v>2.42</v>
      </c>
      <c r="H33" s="143">
        <v>2.57</v>
      </c>
      <c r="I33" s="143">
        <v>2.4</v>
      </c>
      <c r="J33" s="143">
        <v>2.52</v>
      </c>
      <c r="K33" s="144">
        <v>-4.76</v>
      </c>
      <c r="L33" s="145">
        <v>5</v>
      </c>
      <c r="M33" s="146">
        <v>1717703</v>
      </c>
      <c r="N33" s="147">
        <v>4156259.62</v>
      </c>
    </row>
    <row r="34" spans="1:14" ht="14.65" customHeight="1">
      <c r="A34" s="45"/>
      <c r="B34" s="36" t="s">
        <v>51</v>
      </c>
      <c r="C34" s="36" t="s">
        <v>52</v>
      </c>
      <c r="D34" s="151">
        <v>4.2</v>
      </c>
      <c r="E34" s="162">
        <v>4.83</v>
      </c>
      <c r="F34" s="162">
        <v>4.2</v>
      </c>
      <c r="G34" s="162">
        <v>4.3499999999999996</v>
      </c>
      <c r="H34" s="162">
        <v>4.2</v>
      </c>
      <c r="I34" s="162">
        <v>4.83</v>
      </c>
      <c r="J34" s="162">
        <v>4.2</v>
      </c>
      <c r="K34" s="163">
        <v>15</v>
      </c>
      <c r="L34" s="164">
        <v>15</v>
      </c>
      <c r="M34" s="165">
        <v>795295</v>
      </c>
      <c r="N34" s="161">
        <v>3455684.05</v>
      </c>
    </row>
    <row r="35" spans="1:14" ht="14.65" customHeight="1">
      <c r="A35" s="45"/>
      <c r="B35" s="36" t="s">
        <v>217</v>
      </c>
      <c r="C35" s="36" t="s">
        <v>218</v>
      </c>
      <c r="D35" s="122">
        <v>17.7</v>
      </c>
      <c r="E35" s="143">
        <v>17.7</v>
      </c>
      <c r="F35" s="143">
        <v>17.5</v>
      </c>
      <c r="G35" s="143">
        <v>17.64</v>
      </c>
      <c r="H35" s="143">
        <v>17.48</v>
      </c>
      <c r="I35" s="143">
        <v>17.649999999999999</v>
      </c>
      <c r="J35" s="143">
        <v>17.7</v>
      </c>
      <c r="K35" s="144">
        <v>-0.28000000000000003</v>
      </c>
      <c r="L35" s="145">
        <v>4</v>
      </c>
      <c r="M35" s="146">
        <v>9000</v>
      </c>
      <c r="N35" s="147">
        <v>158800</v>
      </c>
    </row>
    <row r="36" spans="1:14" ht="14.65" customHeight="1">
      <c r="A36" s="45"/>
      <c r="B36" s="36" t="s">
        <v>267</v>
      </c>
      <c r="C36" s="36" t="s">
        <v>268</v>
      </c>
      <c r="D36" s="122">
        <v>1.4</v>
      </c>
      <c r="E36" s="143">
        <v>1.47</v>
      </c>
      <c r="F36" s="143">
        <v>1.37</v>
      </c>
      <c r="G36" s="143">
        <v>1.43</v>
      </c>
      <c r="H36" s="143">
        <v>1.47</v>
      </c>
      <c r="I36" s="143">
        <v>1.4</v>
      </c>
      <c r="J36" s="143">
        <v>1.44</v>
      </c>
      <c r="K36" s="144">
        <v>-2.78</v>
      </c>
      <c r="L36" s="145">
        <v>43</v>
      </c>
      <c r="M36" s="146">
        <v>6687123</v>
      </c>
      <c r="N36" s="147">
        <v>9556202.9499999993</v>
      </c>
    </row>
    <row r="37" spans="1:14" ht="14.65" customHeight="1">
      <c r="A37" s="45"/>
      <c r="B37" s="118" t="s">
        <v>276</v>
      </c>
      <c r="C37" s="118" t="s">
        <v>275</v>
      </c>
      <c r="D37" s="122">
        <v>2.9</v>
      </c>
      <c r="E37" s="143">
        <v>2.9</v>
      </c>
      <c r="F37" s="143">
        <v>2.75</v>
      </c>
      <c r="G37" s="143">
        <v>2.76</v>
      </c>
      <c r="H37" s="143">
        <v>2.81</v>
      </c>
      <c r="I37" s="143">
        <v>2.9</v>
      </c>
      <c r="J37" s="143">
        <v>2.81</v>
      </c>
      <c r="K37" s="144">
        <v>3.2</v>
      </c>
      <c r="L37" s="145">
        <v>5</v>
      </c>
      <c r="M37" s="146">
        <v>3102996</v>
      </c>
      <c r="N37" s="147">
        <v>8563688.4000000004</v>
      </c>
    </row>
    <row r="38" spans="1:14" ht="14.65" customHeight="1">
      <c r="A38" s="45"/>
      <c r="B38" s="36" t="s">
        <v>184</v>
      </c>
      <c r="C38" s="36" t="s">
        <v>183</v>
      </c>
      <c r="D38" s="122">
        <v>2.42</v>
      </c>
      <c r="E38" s="143">
        <v>2.42</v>
      </c>
      <c r="F38" s="143">
        <v>2.39</v>
      </c>
      <c r="G38" s="143">
        <v>2.4</v>
      </c>
      <c r="H38" s="143">
        <v>2.4</v>
      </c>
      <c r="I38" s="143">
        <v>2.41</v>
      </c>
      <c r="J38" s="143">
        <v>2.4</v>
      </c>
      <c r="K38" s="144">
        <v>0.42</v>
      </c>
      <c r="L38" s="145">
        <v>34</v>
      </c>
      <c r="M38" s="146">
        <v>14019532</v>
      </c>
      <c r="N38" s="147">
        <v>33694359.520000003</v>
      </c>
    </row>
    <row r="39" spans="1:14" ht="14.65" customHeight="1">
      <c r="A39" s="45"/>
      <c r="B39" s="36" t="s">
        <v>265</v>
      </c>
      <c r="C39" s="36" t="s">
        <v>266</v>
      </c>
      <c r="D39" s="122">
        <v>5.85</v>
      </c>
      <c r="E39" s="143">
        <v>5.85</v>
      </c>
      <c r="F39" s="143">
        <v>5.8</v>
      </c>
      <c r="G39" s="143">
        <v>5.81</v>
      </c>
      <c r="H39" s="143">
        <v>5.86</v>
      </c>
      <c r="I39" s="143">
        <v>5.81</v>
      </c>
      <c r="J39" s="143">
        <v>5.85</v>
      </c>
      <c r="K39" s="144">
        <v>-0.68</v>
      </c>
      <c r="L39" s="145">
        <v>19</v>
      </c>
      <c r="M39" s="146">
        <v>1725666</v>
      </c>
      <c r="N39" s="147">
        <v>10025146.1</v>
      </c>
    </row>
    <row r="40" spans="1:14" ht="14.65" customHeight="1">
      <c r="A40" s="45"/>
      <c r="B40" s="36" t="s">
        <v>187</v>
      </c>
      <c r="C40" s="36" t="s">
        <v>188</v>
      </c>
      <c r="D40" s="122">
        <v>2.2999999999999998</v>
      </c>
      <c r="E40" s="166">
        <v>2.2999999999999998</v>
      </c>
      <c r="F40" s="166">
        <v>2.2999999999999998</v>
      </c>
      <c r="G40" s="166">
        <v>2.2999999999999998</v>
      </c>
      <c r="H40" s="166">
        <v>2.2999999999999998</v>
      </c>
      <c r="I40" s="166">
        <v>2.2999999999999998</v>
      </c>
      <c r="J40" s="166">
        <v>2.2999999999999998</v>
      </c>
      <c r="K40" s="82">
        <v>0</v>
      </c>
      <c r="L40" s="164">
        <v>1</v>
      </c>
      <c r="M40" s="165">
        <v>17116</v>
      </c>
      <c r="N40" s="161">
        <v>39366.800000000003</v>
      </c>
    </row>
    <row r="41" spans="1:14" ht="14.65" customHeight="1">
      <c r="A41" s="45"/>
      <c r="B41" s="249" t="s">
        <v>20</v>
      </c>
      <c r="C41" s="250"/>
      <c r="D41" s="267"/>
      <c r="E41" s="258"/>
      <c r="F41" s="258"/>
      <c r="G41" s="258"/>
      <c r="H41" s="258"/>
      <c r="I41" s="258"/>
      <c r="J41" s="258"/>
      <c r="K41" s="268"/>
      <c r="L41" s="51">
        <f>SUM(L31:L40)</f>
        <v>200</v>
      </c>
      <c r="M41" s="51">
        <f>SUM(M31:M40)</f>
        <v>384977334</v>
      </c>
      <c r="N41" s="51">
        <f>SUM(N31:N40)</f>
        <v>1885732359.9199998</v>
      </c>
    </row>
    <row r="42" spans="1:14" ht="14.65" customHeight="1">
      <c r="A42" s="45"/>
      <c r="B42" s="254" t="s">
        <v>28</v>
      </c>
      <c r="C42" s="255"/>
      <c r="D42" s="255"/>
      <c r="E42" s="255"/>
      <c r="F42" s="255"/>
      <c r="G42" s="255"/>
      <c r="H42" s="255"/>
      <c r="I42" s="255"/>
      <c r="J42" s="255"/>
      <c r="K42" s="255"/>
      <c r="L42" s="255"/>
      <c r="M42" s="255"/>
      <c r="N42" s="256"/>
    </row>
    <row r="43" spans="1:14" ht="14.65" customHeight="1">
      <c r="A43" s="45"/>
      <c r="B43" s="105" t="s">
        <v>201</v>
      </c>
      <c r="C43" s="105" t="s">
        <v>202</v>
      </c>
      <c r="D43" s="122">
        <v>11.5</v>
      </c>
      <c r="E43" s="143">
        <v>11.51</v>
      </c>
      <c r="F43" s="143">
        <v>11.5</v>
      </c>
      <c r="G43" s="143">
        <v>11.5</v>
      </c>
      <c r="H43" s="143">
        <v>11.5</v>
      </c>
      <c r="I43" s="143">
        <v>11.5</v>
      </c>
      <c r="J43" s="143">
        <v>11.5</v>
      </c>
      <c r="K43" s="144">
        <v>0</v>
      </c>
      <c r="L43" s="145">
        <v>9</v>
      </c>
      <c r="M43" s="146">
        <v>1775000</v>
      </c>
      <c r="N43" s="147">
        <v>20413250</v>
      </c>
    </row>
    <row r="44" spans="1:14" ht="14.65" customHeight="1">
      <c r="A44" s="45"/>
      <c r="B44" s="36" t="s">
        <v>143</v>
      </c>
      <c r="C44" s="36" t="s">
        <v>144</v>
      </c>
      <c r="D44" s="122">
        <v>8.98</v>
      </c>
      <c r="E44" s="143">
        <v>9.02</v>
      </c>
      <c r="F44" s="143">
        <v>8.98</v>
      </c>
      <c r="G44" s="143">
        <v>9</v>
      </c>
      <c r="H44" s="143">
        <v>8.9600000000000009</v>
      </c>
      <c r="I44" s="143">
        <v>9</v>
      </c>
      <c r="J44" s="143">
        <v>8.98</v>
      </c>
      <c r="K44" s="144">
        <v>0.22</v>
      </c>
      <c r="L44" s="145">
        <v>15</v>
      </c>
      <c r="M44" s="146">
        <v>540805</v>
      </c>
      <c r="N44" s="147">
        <v>4866539.5599999996</v>
      </c>
    </row>
    <row r="45" spans="1:14" ht="14.65" customHeight="1">
      <c r="A45" s="45"/>
      <c r="B45" s="105" t="s">
        <v>148</v>
      </c>
      <c r="C45" s="105" t="s">
        <v>149</v>
      </c>
      <c r="D45" s="162">
        <v>36.9</v>
      </c>
      <c r="E45" s="162">
        <v>37</v>
      </c>
      <c r="F45" s="162">
        <v>36.9</v>
      </c>
      <c r="G45" s="162">
        <v>36.99</v>
      </c>
      <c r="H45" s="162">
        <v>38</v>
      </c>
      <c r="I45" s="162">
        <v>37</v>
      </c>
      <c r="J45" s="162">
        <v>38</v>
      </c>
      <c r="K45" s="163">
        <v>-2.63</v>
      </c>
      <c r="L45" s="164">
        <v>11</v>
      </c>
      <c r="M45" s="165">
        <v>380625</v>
      </c>
      <c r="N45" s="161">
        <v>14080333.75</v>
      </c>
    </row>
    <row r="46" spans="1:14" ht="14.65" customHeight="1">
      <c r="A46" s="45"/>
      <c r="B46" s="36" t="s">
        <v>39</v>
      </c>
      <c r="C46" s="36" t="s">
        <v>40</v>
      </c>
      <c r="D46" s="122">
        <v>23.5</v>
      </c>
      <c r="E46" s="143">
        <v>23.75</v>
      </c>
      <c r="F46" s="143">
        <v>23.5</v>
      </c>
      <c r="G46" s="143">
        <v>23.57</v>
      </c>
      <c r="H46" s="143">
        <v>23.6</v>
      </c>
      <c r="I46" s="143">
        <v>23.75</v>
      </c>
      <c r="J46" s="143">
        <v>23.6</v>
      </c>
      <c r="K46" s="144">
        <v>0.64</v>
      </c>
      <c r="L46" s="145">
        <v>5</v>
      </c>
      <c r="M46" s="146">
        <v>85000</v>
      </c>
      <c r="N46" s="147">
        <v>2003250</v>
      </c>
    </row>
    <row r="47" spans="1:14" ht="14.65" customHeight="1">
      <c r="A47" s="45"/>
      <c r="B47" s="36" t="s">
        <v>169</v>
      </c>
      <c r="C47" s="36" t="s">
        <v>170</v>
      </c>
      <c r="D47" s="122">
        <v>19.22</v>
      </c>
      <c r="E47" s="143">
        <v>19.22</v>
      </c>
      <c r="F47" s="143">
        <v>19</v>
      </c>
      <c r="G47" s="143">
        <v>19.22</v>
      </c>
      <c r="H47" s="143">
        <v>16.8</v>
      </c>
      <c r="I47" s="143">
        <v>19</v>
      </c>
      <c r="J47" s="143">
        <v>16.72</v>
      </c>
      <c r="K47" s="144">
        <v>13.64</v>
      </c>
      <c r="L47" s="145">
        <v>8</v>
      </c>
      <c r="M47" s="146">
        <v>61542</v>
      </c>
      <c r="N47" s="147">
        <v>1182549.7</v>
      </c>
    </row>
    <row r="48" spans="1:14" ht="14.65" customHeight="1">
      <c r="A48" s="45"/>
      <c r="B48" s="249" t="s">
        <v>176</v>
      </c>
      <c r="C48" s="250"/>
      <c r="D48" s="267"/>
      <c r="E48" s="258"/>
      <c r="F48" s="258"/>
      <c r="G48" s="258"/>
      <c r="H48" s="258"/>
      <c r="I48" s="258"/>
      <c r="J48" s="258"/>
      <c r="K48" s="268"/>
      <c r="L48" s="51">
        <f>SUM(L43:L47)</f>
        <v>48</v>
      </c>
      <c r="M48" s="51">
        <f>SUM(M43:M47)</f>
        <v>2842972</v>
      </c>
      <c r="N48" s="51">
        <f>SUM(N43:N47)</f>
        <v>42545923.010000005</v>
      </c>
    </row>
    <row r="49" spans="1:14" ht="23.25" customHeight="1">
      <c r="A49" s="45"/>
      <c r="B49" s="251" t="s">
        <v>336</v>
      </c>
      <c r="C49" s="251"/>
      <c r="D49" s="251"/>
      <c r="E49" s="251"/>
      <c r="F49" s="251"/>
      <c r="G49" s="251"/>
      <c r="H49" s="251"/>
      <c r="I49" s="251"/>
      <c r="J49" s="251"/>
      <c r="K49" s="251"/>
      <c r="L49" s="251"/>
      <c r="M49" s="251"/>
      <c r="N49" s="251"/>
    </row>
    <row r="50" spans="1:14" ht="35.25" customHeight="1">
      <c r="A50" s="45"/>
      <c r="B50" s="46" t="s">
        <v>6</v>
      </c>
      <c r="C50" s="47" t="s">
        <v>7</v>
      </c>
      <c r="D50" s="47" t="s">
        <v>8</v>
      </c>
      <c r="E50" s="47" t="s">
        <v>9</v>
      </c>
      <c r="F50" s="47" t="s">
        <v>10</v>
      </c>
      <c r="G50" s="47" t="s">
        <v>11</v>
      </c>
      <c r="H50" s="47" t="s">
        <v>12</v>
      </c>
      <c r="I50" s="47" t="s">
        <v>13</v>
      </c>
      <c r="J50" s="48" t="s">
        <v>14</v>
      </c>
      <c r="K50" s="49" t="s">
        <v>15</v>
      </c>
      <c r="L50" s="50" t="s">
        <v>3</v>
      </c>
      <c r="M50" s="50" t="s">
        <v>2</v>
      </c>
      <c r="N50" s="47" t="s">
        <v>1</v>
      </c>
    </row>
    <row r="51" spans="1:14" ht="14.65" customHeight="1">
      <c r="A51" s="45"/>
      <c r="B51" s="254" t="s">
        <v>21</v>
      </c>
      <c r="C51" s="255"/>
      <c r="D51" s="255"/>
      <c r="E51" s="255"/>
      <c r="F51" s="255"/>
      <c r="G51" s="255"/>
      <c r="H51" s="255"/>
      <c r="I51" s="255"/>
      <c r="J51" s="255"/>
      <c r="K51" s="255"/>
      <c r="L51" s="255"/>
      <c r="M51" s="255"/>
      <c r="N51" s="256"/>
    </row>
    <row r="52" spans="1:14" ht="14.65" customHeight="1">
      <c r="A52" s="45"/>
      <c r="B52" s="36" t="s">
        <v>305</v>
      </c>
      <c r="C52" s="36" t="s">
        <v>306</v>
      </c>
      <c r="D52" s="122">
        <v>11</v>
      </c>
      <c r="E52" s="143">
        <v>11</v>
      </c>
      <c r="F52" s="143">
        <v>11</v>
      </c>
      <c r="G52" s="143">
        <v>11</v>
      </c>
      <c r="H52" s="143">
        <v>9.57</v>
      </c>
      <c r="I52" s="143">
        <v>11</v>
      </c>
      <c r="J52" s="143">
        <v>9.57</v>
      </c>
      <c r="K52" s="144">
        <v>14.94</v>
      </c>
      <c r="L52" s="145">
        <v>23</v>
      </c>
      <c r="M52" s="146">
        <v>495579</v>
      </c>
      <c r="N52" s="147">
        <v>5451369</v>
      </c>
    </row>
    <row r="53" spans="1:14" ht="14.65" customHeight="1">
      <c r="A53" s="45"/>
      <c r="B53" s="36" t="s">
        <v>288</v>
      </c>
      <c r="C53" s="36" t="s">
        <v>289</v>
      </c>
      <c r="D53" s="122">
        <v>4.55</v>
      </c>
      <c r="E53" s="143">
        <v>4.55</v>
      </c>
      <c r="F53" s="143">
        <v>4.55</v>
      </c>
      <c r="G53" s="143">
        <v>4.55</v>
      </c>
      <c r="H53" s="143">
        <v>4.5</v>
      </c>
      <c r="I53" s="143">
        <v>4.55</v>
      </c>
      <c r="J53" s="143">
        <v>4.55</v>
      </c>
      <c r="K53" s="82">
        <v>0</v>
      </c>
      <c r="L53" s="145">
        <v>1</v>
      </c>
      <c r="M53" s="146">
        <v>10400</v>
      </c>
      <c r="N53" s="147">
        <v>47320</v>
      </c>
    </row>
    <row r="54" spans="1:14" ht="14.65" customHeight="1">
      <c r="A54" s="45"/>
      <c r="B54" s="249" t="s">
        <v>304</v>
      </c>
      <c r="C54" s="250"/>
      <c r="D54" s="267"/>
      <c r="E54" s="258"/>
      <c r="F54" s="258"/>
      <c r="G54" s="258"/>
      <c r="H54" s="258"/>
      <c r="I54" s="258"/>
      <c r="J54" s="258"/>
      <c r="K54" s="268"/>
      <c r="L54" s="51">
        <f>SUM(L52:L53)</f>
        <v>24</v>
      </c>
      <c r="M54" s="51">
        <f>SUM(M52:M53)</f>
        <v>505979</v>
      </c>
      <c r="N54" s="51">
        <f>SUM(N52:N53)</f>
        <v>5498689</v>
      </c>
    </row>
    <row r="55" spans="1:14" ht="14.65" customHeight="1">
      <c r="A55" s="45"/>
      <c r="B55" s="265" t="s">
        <v>22</v>
      </c>
      <c r="C55" s="266"/>
      <c r="D55" s="52"/>
      <c r="E55" s="52"/>
      <c r="F55" s="52"/>
      <c r="G55" s="52"/>
      <c r="H55" s="52"/>
      <c r="I55" s="52"/>
      <c r="J55" s="52"/>
      <c r="K55" s="52"/>
      <c r="L55" s="53">
        <f>L54+L48+L41+L29+L24+L20+L16</f>
        <v>734</v>
      </c>
      <c r="M55" s="53">
        <f t="shared" ref="M55:N55" si="0">M54+M48+M41+M29+M24+M20+M16</f>
        <v>753657267</v>
      </c>
      <c r="N55" s="53">
        <f t="shared" si="0"/>
        <v>2591790689.1299996</v>
      </c>
    </row>
    <row r="56" spans="1:14" ht="26.25" customHeight="1">
      <c r="A56" s="45"/>
      <c r="B56" s="251" t="s">
        <v>337</v>
      </c>
      <c r="C56" s="251"/>
      <c r="D56" s="251"/>
      <c r="E56" s="251"/>
      <c r="F56" s="251"/>
      <c r="G56" s="251"/>
      <c r="H56" s="251"/>
      <c r="I56" s="251"/>
      <c r="J56" s="251"/>
      <c r="K56" s="251"/>
      <c r="L56" s="251"/>
      <c r="M56" s="251"/>
      <c r="N56" s="251"/>
    </row>
    <row r="57" spans="1:14" ht="27.75" customHeight="1">
      <c r="A57" s="45"/>
      <c r="B57" s="46" t="s">
        <v>6</v>
      </c>
      <c r="C57" s="47" t="s">
        <v>7</v>
      </c>
      <c r="D57" s="47" t="s">
        <v>8</v>
      </c>
      <c r="E57" s="47" t="s">
        <v>9</v>
      </c>
      <c r="F57" s="47" t="s">
        <v>10</v>
      </c>
      <c r="G57" s="47" t="s">
        <v>11</v>
      </c>
      <c r="H57" s="47" t="s">
        <v>12</v>
      </c>
      <c r="I57" s="47" t="s">
        <v>13</v>
      </c>
      <c r="J57" s="48" t="s">
        <v>14</v>
      </c>
      <c r="K57" s="49" t="s">
        <v>15</v>
      </c>
      <c r="L57" s="50" t="s">
        <v>3</v>
      </c>
      <c r="M57" s="50" t="s">
        <v>2</v>
      </c>
      <c r="N57" s="47" t="s">
        <v>1</v>
      </c>
    </row>
    <row r="58" spans="1:14" ht="14.45" customHeight="1">
      <c r="A58" s="45"/>
      <c r="B58" s="254" t="s">
        <v>16</v>
      </c>
      <c r="C58" s="255"/>
      <c r="D58" s="255"/>
      <c r="E58" s="255"/>
      <c r="F58" s="255"/>
      <c r="G58" s="255"/>
      <c r="H58" s="255"/>
      <c r="I58" s="255"/>
      <c r="J58" s="255"/>
      <c r="K58" s="255"/>
      <c r="L58" s="255"/>
      <c r="M58" s="255"/>
      <c r="N58" s="256"/>
    </row>
    <row r="59" spans="1:14" ht="14.45" customHeight="1">
      <c r="A59" s="45"/>
      <c r="B59" s="36" t="s">
        <v>219</v>
      </c>
      <c r="C59" s="36" t="s">
        <v>220</v>
      </c>
      <c r="D59" s="102">
        <v>0.09</v>
      </c>
      <c r="E59" s="156">
        <v>0.09</v>
      </c>
      <c r="F59" s="156">
        <v>0.09</v>
      </c>
      <c r="G59" s="156">
        <v>0.09</v>
      </c>
      <c r="H59" s="156">
        <v>0.09</v>
      </c>
      <c r="I59" s="156">
        <v>0.09</v>
      </c>
      <c r="J59" s="156">
        <v>0.09</v>
      </c>
      <c r="K59" s="82">
        <v>0</v>
      </c>
      <c r="L59" s="157">
        <v>4</v>
      </c>
      <c r="M59" s="158">
        <v>76449773</v>
      </c>
      <c r="N59" s="159">
        <v>6880479.5700000003</v>
      </c>
    </row>
    <row r="60" spans="1:14" ht="14.45" customHeight="1">
      <c r="A60" s="45"/>
      <c r="B60" s="36" t="s">
        <v>284</v>
      </c>
      <c r="C60" s="105" t="s">
        <v>285</v>
      </c>
      <c r="D60" s="102">
        <v>0.65</v>
      </c>
      <c r="E60" s="122">
        <v>0.65</v>
      </c>
      <c r="F60" s="122">
        <v>0.65</v>
      </c>
      <c r="G60" s="122">
        <v>0.65</v>
      </c>
      <c r="H60" s="122">
        <v>0.65</v>
      </c>
      <c r="I60" s="122">
        <v>0.65</v>
      </c>
      <c r="J60" s="122">
        <v>0.64</v>
      </c>
      <c r="K60" s="125">
        <v>1.56</v>
      </c>
      <c r="L60" s="123">
        <v>1</v>
      </c>
      <c r="M60" s="126">
        <v>67065</v>
      </c>
      <c r="N60" s="124">
        <v>43592.25</v>
      </c>
    </row>
    <row r="61" spans="1:14" ht="14.45" customHeight="1">
      <c r="A61" s="45"/>
      <c r="B61" s="252" t="s">
        <v>17</v>
      </c>
      <c r="C61" s="253"/>
      <c r="D61" s="111"/>
      <c r="E61" s="111"/>
      <c r="F61" s="111"/>
      <c r="G61" s="111"/>
      <c r="H61" s="111"/>
      <c r="I61" s="111"/>
      <c r="J61" s="111"/>
      <c r="K61" s="111"/>
      <c r="L61" s="120">
        <f>SUM(L59:L60)</f>
        <v>5</v>
      </c>
      <c r="M61" s="120">
        <f>SUM(M59:M60)</f>
        <v>76516838</v>
      </c>
      <c r="N61" s="120">
        <f>SUM(N59:N60)</f>
        <v>6924071.8200000003</v>
      </c>
    </row>
    <row r="62" spans="1:14" ht="14.45" customHeight="1">
      <c r="A62" s="45"/>
      <c r="B62" s="254" t="s">
        <v>18</v>
      </c>
      <c r="C62" s="255"/>
      <c r="D62" s="255"/>
      <c r="E62" s="255"/>
      <c r="F62" s="255"/>
      <c r="G62" s="255"/>
      <c r="H62" s="255"/>
      <c r="I62" s="255"/>
      <c r="J62" s="255"/>
      <c r="K62" s="255"/>
      <c r="L62" s="255"/>
      <c r="M62" s="255"/>
      <c r="N62" s="256"/>
    </row>
    <row r="63" spans="1:14" ht="14.45" customHeight="1">
      <c r="A63" s="45"/>
      <c r="B63" s="103" t="s">
        <v>251</v>
      </c>
      <c r="C63" s="103" t="s">
        <v>252</v>
      </c>
      <c r="D63" s="102">
        <v>2.5499999999999998</v>
      </c>
      <c r="E63" s="122">
        <v>2.64</v>
      </c>
      <c r="F63" s="122">
        <v>2.2200000000000002</v>
      </c>
      <c r="G63" s="122">
        <v>2.35</v>
      </c>
      <c r="H63" s="122">
        <v>2.58</v>
      </c>
      <c r="I63" s="122">
        <v>2.2200000000000002</v>
      </c>
      <c r="J63" s="122">
        <v>2.5499999999999998</v>
      </c>
      <c r="K63" s="125">
        <v>-12.94</v>
      </c>
      <c r="L63" s="123">
        <v>48</v>
      </c>
      <c r="M63" s="126">
        <v>5024282</v>
      </c>
      <c r="N63" s="124">
        <v>11807931.289999999</v>
      </c>
    </row>
    <row r="64" spans="1:14" ht="14.45" customHeight="1">
      <c r="A64" s="45"/>
      <c r="B64" s="249" t="s">
        <v>89</v>
      </c>
      <c r="C64" s="250"/>
      <c r="D64" s="257"/>
      <c r="E64" s="258"/>
      <c r="F64" s="258"/>
      <c r="G64" s="258"/>
      <c r="H64" s="258"/>
      <c r="I64" s="258"/>
      <c r="J64" s="258"/>
      <c r="K64" s="259"/>
      <c r="L64" s="51">
        <f>SUM(L63)</f>
        <v>48</v>
      </c>
      <c r="M64" s="51">
        <f>SUM(M63)</f>
        <v>5024282</v>
      </c>
      <c r="N64" s="51">
        <f>SUM(N63)</f>
        <v>11807931.289999999</v>
      </c>
    </row>
    <row r="65" spans="1:14" ht="14.45" customHeight="1">
      <c r="A65" s="45"/>
      <c r="B65" s="254" t="s">
        <v>19</v>
      </c>
      <c r="C65" s="255"/>
      <c r="D65" s="255"/>
      <c r="E65" s="255"/>
      <c r="F65" s="255"/>
      <c r="G65" s="255"/>
      <c r="H65" s="255"/>
      <c r="I65" s="255"/>
      <c r="J65" s="255"/>
      <c r="K65" s="255"/>
      <c r="L65" s="255"/>
      <c r="M65" s="255"/>
      <c r="N65" s="256"/>
    </row>
    <row r="66" spans="1:14" ht="14.45" customHeight="1">
      <c r="A66" s="45"/>
      <c r="B66" s="36" t="s">
        <v>50</v>
      </c>
      <c r="C66" s="36" t="s">
        <v>49</v>
      </c>
      <c r="D66" s="86">
        <v>3.3</v>
      </c>
      <c r="E66" s="122">
        <v>3.3</v>
      </c>
      <c r="F66" s="122">
        <v>3.27</v>
      </c>
      <c r="G66" s="122">
        <v>3.29</v>
      </c>
      <c r="H66" s="122">
        <v>3.3</v>
      </c>
      <c r="I66" s="122">
        <v>3.27</v>
      </c>
      <c r="J66" s="122">
        <v>3.3</v>
      </c>
      <c r="K66" s="125">
        <v>-0.91</v>
      </c>
      <c r="L66" s="123">
        <v>22</v>
      </c>
      <c r="M66" s="126">
        <v>2874320</v>
      </c>
      <c r="N66" s="124">
        <v>9453507.3300000001</v>
      </c>
    </row>
    <row r="67" spans="1:14" ht="14.45" customHeight="1">
      <c r="A67" s="45"/>
      <c r="B67" s="249" t="s">
        <v>20</v>
      </c>
      <c r="C67" s="250"/>
      <c r="D67" s="257"/>
      <c r="E67" s="258"/>
      <c r="F67" s="258"/>
      <c r="G67" s="258"/>
      <c r="H67" s="258"/>
      <c r="I67" s="258"/>
      <c r="J67" s="258"/>
      <c r="K67" s="259"/>
      <c r="L67" s="51">
        <f>SUM(L66)</f>
        <v>22</v>
      </c>
      <c r="M67" s="51">
        <f>SUM(M66)</f>
        <v>2874320</v>
      </c>
      <c r="N67" s="51">
        <f>SUM(N66)</f>
        <v>9453507.3300000001</v>
      </c>
    </row>
    <row r="68" spans="1:14" ht="14.45" customHeight="1">
      <c r="A68" s="45"/>
      <c r="B68" s="254" t="s">
        <v>28</v>
      </c>
      <c r="C68" s="255"/>
      <c r="D68" s="255"/>
      <c r="E68" s="255"/>
      <c r="F68" s="255"/>
      <c r="G68" s="255"/>
      <c r="H68" s="255"/>
      <c r="I68" s="255"/>
      <c r="J68" s="255"/>
      <c r="K68" s="255"/>
      <c r="L68" s="255"/>
      <c r="M68" s="255"/>
      <c r="N68" s="256"/>
    </row>
    <row r="69" spans="1:14" ht="14.45" customHeight="1">
      <c r="A69" s="45"/>
      <c r="B69" s="36" t="s">
        <v>198</v>
      </c>
      <c r="C69" s="36" t="s">
        <v>199</v>
      </c>
      <c r="D69" s="102">
        <v>32</v>
      </c>
      <c r="E69" s="122">
        <v>32</v>
      </c>
      <c r="F69" s="122">
        <v>32</v>
      </c>
      <c r="G69" s="122">
        <v>32</v>
      </c>
      <c r="H69" s="122">
        <v>31.07</v>
      </c>
      <c r="I69" s="122">
        <v>32</v>
      </c>
      <c r="J69" s="122">
        <v>32</v>
      </c>
      <c r="K69" s="82">
        <v>0</v>
      </c>
      <c r="L69" s="123">
        <v>1</v>
      </c>
      <c r="M69" s="126">
        <v>3080</v>
      </c>
      <c r="N69" s="124">
        <v>98560</v>
      </c>
    </row>
    <row r="70" spans="1:14" ht="14.45" customHeight="1">
      <c r="A70" s="45"/>
      <c r="B70" s="249" t="s">
        <v>176</v>
      </c>
      <c r="C70" s="250"/>
      <c r="D70" s="257"/>
      <c r="E70" s="258"/>
      <c r="F70" s="258"/>
      <c r="G70" s="258"/>
      <c r="H70" s="258"/>
      <c r="I70" s="258"/>
      <c r="J70" s="258"/>
      <c r="K70" s="259"/>
      <c r="L70" s="51">
        <f>SUM(L69)</f>
        <v>1</v>
      </c>
      <c r="M70" s="51">
        <f>SUM(M69)</f>
        <v>3080</v>
      </c>
      <c r="N70" s="51">
        <f>SUM(N69)</f>
        <v>98560</v>
      </c>
    </row>
    <row r="71" spans="1:14" ht="14.45" customHeight="1">
      <c r="A71" s="45"/>
      <c r="B71" s="265" t="s">
        <v>182</v>
      </c>
      <c r="C71" s="266"/>
      <c r="D71" s="52"/>
      <c r="E71" s="52"/>
      <c r="F71" s="52"/>
      <c r="G71" s="52"/>
      <c r="H71" s="52"/>
      <c r="I71" s="52"/>
      <c r="J71" s="52"/>
      <c r="K71" s="52"/>
      <c r="L71" s="53">
        <f>L70+L67+L64+L61</f>
        <v>76</v>
      </c>
      <c r="M71" s="53">
        <f t="shared" ref="M71:N71" si="1">M70+M67+M64+M61</f>
        <v>84418520</v>
      </c>
      <c r="N71" s="53">
        <f t="shared" si="1"/>
        <v>28284070.439999998</v>
      </c>
    </row>
    <row r="72" spans="1:14" ht="26.25" customHeight="1">
      <c r="A72" s="45"/>
      <c r="B72" s="251" t="s">
        <v>338</v>
      </c>
      <c r="C72" s="251"/>
      <c r="D72" s="251"/>
      <c r="E72" s="251"/>
      <c r="F72" s="251"/>
      <c r="G72" s="251"/>
      <c r="H72" s="251"/>
      <c r="I72" s="251"/>
      <c r="J72" s="251"/>
      <c r="K72" s="251"/>
      <c r="L72" s="251"/>
      <c r="M72" s="251"/>
      <c r="N72" s="251"/>
    </row>
    <row r="73" spans="1:14" ht="30.75" customHeight="1">
      <c r="A73" s="45"/>
      <c r="B73" s="46" t="s">
        <v>6</v>
      </c>
      <c r="C73" s="47" t="s">
        <v>7</v>
      </c>
      <c r="D73" s="47" t="s">
        <v>8</v>
      </c>
      <c r="E73" s="47" t="s">
        <v>9</v>
      </c>
      <c r="F73" s="47" t="s">
        <v>10</v>
      </c>
      <c r="G73" s="47" t="s">
        <v>11</v>
      </c>
      <c r="H73" s="47" t="s">
        <v>12</v>
      </c>
      <c r="I73" s="47" t="s">
        <v>13</v>
      </c>
      <c r="J73" s="48" t="s">
        <v>14</v>
      </c>
      <c r="K73" s="49" t="s">
        <v>15</v>
      </c>
      <c r="L73" s="50" t="s">
        <v>3</v>
      </c>
      <c r="M73" s="50" t="s">
        <v>2</v>
      </c>
      <c r="N73" s="47" t="s">
        <v>1</v>
      </c>
    </row>
    <row r="74" spans="1:14" ht="14.45" customHeight="1">
      <c r="A74" s="45"/>
      <c r="B74" s="254" t="s">
        <v>16</v>
      </c>
      <c r="C74" s="255"/>
      <c r="D74" s="255"/>
      <c r="E74" s="255"/>
      <c r="F74" s="255"/>
      <c r="G74" s="255"/>
      <c r="H74" s="255"/>
      <c r="I74" s="255"/>
      <c r="J74" s="255"/>
      <c r="K74" s="255"/>
      <c r="L74" s="255"/>
      <c r="M74" s="255"/>
      <c r="N74" s="256"/>
    </row>
    <row r="75" spans="1:14" ht="14.45" customHeight="1">
      <c r="A75" s="45"/>
      <c r="B75" s="108" t="s">
        <v>223</v>
      </c>
      <c r="C75" s="108" t="s">
        <v>224</v>
      </c>
      <c r="D75" s="86">
        <v>0.11</v>
      </c>
      <c r="E75" s="122">
        <v>0.11</v>
      </c>
      <c r="F75" s="122">
        <v>0.11</v>
      </c>
      <c r="G75" s="122">
        <v>0.11</v>
      </c>
      <c r="H75" s="122">
        <v>0.11</v>
      </c>
      <c r="I75" s="122">
        <v>0.11</v>
      </c>
      <c r="J75" s="122">
        <v>0.11</v>
      </c>
      <c r="K75" s="82">
        <v>0</v>
      </c>
      <c r="L75" s="123">
        <v>13</v>
      </c>
      <c r="M75" s="126">
        <v>312000000</v>
      </c>
      <c r="N75" s="124">
        <v>34320000</v>
      </c>
    </row>
    <row r="76" spans="1:14" ht="14.45" customHeight="1">
      <c r="A76" s="45"/>
      <c r="B76" s="155" t="s">
        <v>312</v>
      </c>
      <c r="C76" s="155" t="s">
        <v>313</v>
      </c>
      <c r="D76" s="86">
        <v>0.05</v>
      </c>
      <c r="E76" s="122">
        <v>0.05</v>
      </c>
      <c r="F76" s="122">
        <v>0.05</v>
      </c>
      <c r="G76" s="122">
        <v>0.05</v>
      </c>
      <c r="H76" s="122">
        <v>0.05</v>
      </c>
      <c r="I76" s="122">
        <v>0.05</v>
      </c>
      <c r="J76" s="122">
        <v>0.05</v>
      </c>
      <c r="K76" s="82">
        <v>0</v>
      </c>
      <c r="L76" s="123">
        <v>1</v>
      </c>
      <c r="M76" s="126">
        <v>2000</v>
      </c>
      <c r="N76" s="124">
        <v>100</v>
      </c>
    </row>
    <row r="77" spans="1:14" ht="14.45" customHeight="1">
      <c r="A77" s="45"/>
      <c r="B77" s="252" t="s">
        <v>17</v>
      </c>
      <c r="C77" s="253"/>
      <c r="D77" s="257"/>
      <c r="E77" s="258"/>
      <c r="F77" s="258"/>
      <c r="G77" s="258"/>
      <c r="H77" s="258"/>
      <c r="I77" s="258"/>
      <c r="J77" s="258"/>
      <c r="K77" s="259"/>
      <c r="L77" s="51">
        <f>SUM(L75:L76)</f>
        <v>14</v>
      </c>
      <c r="M77" s="51">
        <f>SUM(M75:M76)</f>
        <v>312002000</v>
      </c>
      <c r="N77" s="51">
        <f>SUM(N75:N76)</f>
        <v>34320100</v>
      </c>
    </row>
    <row r="78" spans="1:14" ht="14.45" customHeight="1">
      <c r="A78" s="45"/>
      <c r="B78" s="254" t="s">
        <v>18</v>
      </c>
      <c r="C78" s="255"/>
      <c r="D78" s="255"/>
      <c r="E78" s="255"/>
      <c r="F78" s="255"/>
      <c r="G78" s="255"/>
      <c r="H78" s="255"/>
      <c r="I78" s="255"/>
      <c r="J78" s="255"/>
      <c r="K78" s="255"/>
      <c r="L78" s="255"/>
      <c r="M78" s="255"/>
      <c r="N78" s="256"/>
    </row>
    <row r="79" spans="1:14" ht="14.45" customHeight="1">
      <c r="A79" s="45"/>
      <c r="B79" s="108" t="s">
        <v>54</v>
      </c>
      <c r="C79" s="108" t="s">
        <v>53</v>
      </c>
      <c r="D79" s="86">
        <v>1.9</v>
      </c>
      <c r="E79" s="122">
        <v>2</v>
      </c>
      <c r="F79" s="122">
        <v>1.9</v>
      </c>
      <c r="G79" s="122">
        <v>1.97</v>
      </c>
      <c r="H79" s="122">
        <v>1.91</v>
      </c>
      <c r="I79" s="122">
        <v>2</v>
      </c>
      <c r="J79" s="122">
        <v>1.91</v>
      </c>
      <c r="K79" s="125">
        <v>4.71</v>
      </c>
      <c r="L79" s="123">
        <v>11</v>
      </c>
      <c r="M79" s="126">
        <v>6299413</v>
      </c>
      <c r="N79" s="124">
        <v>12413433.640000001</v>
      </c>
    </row>
    <row r="80" spans="1:14" ht="14.45" customHeight="1">
      <c r="A80" s="45"/>
      <c r="B80" s="260" t="s">
        <v>89</v>
      </c>
      <c r="C80" s="261"/>
      <c r="D80" s="257"/>
      <c r="E80" s="258"/>
      <c r="F80" s="258"/>
      <c r="G80" s="258"/>
      <c r="H80" s="258"/>
      <c r="I80" s="258"/>
      <c r="J80" s="258"/>
      <c r="K80" s="259"/>
      <c r="L80" s="51">
        <f>SUM(L79)</f>
        <v>11</v>
      </c>
      <c r="M80" s="51">
        <f>SUM(M79)</f>
        <v>6299413</v>
      </c>
      <c r="N80" s="51">
        <f>SUM(N79)</f>
        <v>12413433.640000001</v>
      </c>
    </row>
    <row r="81" spans="1:14" ht="14.45" customHeight="1">
      <c r="A81" s="45"/>
      <c r="B81" s="254" t="s">
        <v>19</v>
      </c>
      <c r="C81" s="255"/>
      <c r="D81" s="255"/>
      <c r="E81" s="255"/>
      <c r="F81" s="255"/>
      <c r="G81" s="255"/>
      <c r="H81" s="255"/>
      <c r="I81" s="255"/>
      <c r="J81" s="255"/>
      <c r="K81" s="255"/>
      <c r="L81" s="255"/>
      <c r="M81" s="255"/>
      <c r="N81" s="256"/>
    </row>
    <row r="82" spans="1:14" ht="14.45" customHeight="1">
      <c r="A82" s="45"/>
      <c r="B82" s="108" t="s">
        <v>108</v>
      </c>
      <c r="C82" s="108" t="s">
        <v>109</v>
      </c>
      <c r="D82" s="86">
        <v>1.9</v>
      </c>
      <c r="E82" s="122">
        <v>1.9</v>
      </c>
      <c r="F82" s="122">
        <v>1.9</v>
      </c>
      <c r="G82" s="122">
        <v>1.9</v>
      </c>
      <c r="H82" s="122">
        <v>1.9</v>
      </c>
      <c r="I82" s="122">
        <v>1.9</v>
      </c>
      <c r="J82" s="122">
        <v>1.9</v>
      </c>
      <c r="K82" s="82">
        <v>0</v>
      </c>
      <c r="L82" s="123">
        <v>5</v>
      </c>
      <c r="M82" s="126">
        <v>303736</v>
      </c>
      <c r="N82" s="124">
        <v>577098.4</v>
      </c>
    </row>
    <row r="83" spans="1:14" ht="14.45" customHeight="1">
      <c r="A83" s="45"/>
      <c r="B83" s="108" t="s">
        <v>227</v>
      </c>
      <c r="C83" s="108" t="s">
        <v>228</v>
      </c>
      <c r="D83" s="107">
        <v>1.85</v>
      </c>
      <c r="E83" s="156">
        <v>1.85</v>
      </c>
      <c r="F83" s="156">
        <v>1.85</v>
      </c>
      <c r="G83" s="156">
        <v>1.85</v>
      </c>
      <c r="H83" s="156">
        <v>1.85</v>
      </c>
      <c r="I83" s="156">
        <v>1.85</v>
      </c>
      <c r="J83" s="156">
        <v>1.85</v>
      </c>
      <c r="K83" s="82">
        <v>0</v>
      </c>
      <c r="L83" s="157">
        <v>1</v>
      </c>
      <c r="M83" s="158">
        <v>6985</v>
      </c>
      <c r="N83" s="159">
        <v>12922.25</v>
      </c>
    </row>
    <row r="84" spans="1:14" ht="14.45" customHeight="1">
      <c r="A84" s="45"/>
      <c r="B84" s="108" t="s">
        <v>242</v>
      </c>
      <c r="C84" s="108" t="s">
        <v>243</v>
      </c>
      <c r="D84" s="107">
        <v>0.67</v>
      </c>
      <c r="E84" s="122">
        <v>0.67</v>
      </c>
      <c r="F84" s="122">
        <v>0.67</v>
      </c>
      <c r="G84" s="122">
        <v>0.67</v>
      </c>
      <c r="H84" s="122">
        <v>0.71</v>
      </c>
      <c r="I84" s="122">
        <v>0.67</v>
      </c>
      <c r="J84" s="122">
        <v>0.7</v>
      </c>
      <c r="K84" s="125">
        <v>-4.29</v>
      </c>
      <c r="L84" s="123">
        <v>1</v>
      </c>
      <c r="M84" s="126">
        <v>100000</v>
      </c>
      <c r="N84" s="124">
        <v>67000</v>
      </c>
    </row>
    <row r="85" spans="1:14" ht="14.45" customHeight="1">
      <c r="A85" s="45"/>
      <c r="B85" s="108" t="s">
        <v>104</v>
      </c>
      <c r="C85" s="108" t="s">
        <v>105</v>
      </c>
      <c r="D85" s="39">
        <v>1.91</v>
      </c>
      <c r="E85" s="151">
        <v>1.91</v>
      </c>
      <c r="F85" s="151">
        <v>1.91</v>
      </c>
      <c r="G85" s="151">
        <v>1.91</v>
      </c>
      <c r="H85" s="151">
        <v>1.9</v>
      </c>
      <c r="I85" s="151">
        <v>1.91</v>
      </c>
      <c r="J85" s="151">
        <v>1.9</v>
      </c>
      <c r="K85" s="152">
        <v>0.53</v>
      </c>
      <c r="L85" s="148">
        <v>2</v>
      </c>
      <c r="M85" s="149">
        <v>500000</v>
      </c>
      <c r="N85" s="150">
        <v>955000</v>
      </c>
    </row>
    <row r="86" spans="1:14" ht="14.45" customHeight="1">
      <c r="A86" s="45"/>
      <c r="B86" s="108" t="s">
        <v>97</v>
      </c>
      <c r="C86" s="108" t="s">
        <v>98</v>
      </c>
      <c r="D86" s="86">
        <v>1.17</v>
      </c>
      <c r="E86" s="122">
        <v>1.17</v>
      </c>
      <c r="F86" s="122">
        <v>1.17</v>
      </c>
      <c r="G86" s="122">
        <v>1.17</v>
      </c>
      <c r="H86" s="122">
        <v>1.1599999999999999</v>
      </c>
      <c r="I86" s="122">
        <v>1.17</v>
      </c>
      <c r="J86" s="122">
        <v>1.1599999999999999</v>
      </c>
      <c r="K86" s="125">
        <v>0.86</v>
      </c>
      <c r="L86" s="123">
        <v>10</v>
      </c>
      <c r="M86" s="126">
        <v>6706089</v>
      </c>
      <c r="N86" s="124">
        <v>7846124.1299999999</v>
      </c>
    </row>
    <row r="87" spans="1:14" ht="14.45" customHeight="1">
      <c r="A87" s="45"/>
      <c r="B87" s="249" t="s">
        <v>20</v>
      </c>
      <c r="C87" s="250"/>
      <c r="D87" s="257"/>
      <c r="E87" s="258"/>
      <c r="F87" s="258"/>
      <c r="G87" s="258"/>
      <c r="H87" s="258"/>
      <c r="I87" s="258"/>
      <c r="J87" s="258"/>
      <c r="K87" s="259"/>
      <c r="L87" s="51">
        <f>SUM(L82:L86)</f>
        <v>19</v>
      </c>
      <c r="M87" s="51">
        <f>SUM(M82:M86)</f>
        <v>7616810</v>
      </c>
      <c r="N87" s="51">
        <f>SUM(N82:N86)</f>
        <v>9458144.7799999993</v>
      </c>
    </row>
    <row r="88" spans="1:14" ht="14.45" customHeight="1">
      <c r="A88" s="45"/>
      <c r="B88" s="254"/>
      <c r="C88" s="255"/>
      <c r="D88" s="255"/>
      <c r="E88" s="255"/>
      <c r="F88" s="255"/>
      <c r="G88" s="255"/>
      <c r="H88" s="255"/>
      <c r="I88" s="255"/>
      <c r="J88" s="255"/>
      <c r="K88" s="255"/>
      <c r="L88" s="255"/>
      <c r="M88" s="255"/>
      <c r="N88" s="256"/>
    </row>
    <row r="89" spans="1:14" ht="14.45" customHeight="1">
      <c r="A89" s="45"/>
      <c r="B89" s="36" t="s">
        <v>327</v>
      </c>
      <c r="C89" s="36" t="s">
        <v>326</v>
      </c>
      <c r="D89" s="86">
        <v>5.3</v>
      </c>
      <c r="E89" s="122">
        <v>5.38</v>
      </c>
      <c r="F89" s="122">
        <v>5.0599999999999996</v>
      </c>
      <c r="G89" s="122">
        <v>5.14</v>
      </c>
      <c r="H89" s="122">
        <v>5.65</v>
      </c>
      <c r="I89" s="122">
        <v>5.0999999999999996</v>
      </c>
      <c r="J89" s="122">
        <v>5.67</v>
      </c>
      <c r="K89" s="125">
        <v>-10.050000000000001</v>
      </c>
      <c r="L89" s="123">
        <v>128</v>
      </c>
      <c r="M89" s="126">
        <v>18330699</v>
      </c>
      <c r="N89" s="124">
        <v>94285055.170000002</v>
      </c>
    </row>
    <row r="90" spans="1:14" ht="14.45" customHeight="1">
      <c r="A90" s="45"/>
      <c r="B90" s="260"/>
      <c r="C90" s="261"/>
      <c r="D90" s="257"/>
      <c r="E90" s="258"/>
      <c r="F90" s="258"/>
      <c r="G90" s="258"/>
      <c r="H90" s="258"/>
      <c r="I90" s="258"/>
      <c r="J90" s="258"/>
      <c r="K90" s="259"/>
      <c r="L90" s="51">
        <f>L89</f>
        <v>128</v>
      </c>
      <c r="M90" s="51">
        <f t="shared" ref="M90:N90" si="2">M89</f>
        <v>18330699</v>
      </c>
      <c r="N90" s="51">
        <f t="shared" si="2"/>
        <v>94285055.170000002</v>
      </c>
    </row>
    <row r="91" spans="1:14" ht="14.45" customHeight="1">
      <c r="A91" s="45"/>
      <c r="B91" s="265" t="s">
        <v>37</v>
      </c>
      <c r="C91" s="266"/>
      <c r="D91" s="52"/>
      <c r="E91" s="52"/>
      <c r="F91" s="52"/>
      <c r="G91" s="52"/>
      <c r="H91" s="52"/>
      <c r="I91" s="52"/>
      <c r="J91" s="52"/>
      <c r="K91" s="52"/>
      <c r="L91" s="53">
        <f>L90+L87+L80+L77</f>
        <v>172</v>
      </c>
      <c r="M91" s="53">
        <f t="shared" ref="M91:N91" si="3">M90+M87+M80+M77</f>
        <v>344248922</v>
      </c>
      <c r="N91" s="53">
        <f t="shared" si="3"/>
        <v>150476733.59</v>
      </c>
    </row>
    <row r="92" spans="1:14" ht="14.45" customHeight="1">
      <c r="A92" s="45"/>
      <c r="B92" s="265" t="s">
        <v>38</v>
      </c>
      <c r="C92" s="266"/>
      <c r="D92" s="269"/>
      <c r="E92" s="270"/>
      <c r="F92" s="270"/>
      <c r="G92" s="270"/>
      <c r="H92" s="270"/>
      <c r="I92" s="270"/>
      <c r="J92" s="270"/>
      <c r="K92" s="271"/>
      <c r="L92" s="53">
        <f>L91+L71+L55</f>
        <v>982</v>
      </c>
      <c r="M92" s="53">
        <f>M91+M71+M55</f>
        <v>1182324709</v>
      </c>
      <c r="N92" s="53">
        <f>N91+N71+N55</f>
        <v>2770551493.1599998</v>
      </c>
    </row>
    <row r="94" spans="1:14" ht="15.75" customHeight="1">
      <c r="N94" s="56"/>
    </row>
  </sheetData>
  <mergeCells count="49">
    <mergeCell ref="D90:K90"/>
    <mergeCell ref="B49:N49"/>
    <mergeCell ref="B92:C92"/>
    <mergeCell ref="B91:C91"/>
    <mergeCell ref="D92:K92"/>
    <mergeCell ref="B71:C71"/>
    <mergeCell ref="B72:N72"/>
    <mergeCell ref="B80:C80"/>
    <mergeCell ref="D80:K80"/>
    <mergeCell ref="B78:N78"/>
    <mergeCell ref="B81:N81"/>
    <mergeCell ref="B87:C87"/>
    <mergeCell ref="D87:K87"/>
    <mergeCell ref="B74:N74"/>
    <mergeCell ref="B77:C77"/>
    <mergeCell ref="D77:K77"/>
    <mergeCell ref="B88:N88"/>
    <mergeCell ref="B90:C90"/>
    <mergeCell ref="B58:N58"/>
    <mergeCell ref="B55:C55"/>
    <mergeCell ref="D41:K41"/>
    <mergeCell ref="B42:N42"/>
    <mergeCell ref="B48:C48"/>
    <mergeCell ref="D48:K48"/>
    <mergeCell ref="B51:N51"/>
    <mergeCell ref="B54:C54"/>
    <mergeCell ref="D54:K54"/>
    <mergeCell ref="B62:N62"/>
    <mergeCell ref="B64:C64"/>
    <mergeCell ref="D64:K64"/>
    <mergeCell ref="B70:C70"/>
    <mergeCell ref="D70:K70"/>
    <mergeCell ref="B1:N1"/>
    <mergeCell ref="B3:N3"/>
    <mergeCell ref="B16:C16"/>
    <mergeCell ref="B25:N25"/>
    <mergeCell ref="B29:C29"/>
    <mergeCell ref="B17:N17"/>
    <mergeCell ref="B20:C20"/>
    <mergeCell ref="B21:N21"/>
    <mergeCell ref="B24:C24"/>
    <mergeCell ref="B30:N30"/>
    <mergeCell ref="B41:C41"/>
    <mergeCell ref="B56:N56"/>
    <mergeCell ref="B61:C61"/>
    <mergeCell ref="B68:N68"/>
    <mergeCell ref="D67:K67"/>
    <mergeCell ref="B65:N65"/>
    <mergeCell ref="B67:C67"/>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59"/>
  <sheetViews>
    <sheetView rightToLeft="1" zoomScale="120" zoomScaleNormal="120" zoomScaleSheetLayoutView="95" workbookViewId="0">
      <selection activeCell="C55" sqref="C55"/>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36.75" customHeight="1">
      <c r="B1" s="272" t="s">
        <v>320</v>
      </c>
      <c r="C1" s="272"/>
      <c r="D1" s="272"/>
      <c r="E1" s="272"/>
    </row>
    <row r="2" spans="2:5" ht="30" customHeight="1">
      <c r="B2" s="40" t="s">
        <v>6</v>
      </c>
      <c r="C2" s="40" t="s">
        <v>7</v>
      </c>
      <c r="D2" s="40" t="s">
        <v>24</v>
      </c>
      <c r="E2" s="40" t="s">
        <v>25</v>
      </c>
    </row>
    <row r="3" spans="2:5" ht="20.100000000000001" customHeight="1">
      <c r="B3" s="273" t="s">
        <v>16</v>
      </c>
      <c r="C3" s="274"/>
      <c r="D3" s="274"/>
      <c r="E3" s="275"/>
    </row>
    <row r="4" spans="2:5" ht="20.100000000000001" customHeight="1">
      <c r="B4" s="36" t="s">
        <v>255</v>
      </c>
      <c r="C4" s="36" t="s">
        <v>256</v>
      </c>
      <c r="D4" s="122">
        <v>2.2000000000000002</v>
      </c>
      <c r="E4" s="130">
        <v>2.2000000000000002</v>
      </c>
    </row>
    <row r="5" spans="2:5" ht="20.100000000000001" customHeight="1">
      <c r="B5" s="80" t="s">
        <v>271</v>
      </c>
      <c r="C5" s="80" t="s">
        <v>272</v>
      </c>
      <c r="D5" s="86">
        <v>0.78</v>
      </c>
      <c r="E5" s="162">
        <v>0.78</v>
      </c>
    </row>
    <row r="6" spans="2:5" ht="20.100000000000001" customHeight="1">
      <c r="B6" s="80" t="s">
        <v>138</v>
      </c>
      <c r="C6" s="80" t="s">
        <v>139</v>
      </c>
      <c r="D6" s="86">
        <v>0.41</v>
      </c>
      <c r="E6" s="167">
        <v>0.41</v>
      </c>
    </row>
    <row r="7" spans="2:5" ht="20.100000000000001" customHeight="1">
      <c r="B7" s="284" t="s">
        <v>102</v>
      </c>
      <c r="C7" s="285"/>
      <c r="D7" s="285"/>
      <c r="E7" s="286"/>
    </row>
    <row r="8" spans="2:5" ht="20.100000000000001" customHeight="1">
      <c r="B8" s="36" t="s">
        <v>179</v>
      </c>
      <c r="C8" s="36" t="s">
        <v>180</v>
      </c>
      <c r="D8" s="86">
        <v>0.78</v>
      </c>
      <c r="E8" s="130">
        <v>0.78</v>
      </c>
    </row>
    <row r="9" spans="2:5" ht="20.100000000000001" customHeight="1">
      <c r="B9" s="278" t="s">
        <v>18</v>
      </c>
      <c r="C9" s="279"/>
      <c r="D9" s="279"/>
      <c r="E9" s="280"/>
    </row>
    <row r="10" spans="2:5" ht="20.100000000000001" customHeight="1">
      <c r="B10" s="36" t="s">
        <v>263</v>
      </c>
      <c r="C10" s="36" t="s">
        <v>264</v>
      </c>
      <c r="D10" s="122">
        <v>0.7</v>
      </c>
      <c r="E10" s="131">
        <v>0.7</v>
      </c>
    </row>
    <row r="11" spans="2:5" ht="20.100000000000001" customHeight="1">
      <c r="B11" s="36" t="s">
        <v>106</v>
      </c>
      <c r="C11" s="36" t="s">
        <v>107</v>
      </c>
      <c r="D11" s="151">
        <v>7.08</v>
      </c>
      <c r="E11" s="131">
        <v>7.1</v>
      </c>
    </row>
    <row r="12" spans="2:5" ht="20.100000000000001" customHeight="1">
      <c r="B12" s="254" t="s">
        <v>19</v>
      </c>
      <c r="C12" s="255"/>
      <c r="D12" s="255"/>
      <c r="E12" s="256"/>
    </row>
    <row r="13" spans="2:5" ht="20.100000000000001" customHeight="1">
      <c r="B13" s="36" t="s">
        <v>165</v>
      </c>
      <c r="C13" s="36" t="s">
        <v>166</v>
      </c>
      <c r="D13" s="143">
        <v>2.1</v>
      </c>
      <c r="E13" s="167">
        <v>2.1</v>
      </c>
    </row>
    <row r="14" spans="2:5" ht="20.100000000000001" customHeight="1">
      <c r="B14" s="254" t="s">
        <v>28</v>
      </c>
      <c r="C14" s="255" t="s">
        <v>28</v>
      </c>
      <c r="D14" s="255"/>
      <c r="E14" s="256"/>
    </row>
    <row r="15" spans="2:5" ht="20.100000000000001" customHeight="1">
      <c r="B15" s="105" t="s">
        <v>194</v>
      </c>
      <c r="C15" s="105" t="s">
        <v>195</v>
      </c>
      <c r="D15" s="117">
        <v>103</v>
      </c>
      <c r="E15" s="131">
        <v>103</v>
      </c>
    </row>
    <row r="16" spans="2:5" ht="20.100000000000001" customHeight="1">
      <c r="B16" s="281" t="s">
        <v>21</v>
      </c>
      <c r="C16" s="282"/>
      <c r="D16" s="282"/>
      <c r="E16" s="283"/>
    </row>
    <row r="17" spans="2:5" ht="20.100000000000001" customHeight="1">
      <c r="B17" s="36" t="s">
        <v>281</v>
      </c>
      <c r="C17" s="36" t="s">
        <v>282</v>
      </c>
      <c r="D17" s="122">
        <v>2.4</v>
      </c>
      <c r="E17" s="130">
        <v>2.4</v>
      </c>
    </row>
    <row r="18" spans="2:5" ht="20.100000000000001" customHeight="1">
      <c r="B18" s="36" t="s">
        <v>334</v>
      </c>
      <c r="C18" s="36" t="s">
        <v>325</v>
      </c>
      <c r="D18" s="122">
        <v>7.45</v>
      </c>
      <c r="E18" s="130">
        <v>7.45</v>
      </c>
    </row>
    <row r="19" spans="2:5" ht="31.5" customHeight="1">
      <c r="B19" s="277" t="s">
        <v>321</v>
      </c>
      <c r="C19" s="277"/>
      <c r="D19" s="277"/>
      <c r="E19" s="277"/>
    </row>
    <row r="20" spans="2:5" ht="36" customHeight="1">
      <c r="B20" s="40" t="s">
        <v>6</v>
      </c>
      <c r="C20" s="40" t="s">
        <v>7</v>
      </c>
      <c r="D20" s="40" t="s">
        <v>24</v>
      </c>
      <c r="E20" s="40" t="s">
        <v>25</v>
      </c>
    </row>
    <row r="21" spans="2:5" ht="20.100000000000001" customHeight="1">
      <c r="B21" s="276" t="s">
        <v>16</v>
      </c>
      <c r="C21" s="276"/>
      <c r="D21" s="276"/>
      <c r="E21" s="276"/>
    </row>
    <row r="22" spans="2:5" ht="20.100000000000001" customHeight="1">
      <c r="B22" s="116" t="s">
        <v>113</v>
      </c>
      <c r="C22" s="105" t="s">
        <v>114</v>
      </c>
      <c r="D22" s="122">
        <v>0.21</v>
      </c>
      <c r="E22" s="122">
        <v>0.21</v>
      </c>
    </row>
    <row r="23" spans="2:5" ht="20.100000000000001" customHeight="1">
      <c r="B23" s="116" t="s">
        <v>249</v>
      </c>
      <c r="C23" s="105" t="s">
        <v>250</v>
      </c>
      <c r="D23" s="122">
        <v>0.19</v>
      </c>
      <c r="E23" s="122">
        <v>0.19</v>
      </c>
    </row>
    <row r="24" spans="2:5" ht="20.100000000000001" customHeight="1">
      <c r="B24" s="36" t="s">
        <v>158</v>
      </c>
      <c r="C24" s="36" t="s">
        <v>159</v>
      </c>
      <c r="D24" s="37">
        <v>1</v>
      </c>
      <c r="E24" s="132">
        <v>1</v>
      </c>
    </row>
    <row r="25" spans="2:5" ht="20.100000000000001" customHeight="1">
      <c r="B25" s="36" t="s">
        <v>171</v>
      </c>
      <c r="C25" s="36" t="s">
        <v>172</v>
      </c>
      <c r="D25" s="37">
        <v>1</v>
      </c>
      <c r="E25" s="132">
        <v>1</v>
      </c>
    </row>
    <row r="26" spans="2:5" ht="20.100000000000001" customHeight="1">
      <c r="B26" s="36" t="s">
        <v>177</v>
      </c>
      <c r="C26" s="36" t="s">
        <v>178</v>
      </c>
      <c r="D26" s="37">
        <v>0.94</v>
      </c>
      <c r="E26" s="132">
        <v>0.94</v>
      </c>
    </row>
    <row r="27" spans="2:5" ht="20.100000000000001" customHeight="1">
      <c r="B27" s="96" t="s">
        <v>185</v>
      </c>
      <c r="C27" s="97" t="s">
        <v>186</v>
      </c>
      <c r="D27" s="37">
        <v>1</v>
      </c>
      <c r="E27" s="37">
        <v>1</v>
      </c>
    </row>
    <row r="28" spans="2:5" ht="20.100000000000001" customHeight="1">
      <c r="B28" s="105" t="s">
        <v>196</v>
      </c>
      <c r="C28" s="105" t="s">
        <v>197</v>
      </c>
      <c r="D28" s="106">
        <v>1</v>
      </c>
      <c r="E28" s="106">
        <v>1</v>
      </c>
    </row>
    <row r="29" spans="2:5" ht="20.100000000000001" customHeight="1">
      <c r="B29" s="116" t="s">
        <v>257</v>
      </c>
      <c r="C29" s="116" t="s">
        <v>258</v>
      </c>
      <c r="D29" s="86">
        <v>0.11</v>
      </c>
      <c r="E29" s="86">
        <v>0.11</v>
      </c>
    </row>
    <row r="30" spans="2:5" ht="20.100000000000001" customHeight="1">
      <c r="B30" s="36" t="s">
        <v>277</v>
      </c>
      <c r="C30" s="36" t="s">
        <v>278</v>
      </c>
      <c r="D30" s="86">
        <v>1</v>
      </c>
      <c r="E30" s="86">
        <v>1</v>
      </c>
    </row>
    <row r="31" spans="2:5" ht="20.100000000000001" customHeight="1">
      <c r="B31" s="109" t="s">
        <v>225</v>
      </c>
      <c r="C31" s="109" t="s">
        <v>226</v>
      </c>
      <c r="D31" s="110">
        <v>1</v>
      </c>
      <c r="E31" s="110">
        <v>1</v>
      </c>
    </row>
    <row r="32" spans="2:5" ht="20.100000000000001" customHeight="1">
      <c r="B32" s="105" t="s">
        <v>91</v>
      </c>
      <c r="C32" s="105" t="s">
        <v>92</v>
      </c>
      <c r="D32" s="127">
        <v>1</v>
      </c>
      <c r="E32" s="127">
        <v>1</v>
      </c>
    </row>
    <row r="33" spans="2:5" ht="20.100000000000001" customHeight="1">
      <c r="B33" s="116" t="s">
        <v>150</v>
      </c>
      <c r="C33" s="105" t="s">
        <v>151</v>
      </c>
      <c r="D33" s="86">
        <v>0.85</v>
      </c>
      <c r="E33" s="110">
        <v>0.85</v>
      </c>
    </row>
    <row r="34" spans="2:5" ht="20.100000000000001" customHeight="1">
      <c r="B34" s="105" t="s">
        <v>253</v>
      </c>
      <c r="C34" s="105" t="s">
        <v>254</v>
      </c>
      <c r="D34" s="86">
        <v>0.16</v>
      </c>
      <c r="E34" s="110">
        <v>0.16</v>
      </c>
    </row>
    <row r="35" spans="2:5" ht="20.100000000000001" customHeight="1">
      <c r="B35" s="105" t="s">
        <v>308</v>
      </c>
      <c r="C35" s="105" t="s">
        <v>309</v>
      </c>
      <c r="D35" s="86">
        <v>0.75</v>
      </c>
      <c r="E35" s="110">
        <v>0.75</v>
      </c>
    </row>
    <row r="36" spans="2:5" ht="20.100000000000001" customHeight="1">
      <c r="B36" s="36" t="s">
        <v>117</v>
      </c>
      <c r="C36" s="36" t="s">
        <v>118</v>
      </c>
      <c r="D36" s="156">
        <v>0.14000000000000001</v>
      </c>
      <c r="E36" s="168">
        <v>0.14000000000000001</v>
      </c>
    </row>
    <row r="37" spans="2:5" ht="47.25" customHeight="1">
      <c r="B37" s="287" t="s">
        <v>321</v>
      </c>
      <c r="C37" s="287"/>
      <c r="D37" s="287"/>
      <c r="E37" s="287"/>
    </row>
    <row r="38" spans="2:5" ht="24" customHeight="1">
      <c r="B38" s="40" t="s">
        <v>6</v>
      </c>
      <c r="C38" s="40" t="s">
        <v>7</v>
      </c>
      <c r="D38" s="40" t="s">
        <v>24</v>
      </c>
      <c r="E38" s="40" t="s">
        <v>25</v>
      </c>
    </row>
    <row r="39" spans="2:5" ht="20.100000000000001" customHeight="1">
      <c r="B39" s="273" t="s">
        <v>248</v>
      </c>
      <c r="C39" s="274"/>
      <c r="D39" s="274">
        <v>0.05</v>
      </c>
      <c r="E39" s="275">
        <v>0.05</v>
      </c>
    </row>
    <row r="40" spans="2:5" ht="20.100000000000001" customHeight="1">
      <c r="B40" s="36" t="s">
        <v>261</v>
      </c>
      <c r="C40" s="36" t="s">
        <v>262</v>
      </c>
      <c r="D40" s="86">
        <v>0.76</v>
      </c>
      <c r="E40" s="133">
        <v>0.76</v>
      </c>
    </row>
    <row r="41" spans="2:5" ht="20.100000000000001" customHeight="1">
      <c r="B41" s="103" t="s">
        <v>246</v>
      </c>
      <c r="C41" s="103" t="s">
        <v>247</v>
      </c>
      <c r="D41" s="107">
        <v>0.69</v>
      </c>
      <c r="E41" s="107">
        <v>0.69</v>
      </c>
    </row>
    <row r="42" spans="2:5" ht="20.100000000000001" customHeight="1">
      <c r="B42" s="273" t="s">
        <v>300</v>
      </c>
      <c r="C42" s="274"/>
      <c r="D42" s="274">
        <v>0.05</v>
      </c>
      <c r="E42" s="275">
        <v>0.05</v>
      </c>
    </row>
    <row r="43" spans="2:5" ht="20.100000000000001" customHeight="1">
      <c r="B43" s="38" t="s">
        <v>156</v>
      </c>
      <c r="C43" s="38" t="s">
        <v>157</v>
      </c>
      <c r="D43" s="107">
        <v>1.2</v>
      </c>
      <c r="E43" s="134">
        <v>1.2</v>
      </c>
    </row>
    <row r="44" spans="2:5" ht="20.100000000000001" customHeight="1">
      <c r="B44" s="278" t="s">
        <v>18</v>
      </c>
      <c r="C44" s="279"/>
      <c r="D44" s="279"/>
      <c r="E44" s="280"/>
    </row>
    <row r="45" spans="2:5" ht="20.100000000000001" customHeight="1">
      <c r="B45" s="103" t="s">
        <v>189</v>
      </c>
      <c r="C45" s="103" t="s">
        <v>190</v>
      </c>
      <c r="D45" s="102">
        <v>1</v>
      </c>
      <c r="E45" s="134">
        <v>1</v>
      </c>
    </row>
    <row r="46" spans="2:5" ht="20.100000000000001" customHeight="1">
      <c r="B46" s="288" t="s">
        <v>19</v>
      </c>
      <c r="C46" s="288"/>
      <c r="D46" s="288"/>
      <c r="E46" s="288"/>
    </row>
    <row r="47" spans="2:5" ht="20.100000000000001" customHeight="1">
      <c r="B47" s="41" t="s">
        <v>213</v>
      </c>
      <c r="C47" s="36" t="s">
        <v>214</v>
      </c>
      <c r="D47" s="107">
        <v>100</v>
      </c>
      <c r="E47" s="135">
        <v>100</v>
      </c>
    </row>
    <row r="48" spans="2:5" ht="20.100000000000001" customHeight="1">
      <c r="B48" s="36" t="s">
        <v>111</v>
      </c>
      <c r="C48" s="36" t="s">
        <v>112</v>
      </c>
      <c r="D48" s="107">
        <v>3</v>
      </c>
      <c r="E48" s="135">
        <v>3</v>
      </c>
    </row>
    <row r="49" spans="2:5" ht="20.100000000000001" customHeight="1">
      <c r="B49" s="36" t="s">
        <v>41</v>
      </c>
      <c r="C49" s="36" t="s">
        <v>42</v>
      </c>
      <c r="D49" s="107">
        <v>1.28</v>
      </c>
      <c r="E49" s="135">
        <v>1.28</v>
      </c>
    </row>
    <row r="50" spans="2:5" ht="20.100000000000001" customHeight="1">
      <c r="B50" s="276" t="s">
        <v>21</v>
      </c>
      <c r="C50" s="276"/>
      <c r="D50" s="276"/>
      <c r="E50" s="276"/>
    </row>
    <row r="51" spans="2:5" ht="20.100000000000001" customHeight="1">
      <c r="B51" s="38" t="s">
        <v>32</v>
      </c>
      <c r="C51" s="38" t="s">
        <v>33</v>
      </c>
      <c r="D51" s="39" t="s">
        <v>26</v>
      </c>
      <c r="E51" s="39" t="s">
        <v>26</v>
      </c>
    </row>
    <row r="52" spans="2:5" ht="35.25" customHeight="1">
      <c r="B52" s="287" t="s">
        <v>322</v>
      </c>
      <c r="C52" s="287"/>
      <c r="D52" s="287"/>
      <c r="E52" s="287"/>
    </row>
    <row r="53" spans="2:5" ht="24" customHeight="1">
      <c r="B53" s="40" t="s">
        <v>6</v>
      </c>
      <c r="C53" s="40" t="s">
        <v>7</v>
      </c>
      <c r="D53" s="40" t="s">
        <v>24</v>
      </c>
      <c r="E53" s="40" t="s">
        <v>25</v>
      </c>
    </row>
    <row r="54" spans="2:5" ht="20.100000000000001" customHeight="1">
      <c r="B54" s="276" t="s">
        <v>16</v>
      </c>
      <c r="C54" s="276"/>
      <c r="D54" s="276"/>
      <c r="E54" s="276"/>
    </row>
    <row r="55" spans="2:5" ht="20.100000000000001" customHeight="1">
      <c r="B55" s="155" t="s">
        <v>324</v>
      </c>
      <c r="C55" s="155" t="s">
        <v>323</v>
      </c>
      <c r="D55" s="156">
        <v>1</v>
      </c>
      <c r="E55" s="156">
        <v>1</v>
      </c>
    </row>
    <row r="56" spans="2:5" ht="20.100000000000001" customHeight="1">
      <c r="B56" s="276" t="s">
        <v>21</v>
      </c>
      <c r="C56" s="276"/>
      <c r="D56" s="276"/>
      <c r="E56" s="276"/>
    </row>
    <row r="57" spans="2:5" ht="20.100000000000001" customHeight="1">
      <c r="B57" s="36" t="s">
        <v>87</v>
      </c>
      <c r="C57" s="36" t="s">
        <v>88</v>
      </c>
      <c r="D57" s="156">
        <v>0.4</v>
      </c>
      <c r="E57" s="156">
        <v>0.4</v>
      </c>
    </row>
    <row r="58" spans="2:5" ht="20.100000000000001" customHeight="1">
      <c r="B58" s="254" t="s">
        <v>28</v>
      </c>
      <c r="C58" s="255" t="s">
        <v>28</v>
      </c>
      <c r="D58" s="255"/>
      <c r="E58" s="256"/>
    </row>
    <row r="59" spans="2:5" ht="20.100000000000001" customHeight="1">
      <c r="B59" s="108" t="s">
        <v>290</v>
      </c>
      <c r="C59" s="108" t="s">
        <v>291</v>
      </c>
      <c r="D59" s="107">
        <v>10.85</v>
      </c>
      <c r="E59" s="135">
        <v>10.85</v>
      </c>
    </row>
  </sheetData>
  <mergeCells count="19">
    <mergeCell ref="B37:E37"/>
    <mergeCell ref="B50:E50"/>
    <mergeCell ref="B44:E44"/>
    <mergeCell ref="B54:E54"/>
    <mergeCell ref="B58:E58"/>
    <mergeCell ref="B42:E42"/>
    <mergeCell ref="B56:E56"/>
    <mergeCell ref="B52:E52"/>
    <mergeCell ref="B39:E39"/>
    <mergeCell ref="B46:E46"/>
    <mergeCell ref="B1:E1"/>
    <mergeCell ref="B3:E3"/>
    <mergeCell ref="B21:E21"/>
    <mergeCell ref="B19:E19"/>
    <mergeCell ref="B12:E12"/>
    <mergeCell ref="B9:E9"/>
    <mergeCell ref="B16:E16"/>
    <mergeCell ref="B7:E7"/>
    <mergeCell ref="B14:E14"/>
  </mergeCells>
  <pageMargins left="0" right="0" top="0" bottom="1.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34"/>
  <sheetViews>
    <sheetView rightToLeft="1" workbookViewId="0">
      <selection activeCell="E5" sqref="E5"/>
    </sheetView>
  </sheetViews>
  <sheetFormatPr defaultRowHeight="18.75"/>
  <cols>
    <col min="1" max="1" width="3.7109375" style="343" customWidth="1"/>
    <col min="2" max="2" width="25.28515625" style="342" bestFit="1" customWidth="1"/>
    <col min="3" max="3" width="12.42578125" style="342" customWidth="1"/>
    <col min="4" max="4" width="11.5703125" style="342" customWidth="1"/>
    <col min="5" max="6" width="21.28515625" style="342" customWidth="1"/>
    <col min="7" max="256" width="9.140625" style="343"/>
    <col min="257" max="257" width="3.7109375" style="343" customWidth="1"/>
    <col min="258" max="258" width="25.28515625" style="343" bestFit="1" customWidth="1"/>
    <col min="259" max="259" width="12.42578125" style="343" customWidth="1"/>
    <col min="260" max="260" width="11.5703125" style="343" customWidth="1"/>
    <col min="261" max="261" width="16.28515625" style="343" customWidth="1"/>
    <col min="262" max="262" width="20.7109375" style="343" customWidth="1"/>
    <col min="263" max="512" width="9.140625" style="343"/>
    <col min="513" max="513" width="3.7109375" style="343" customWidth="1"/>
    <col min="514" max="514" width="25.28515625" style="343" bestFit="1" customWidth="1"/>
    <col min="515" max="515" width="12.42578125" style="343" customWidth="1"/>
    <col min="516" max="516" width="11.5703125" style="343" customWidth="1"/>
    <col min="517" max="517" width="16.28515625" style="343" customWidth="1"/>
    <col min="518" max="518" width="20.7109375" style="343" customWidth="1"/>
    <col min="519" max="768" width="9.140625" style="343"/>
    <col min="769" max="769" width="3.7109375" style="343" customWidth="1"/>
    <col min="770" max="770" width="25.28515625" style="343" bestFit="1" customWidth="1"/>
    <col min="771" max="771" width="12.42578125" style="343" customWidth="1"/>
    <col min="772" max="772" width="11.5703125" style="343" customWidth="1"/>
    <col min="773" max="773" width="16.28515625" style="343" customWidth="1"/>
    <col min="774" max="774" width="20.7109375" style="343" customWidth="1"/>
    <col min="775" max="1024" width="9.140625" style="343"/>
    <col min="1025" max="1025" width="3.7109375" style="343" customWidth="1"/>
    <col min="1026" max="1026" width="25.28515625" style="343" bestFit="1" customWidth="1"/>
    <col min="1027" max="1027" width="12.42578125" style="343" customWidth="1"/>
    <col min="1028" max="1028" width="11.5703125" style="343" customWidth="1"/>
    <col min="1029" max="1029" width="16.28515625" style="343" customWidth="1"/>
    <col min="1030" max="1030" width="20.7109375" style="343" customWidth="1"/>
    <col min="1031" max="1280" width="9.140625" style="343"/>
    <col min="1281" max="1281" width="3.7109375" style="343" customWidth="1"/>
    <col min="1282" max="1282" width="25.28515625" style="343" bestFit="1" customWidth="1"/>
    <col min="1283" max="1283" width="12.42578125" style="343" customWidth="1"/>
    <col min="1284" max="1284" width="11.5703125" style="343" customWidth="1"/>
    <col min="1285" max="1285" width="16.28515625" style="343" customWidth="1"/>
    <col min="1286" max="1286" width="20.7109375" style="343" customWidth="1"/>
    <col min="1287" max="1536" width="9.140625" style="343"/>
    <col min="1537" max="1537" width="3.7109375" style="343" customWidth="1"/>
    <col min="1538" max="1538" width="25.28515625" style="343" bestFit="1" customWidth="1"/>
    <col min="1539" max="1539" width="12.42578125" style="343" customWidth="1"/>
    <col min="1540" max="1540" width="11.5703125" style="343" customWidth="1"/>
    <col min="1541" max="1541" width="16.28515625" style="343" customWidth="1"/>
    <col min="1542" max="1542" width="20.7109375" style="343" customWidth="1"/>
    <col min="1543" max="1792" width="9.140625" style="343"/>
    <col min="1793" max="1793" width="3.7109375" style="343" customWidth="1"/>
    <col min="1794" max="1794" width="25.28515625" style="343" bestFit="1" customWidth="1"/>
    <col min="1795" max="1795" width="12.42578125" style="343" customWidth="1"/>
    <col min="1796" max="1796" width="11.5703125" style="343" customWidth="1"/>
    <col min="1797" max="1797" width="16.28515625" style="343" customWidth="1"/>
    <col min="1798" max="1798" width="20.7109375" style="343" customWidth="1"/>
    <col min="1799" max="2048" width="9.140625" style="343"/>
    <col min="2049" max="2049" width="3.7109375" style="343" customWidth="1"/>
    <col min="2050" max="2050" width="25.28515625" style="343" bestFit="1" customWidth="1"/>
    <col min="2051" max="2051" width="12.42578125" style="343" customWidth="1"/>
    <col min="2052" max="2052" width="11.5703125" style="343" customWidth="1"/>
    <col min="2053" max="2053" width="16.28515625" style="343" customWidth="1"/>
    <col min="2054" max="2054" width="20.7109375" style="343" customWidth="1"/>
    <col min="2055" max="2304" width="9.140625" style="343"/>
    <col min="2305" max="2305" width="3.7109375" style="343" customWidth="1"/>
    <col min="2306" max="2306" width="25.28515625" style="343" bestFit="1" customWidth="1"/>
    <col min="2307" max="2307" width="12.42578125" style="343" customWidth="1"/>
    <col min="2308" max="2308" width="11.5703125" style="343" customWidth="1"/>
    <col min="2309" max="2309" width="16.28515625" style="343" customWidth="1"/>
    <col min="2310" max="2310" width="20.7109375" style="343" customWidth="1"/>
    <col min="2311" max="2560" width="9.140625" style="343"/>
    <col min="2561" max="2561" width="3.7109375" style="343" customWidth="1"/>
    <col min="2562" max="2562" width="25.28515625" style="343" bestFit="1" customWidth="1"/>
    <col min="2563" max="2563" width="12.42578125" style="343" customWidth="1"/>
    <col min="2564" max="2564" width="11.5703125" style="343" customWidth="1"/>
    <col min="2565" max="2565" width="16.28515625" style="343" customWidth="1"/>
    <col min="2566" max="2566" width="20.7109375" style="343" customWidth="1"/>
    <col min="2567" max="2816" width="9.140625" style="343"/>
    <col min="2817" max="2817" width="3.7109375" style="343" customWidth="1"/>
    <col min="2818" max="2818" width="25.28515625" style="343" bestFit="1" customWidth="1"/>
    <col min="2819" max="2819" width="12.42578125" style="343" customWidth="1"/>
    <col min="2820" max="2820" width="11.5703125" style="343" customWidth="1"/>
    <col min="2821" max="2821" width="16.28515625" style="343" customWidth="1"/>
    <col min="2822" max="2822" width="20.7109375" style="343" customWidth="1"/>
    <col min="2823" max="3072" width="9.140625" style="343"/>
    <col min="3073" max="3073" width="3.7109375" style="343" customWidth="1"/>
    <col min="3074" max="3074" width="25.28515625" style="343" bestFit="1" customWidth="1"/>
    <col min="3075" max="3075" width="12.42578125" style="343" customWidth="1"/>
    <col min="3076" max="3076" width="11.5703125" style="343" customWidth="1"/>
    <col min="3077" max="3077" width="16.28515625" style="343" customWidth="1"/>
    <col min="3078" max="3078" width="20.7109375" style="343" customWidth="1"/>
    <col min="3079" max="3328" width="9.140625" style="343"/>
    <col min="3329" max="3329" width="3.7109375" style="343" customWidth="1"/>
    <col min="3330" max="3330" width="25.28515625" style="343" bestFit="1" customWidth="1"/>
    <col min="3331" max="3331" width="12.42578125" style="343" customWidth="1"/>
    <col min="3332" max="3332" width="11.5703125" style="343" customWidth="1"/>
    <col min="3333" max="3333" width="16.28515625" style="343" customWidth="1"/>
    <col min="3334" max="3334" width="20.7109375" style="343" customWidth="1"/>
    <col min="3335" max="3584" width="9.140625" style="343"/>
    <col min="3585" max="3585" width="3.7109375" style="343" customWidth="1"/>
    <col min="3586" max="3586" width="25.28515625" style="343" bestFit="1" customWidth="1"/>
    <col min="3587" max="3587" width="12.42578125" style="343" customWidth="1"/>
    <col min="3588" max="3588" width="11.5703125" style="343" customWidth="1"/>
    <col min="3589" max="3589" width="16.28515625" style="343" customWidth="1"/>
    <col min="3590" max="3590" width="20.7109375" style="343" customWidth="1"/>
    <col min="3591" max="3840" width="9.140625" style="343"/>
    <col min="3841" max="3841" width="3.7109375" style="343" customWidth="1"/>
    <col min="3842" max="3842" width="25.28515625" style="343" bestFit="1" customWidth="1"/>
    <col min="3843" max="3843" width="12.42578125" style="343" customWidth="1"/>
    <col min="3844" max="3844" width="11.5703125" style="343" customWidth="1"/>
    <col min="3845" max="3845" width="16.28515625" style="343" customWidth="1"/>
    <col min="3846" max="3846" width="20.7109375" style="343" customWidth="1"/>
    <col min="3847" max="4096" width="9.140625" style="343"/>
    <col min="4097" max="4097" width="3.7109375" style="343" customWidth="1"/>
    <col min="4098" max="4098" width="25.28515625" style="343" bestFit="1" customWidth="1"/>
    <col min="4099" max="4099" width="12.42578125" style="343" customWidth="1"/>
    <col min="4100" max="4100" width="11.5703125" style="343" customWidth="1"/>
    <col min="4101" max="4101" width="16.28515625" style="343" customWidth="1"/>
    <col min="4102" max="4102" width="20.7109375" style="343" customWidth="1"/>
    <col min="4103" max="4352" width="9.140625" style="343"/>
    <col min="4353" max="4353" width="3.7109375" style="343" customWidth="1"/>
    <col min="4354" max="4354" width="25.28515625" style="343" bestFit="1" customWidth="1"/>
    <col min="4355" max="4355" width="12.42578125" style="343" customWidth="1"/>
    <col min="4356" max="4356" width="11.5703125" style="343" customWidth="1"/>
    <col min="4357" max="4357" width="16.28515625" style="343" customWidth="1"/>
    <col min="4358" max="4358" width="20.7109375" style="343" customWidth="1"/>
    <col min="4359" max="4608" width="9.140625" style="343"/>
    <col min="4609" max="4609" width="3.7109375" style="343" customWidth="1"/>
    <col min="4610" max="4610" width="25.28515625" style="343" bestFit="1" customWidth="1"/>
    <col min="4611" max="4611" width="12.42578125" style="343" customWidth="1"/>
    <col min="4612" max="4612" width="11.5703125" style="343" customWidth="1"/>
    <col min="4613" max="4613" width="16.28515625" style="343" customWidth="1"/>
    <col min="4614" max="4614" width="20.7109375" style="343" customWidth="1"/>
    <col min="4615" max="4864" width="9.140625" style="343"/>
    <col min="4865" max="4865" width="3.7109375" style="343" customWidth="1"/>
    <col min="4866" max="4866" width="25.28515625" style="343" bestFit="1" customWidth="1"/>
    <col min="4867" max="4867" width="12.42578125" style="343" customWidth="1"/>
    <col min="4868" max="4868" width="11.5703125" style="343" customWidth="1"/>
    <col min="4869" max="4869" width="16.28515625" style="343" customWidth="1"/>
    <col min="4870" max="4870" width="20.7109375" style="343" customWidth="1"/>
    <col min="4871" max="5120" width="9.140625" style="343"/>
    <col min="5121" max="5121" width="3.7109375" style="343" customWidth="1"/>
    <col min="5122" max="5122" width="25.28515625" style="343" bestFit="1" customWidth="1"/>
    <col min="5123" max="5123" width="12.42578125" style="343" customWidth="1"/>
    <col min="5124" max="5124" width="11.5703125" style="343" customWidth="1"/>
    <col min="5125" max="5125" width="16.28515625" style="343" customWidth="1"/>
    <col min="5126" max="5126" width="20.7109375" style="343" customWidth="1"/>
    <col min="5127" max="5376" width="9.140625" style="343"/>
    <col min="5377" max="5377" width="3.7109375" style="343" customWidth="1"/>
    <col min="5378" max="5378" width="25.28515625" style="343" bestFit="1" customWidth="1"/>
    <col min="5379" max="5379" width="12.42578125" style="343" customWidth="1"/>
    <col min="5380" max="5380" width="11.5703125" style="343" customWidth="1"/>
    <col min="5381" max="5381" width="16.28515625" style="343" customWidth="1"/>
    <col min="5382" max="5382" width="20.7109375" style="343" customWidth="1"/>
    <col min="5383" max="5632" width="9.140625" style="343"/>
    <col min="5633" max="5633" width="3.7109375" style="343" customWidth="1"/>
    <col min="5634" max="5634" width="25.28515625" style="343" bestFit="1" customWidth="1"/>
    <col min="5635" max="5635" width="12.42578125" style="343" customWidth="1"/>
    <col min="5636" max="5636" width="11.5703125" style="343" customWidth="1"/>
    <col min="5637" max="5637" width="16.28515625" style="343" customWidth="1"/>
    <col min="5638" max="5638" width="20.7109375" style="343" customWidth="1"/>
    <col min="5639" max="5888" width="9.140625" style="343"/>
    <col min="5889" max="5889" width="3.7109375" style="343" customWidth="1"/>
    <col min="5890" max="5890" width="25.28515625" style="343" bestFit="1" customWidth="1"/>
    <col min="5891" max="5891" width="12.42578125" style="343" customWidth="1"/>
    <col min="5892" max="5892" width="11.5703125" style="343" customWidth="1"/>
    <col min="5893" max="5893" width="16.28515625" style="343" customWidth="1"/>
    <col min="5894" max="5894" width="20.7109375" style="343" customWidth="1"/>
    <col min="5895" max="6144" width="9.140625" style="343"/>
    <col min="6145" max="6145" width="3.7109375" style="343" customWidth="1"/>
    <col min="6146" max="6146" width="25.28515625" style="343" bestFit="1" customWidth="1"/>
    <col min="6147" max="6147" width="12.42578125" style="343" customWidth="1"/>
    <col min="6148" max="6148" width="11.5703125" style="343" customWidth="1"/>
    <col min="6149" max="6149" width="16.28515625" style="343" customWidth="1"/>
    <col min="6150" max="6150" width="20.7109375" style="343" customWidth="1"/>
    <col min="6151" max="6400" width="9.140625" style="343"/>
    <col min="6401" max="6401" width="3.7109375" style="343" customWidth="1"/>
    <col min="6402" max="6402" width="25.28515625" style="343" bestFit="1" customWidth="1"/>
    <col min="6403" max="6403" width="12.42578125" style="343" customWidth="1"/>
    <col min="6404" max="6404" width="11.5703125" style="343" customWidth="1"/>
    <col min="6405" max="6405" width="16.28515625" style="343" customWidth="1"/>
    <col min="6406" max="6406" width="20.7109375" style="343" customWidth="1"/>
    <col min="6407" max="6656" width="9.140625" style="343"/>
    <col min="6657" max="6657" width="3.7109375" style="343" customWidth="1"/>
    <col min="6658" max="6658" width="25.28515625" style="343" bestFit="1" customWidth="1"/>
    <col min="6659" max="6659" width="12.42578125" style="343" customWidth="1"/>
    <col min="6660" max="6660" width="11.5703125" style="343" customWidth="1"/>
    <col min="6661" max="6661" width="16.28515625" style="343" customWidth="1"/>
    <col min="6662" max="6662" width="20.7109375" style="343" customWidth="1"/>
    <col min="6663" max="6912" width="9.140625" style="343"/>
    <col min="6913" max="6913" width="3.7109375" style="343" customWidth="1"/>
    <col min="6914" max="6914" width="25.28515625" style="343" bestFit="1" customWidth="1"/>
    <col min="6915" max="6915" width="12.42578125" style="343" customWidth="1"/>
    <col min="6916" max="6916" width="11.5703125" style="343" customWidth="1"/>
    <col min="6917" max="6917" width="16.28515625" style="343" customWidth="1"/>
    <col min="6918" max="6918" width="20.7109375" style="343" customWidth="1"/>
    <col min="6919" max="7168" width="9.140625" style="343"/>
    <col min="7169" max="7169" width="3.7109375" style="343" customWidth="1"/>
    <col min="7170" max="7170" width="25.28515625" style="343" bestFit="1" customWidth="1"/>
    <col min="7171" max="7171" width="12.42578125" style="343" customWidth="1"/>
    <col min="7172" max="7172" width="11.5703125" style="343" customWidth="1"/>
    <col min="7173" max="7173" width="16.28515625" style="343" customWidth="1"/>
    <col min="7174" max="7174" width="20.7109375" style="343" customWidth="1"/>
    <col min="7175" max="7424" width="9.140625" style="343"/>
    <col min="7425" max="7425" width="3.7109375" style="343" customWidth="1"/>
    <col min="7426" max="7426" width="25.28515625" style="343" bestFit="1" customWidth="1"/>
    <col min="7427" max="7427" width="12.42578125" style="343" customWidth="1"/>
    <col min="7428" max="7428" width="11.5703125" style="343" customWidth="1"/>
    <col min="7429" max="7429" width="16.28515625" style="343" customWidth="1"/>
    <col min="7430" max="7430" width="20.7109375" style="343" customWidth="1"/>
    <col min="7431" max="7680" width="9.140625" style="343"/>
    <col min="7681" max="7681" width="3.7109375" style="343" customWidth="1"/>
    <col min="7682" max="7682" width="25.28515625" style="343" bestFit="1" customWidth="1"/>
    <col min="7683" max="7683" width="12.42578125" style="343" customWidth="1"/>
    <col min="7684" max="7684" width="11.5703125" style="343" customWidth="1"/>
    <col min="7685" max="7685" width="16.28515625" style="343" customWidth="1"/>
    <col min="7686" max="7686" width="20.7109375" style="343" customWidth="1"/>
    <col min="7687" max="7936" width="9.140625" style="343"/>
    <col min="7937" max="7937" width="3.7109375" style="343" customWidth="1"/>
    <col min="7938" max="7938" width="25.28515625" style="343" bestFit="1" customWidth="1"/>
    <col min="7939" max="7939" width="12.42578125" style="343" customWidth="1"/>
    <col min="7940" max="7940" width="11.5703125" style="343" customWidth="1"/>
    <col min="7941" max="7941" width="16.28515625" style="343" customWidth="1"/>
    <col min="7942" max="7942" width="20.7109375" style="343" customWidth="1"/>
    <col min="7943" max="8192" width="9.140625" style="343"/>
    <col min="8193" max="8193" width="3.7109375" style="343" customWidth="1"/>
    <col min="8194" max="8194" width="25.28515625" style="343" bestFit="1" customWidth="1"/>
    <col min="8195" max="8195" width="12.42578125" style="343" customWidth="1"/>
    <col min="8196" max="8196" width="11.5703125" style="343" customWidth="1"/>
    <col min="8197" max="8197" width="16.28515625" style="343" customWidth="1"/>
    <col min="8198" max="8198" width="20.7109375" style="343" customWidth="1"/>
    <col min="8199" max="8448" width="9.140625" style="343"/>
    <col min="8449" max="8449" width="3.7109375" style="343" customWidth="1"/>
    <col min="8450" max="8450" width="25.28515625" style="343" bestFit="1" customWidth="1"/>
    <col min="8451" max="8451" width="12.42578125" style="343" customWidth="1"/>
    <col min="8452" max="8452" width="11.5703125" style="343" customWidth="1"/>
    <col min="8453" max="8453" width="16.28515625" style="343" customWidth="1"/>
    <col min="8454" max="8454" width="20.7109375" style="343" customWidth="1"/>
    <col min="8455" max="8704" width="9.140625" style="343"/>
    <col min="8705" max="8705" width="3.7109375" style="343" customWidth="1"/>
    <col min="8706" max="8706" width="25.28515625" style="343" bestFit="1" customWidth="1"/>
    <col min="8707" max="8707" width="12.42578125" style="343" customWidth="1"/>
    <col min="8708" max="8708" width="11.5703125" style="343" customWidth="1"/>
    <col min="8709" max="8709" width="16.28515625" style="343" customWidth="1"/>
    <col min="8710" max="8710" width="20.7109375" style="343" customWidth="1"/>
    <col min="8711" max="8960" width="9.140625" style="343"/>
    <col min="8961" max="8961" width="3.7109375" style="343" customWidth="1"/>
    <col min="8962" max="8962" width="25.28515625" style="343" bestFit="1" customWidth="1"/>
    <col min="8963" max="8963" width="12.42578125" style="343" customWidth="1"/>
    <col min="8964" max="8964" width="11.5703125" style="343" customWidth="1"/>
    <col min="8965" max="8965" width="16.28515625" style="343" customWidth="1"/>
    <col min="8966" max="8966" width="20.7109375" style="343" customWidth="1"/>
    <col min="8967" max="9216" width="9.140625" style="343"/>
    <col min="9217" max="9217" width="3.7109375" style="343" customWidth="1"/>
    <col min="9218" max="9218" width="25.28515625" style="343" bestFit="1" customWidth="1"/>
    <col min="9219" max="9219" width="12.42578125" style="343" customWidth="1"/>
    <col min="9220" max="9220" width="11.5703125" style="343" customWidth="1"/>
    <col min="9221" max="9221" width="16.28515625" style="343" customWidth="1"/>
    <col min="9222" max="9222" width="20.7109375" style="343" customWidth="1"/>
    <col min="9223" max="9472" width="9.140625" style="343"/>
    <col min="9473" max="9473" width="3.7109375" style="343" customWidth="1"/>
    <col min="9474" max="9474" width="25.28515625" style="343" bestFit="1" customWidth="1"/>
    <col min="9475" max="9475" width="12.42578125" style="343" customWidth="1"/>
    <col min="9476" max="9476" width="11.5703125" style="343" customWidth="1"/>
    <col min="9477" max="9477" width="16.28515625" style="343" customWidth="1"/>
    <col min="9478" max="9478" width="20.7109375" style="343" customWidth="1"/>
    <col min="9479" max="9728" width="9.140625" style="343"/>
    <col min="9729" max="9729" width="3.7109375" style="343" customWidth="1"/>
    <col min="9730" max="9730" width="25.28515625" style="343" bestFit="1" customWidth="1"/>
    <col min="9731" max="9731" width="12.42578125" style="343" customWidth="1"/>
    <col min="9732" max="9732" width="11.5703125" style="343" customWidth="1"/>
    <col min="9733" max="9733" width="16.28515625" style="343" customWidth="1"/>
    <col min="9734" max="9734" width="20.7109375" style="343" customWidth="1"/>
    <col min="9735" max="9984" width="9.140625" style="343"/>
    <col min="9985" max="9985" width="3.7109375" style="343" customWidth="1"/>
    <col min="9986" max="9986" width="25.28515625" style="343" bestFit="1" customWidth="1"/>
    <col min="9987" max="9987" width="12.42578125" style="343" customWidth="1"/>
    <col min="9988" max="9988" width="11.5703125" style="343" customWidth="1"/>
    <col min="9989" max="9989" width="16.28515625" style="343" customWidth="1"/>
    <col min="9990" max="9990" width="20.7109375" style="343" customWidth="1"/>
    <col min="9991" max="10240" width="9.140625" style="343"/>
    <col min="10241" max="10241" width="3.7109375" style="343" customWidth="1"/>
    <col min="10242" max="10242" width="25.28515625" style="343" bestFit="1" customWidth="1"/>
    <col min="10243" max="10243" width="12.42578125" style="343" customWidth="1"/>
    <col min="10244" max="10244" width="11.5703125" style="343" customWidth="1"/>
    <col min="10245" max="10245" width="16.28515625" style="343" customWidth="1"/>
    <col min="10246" max="10246" width="20.7109375" style="343" customWidth="1"/>
    <col min="10247" max="10496" width="9.140625" style="343"/>
    <col min="10497" max="10497" width="3.7109375" style="343" customWidth="1"/>
    <col min="10498" max="10498" width="25.28515625" style="343" bestFit="1" customWidth="1"/>
    <col min="10499" max="10499" width="12.42578125" style="343" customWidth="1"/>
    <col min="10500" max="10500" width="11.5703125" style="343" customWidth="1"/>
    <col min="10501" max="10501" width="16.28515625" style="343" customWidth="1"/>
    <col min="10502" max="10502" width="20.7109375" style="343" customWidth="1"/>
    <col min="10503" max="10752" width="9.140625" style="343"/>
    <col min="10753" max="10753" width="3.7109375" style="343" customWidth="1"/>
    <col min="10754" max="10754" width="25.28515625" style="343" bestFit="1" customWidth="1"/>
    <col min="10755" max="10755" width="12.42578125" style="343" customWidth="1"/>
    <col min="10756" max="10756" width="11.5703125" style="343" customWidth="1"/>
    <col min="10757" max="10757" width="16.28515625" style="343" customWidth="1"/>
    <col min="10758" max="10758" width="20.7109375" style="343" customWidth="1"/>
    <col min="10759" max="11008" width="9.140625" style="343"/>
    <col min="11009" max="11009" width="3.7109375" style="343" customWidth="1"/>
    <col min="11010" max="11010" width="25.28515625" style="343" bestFit="1" customWidth="1"/>
    <col min="11011" max="11011" width="12.42578125" style="343" customWidth="1"/>
    <col min="11012" max="11012" width="11.5703125" style="343" customWidth="1"/>
    <col min="11013" max="11013" width="16.28515625" style="343" customWidth="1"/>
    <col min="11014" max="11014" width="20.7109375" style="343" customWidth="1"/>
    <col min="11015" max="11264" width="9.140625" style="343"/>
    <col min="11265" max="11265" width="3.7109375" style="343" customWidth="1"/>
    <col min="11266" max="11266" width="25.28515625" style="343" bestFit="1" customWidth="1"/>
    <col min="11267" max="11267" width="12.42578125" style="343" customWidth="1"/>
    <col min="11268" max="11268" width="11.5703125" style="343" customWidth="1"/>
    <col min="11269" max="11269" width="16.28515625" style="343" customWidth="1"/>
    <col min="11270" max="11270" width="20.7109375" style="343" customWidth="1"/>
    <col min="11271" max="11520" width="9.140625" style="343"/>
    <col min="11521" max="11521" width="3.7109375" style="343" customWidth="1"/>
    <col min="11522" max="11522" width="25.28515625" style="343" bestFit="1" customWidth="1"/>
    <col min="11523" max="11523" width="12.42578125" style="343" customWidth="1"/>
    <col min="11524" max="11524" width="11.5703125" style="343" customWidth="1"/>
    <col min="11525" max="11525" width="16.28515625" style="343" customWidth="1"/>
    <col min="11526" max="11526" width="20.7109375" style="343" customWidth="1"/>
    <col min="11527" max="11776" width="9.140625" style="343"/>
    <col min="11777" max="11777" width="3.7109375" style="343" customWidth="1"/>
    <col min="11778" max="11778" width="25.28515625" style="343" bestFit="1" customWidth="1"/>
    <col min="11779" max="11779" width="12.42578125" style="343" customWidth="1"/>
    <col min="11780" max="11780" width="11.5703125" style="343" customWidth="1"/>
    <col min="11781" max="11781" width="16.28515625" style="343" customWidth="1"/>
    <col min="11782" max="11782" width="20.7109375" style="343" customWidth="1"/>
    <col min="11783" max="12032" width="9.140625" style="343"/>
    <col min="12033" max="12033" width="3.7109375" style="343" customWidth="1"/>
    <col min="12034" max="12034" width="25.28515625" style="343" bestFit="1" customWidth="1"/>
    <col min="12035" max="12035" width="12.42578125" style="343" customWidth="1"/>
    <col min="12036" max="12036" width="11.5703125" style="343" customWidth="1"/>
    <col min="12037" max="12037" width="16.28515625" style="343" customWidth="1"/>
    <col min="12038" max="12038" width="20.7109375" style="343" customWidth="1"/>
    <col min="12039" max="12288" width="9.140625" style="343"/>
    <col min="12289" max="12289" width="3.7109375" style="343" customWidth="1"/>
    <col min="12290" max="12290" width="25.28515625" style="343" bestFit="1" customWidth="1"/>
    <col min="12291" max="12291" width="12.42578125" style="343" customWidth="1"/>
    <col min="12292" max="12292" width="11.5703125" style="343" customWidth="1"/>
    <col min="12293" max="12293" width="16.28515625" style="343" customWidth="1"/>
    <col min="12294" max="12294" width="20.7109375" style="343" customWidth="1"/>
    <col min="12295" max="12544" width="9.140625" style="343"/>
    <col min="12545" max="12545" width="3.7109375" style="343" customWidth="1"/>
    <col min="12546" max="12546" width="25.28515625" style="343" bestFit="1" customWidth="1"/>
    <col min="12547" max="12547" width="12.42578125" style="343" customWidth="1"/>
    <col min="12548" max="12548" width="11.5703125" style="343" customWidth="1"/>
    <col min="12549" max="12549" width="16.28515625" style="343" customWidth="1"/>
    <col min="12550" max="12550" width="20.7109375" style="343" customWidth="1"/>
    <col min="12551" max="12800" width="9.140625" style="343"/>
    <col min="12801" max="12801" width="3.7109375" style="343" customWidth="1"/>
    <col min="12802" max="12802" width="25.28515625" style="343" bestFit="1" customWidth="1"/>
    <col min="12803" max="12803" width="12.42578125" style="343" customWidth="1"/>
    <col min="12804" max="12804" width="11.5703125" style="343" customWidth="1"/>
    <col min="12805" max="12805" width="16.28515625" style="343" customWidth="1"/>
    <col min="12806" max="12806" width="20.7109375" style="343" customWidth="1"/>
    <col min="12807" max="13056" width="9.140625" style="343"/>
    <col min="13057" max="13057" width="3.7109375" style="343" customWidth="1"/>
    <col min="13058" max="13058" width="25.28515625" style="343" bestFit="1" customWidth="1"/>
    <col min="13059" max="13059" width="12.42578125" style="343" customWidth="1"/>
    <col min="13060" max="13060" width="11.5703125" style="343" customWidth="1"/>
    <col min="13061" max="13061" width="16.28515625" style="343" customWidth="1"/>
    <col min="13062" max="13062" width="20.7109375" style="343" customWidth="1"/>
    <col min="13063" max="13312" width="9.140625" style="343"/>
    <col min="13313" max="13313" width="3.7109375" style="343" customWidth="1"/>
    <col min="13314" max="13314" width="25.28515625" style="343" bestFit="1" customWidth="1"/>
    <col min="13315" max="13315" width="12.42578125" style="343" customWidth="1"/>
    <col min="13316" max="13316" width="11.5703125" style="343" customWidth="1"/>
    <col min="13317" max="13317" width="16.28515625" style="343" customWidth="1"/>
    <col min="13318" max="13318" width="20.7109375" style="343" customWidth="1"/>
    <col min="13319" max="13568" width="9.140625" style="343"/>
    <col min="13569" max="13569" width="3.7109375" style="343" customWidth="1"/>
    <col min="13570" max="13570" width="25.28515625" style="343" bestFit="1" customWidth="1"/>
    <col min="13571" max="13571" width="12.42578125" style="343" customWidth="1"/>
    <col min="13572" max="13572" width="11.5703125" style="343" customWidth="1"/>
    <col min="13573" max="13573" width="16.28515625" style="343" customWidth="1"/>
    <col min="13574" max="13574" width="20.7109375" style="343" customWidth="1"/>
    <col min="13575" max="13824" width="9.140625" style="343"/>
    <col min="13825" max="13825" width="3.7109375" style="343" customWidth="1"/>
    <col min="13826" max="13826" width="25.28515625" style="343" bestFit="1" customWidth="1"/>
    <col min="13827" max="13827" width="12.42578125" style="343" customWidth="1"/>
    <col min="13828" max="13828" width="11.5703125" style="343" customWidth="1"/>
    <col min="13829" max="13829" width="16.28515625" style="343" customWidth="1"/>
    <col min="13830" max="13830" width="20.7109375" style="343" customWidth="1"/>
    <col min="13831" max="14080" width="9.140625" style="343"/>
    <col min="14081" max="14081" width="3.7109375" style="343" customWidth="1"/>
    <col min="14082" max="14082" width="25.28515625" style="343" bestFit="1" customWidth="1"/>
    <col min="14083" max="14083" width="12.42578125" style="343" customWidth="1"/>
    <col min="14084" max="14084" width="11.5703125" style="343" customWidth="1"/>
    <col min="14085" max="14085" width="16.28515625" style="343" customWidth="1"/>
    <col min="14086" max="14086" width="20.7109375" style="343" customWidth="1"/>
    <col min="14087" max="14336" width="9.140625" style="343"/>
    <col min="14337" max="14337" width="3.7109375" style="343" customWidth="1"/>
    <col min="14338" max="14338" width="25.28515625" style="343" bestFit="1" customWidth="1"/>
    <col min="14339" max="14339" width="12.42578125" style="343" customWidth="1"/>
    <col min="14340" max="14340" width="11.5703125" style="343" customWidth="1"/>
    <col min="14341" max="14341" width="16.28515625" style="343" customWidth="1"/>
    <col min="14342" max="14342" width="20.7109375" style="343" customWidth="1"/>
    <col min="14343" max="14592" width="9.140625" style="343"/>
    <col min="14593" max="14593" width="3.7109375" style="343" customWidth="1"/>
    <col min="14594" max="14594" width="25.28515625" style="343" bestFit="1" customWidth="1"/>
    <col min="14595" max="14595" width="12.42578125" style="343" customWidth="1"/>
    <col min="14596" max="14596" width="11.5703125" style="343" customWidth="1"/>
    <col min="14597" max="14597" width="16.28515625" style="343" customWidth="1"/>
    <col min="14598" max="14598" width="20.7109375" style="343" customWidth="1"/>
    <col min="14599" max="14848" width="9.140625" style="343"/>
    <col min="14849" max="14849" width="3.7109375" style="343" customWidth="1"/>
    <col min="14850" max="14850" width="25.28515625" style="343" bestFit="1" customWidth="1"/>
    <col min="14851" max="14851" width="12.42578125" style="343" customWidth="1"/>
    <col min="14852" max="14852" width="11.5703125" style="343" customWidth="1"/>
    <col min="14853" max="14853" width="16.28515625" style="343" customWidth="1"/>
    <col min="14854" max="14854" width="20.7109375" style="343" customWidth="1"/>
    <col min="14855" max="15104" width="9.140625" style="343"/>
    <col min="15105" max="15105" width="3.7109375" style="343" customWidth="1"/>
    <col min="15106" max="15106" width="25.28515625" style="343" bestFit="1" customWidth="1"/>
    <col min="15107" max="15107" width="12.42578125" style="343" customWidth="1"/>
    <col min="15108" max="15108" width="11.5703125" style="343" customWidth="1"/>
    <col min="15109" max="15109" width="16.28515625" style="343" customWidth="1"/>
    <col min="15110" max="15110" width="20.7109375" style="343" customWidth="1"/>
    <col min="15111" max="15360" width="9.140625" style="343"/>
    <col min="15361" max="15361" width="3.7109375" style="343" customWidth="1"/>
    <col min="15362" max="15362" width="25.28515625" style="343" bestFit="1" customWidth="1"/>
    <col min="15363" max="15363" width="12.42578125" style="343" customWidth="1"/>
    <col min="15364" max="15364" width="11.5703125" style="343" customWidth="1"/>
    <col min="15365" max="15365" width="16.28515625" style="343" customWidth="1"/>
    <col min="15366" max="15366" width="20.7109375" style="343" customWidth="1"/>
    <col min="15367" max="15616" width="9.140625" style="343"/>
    <col min="15617" max="15617" width="3.7109375" style="343" customWidth="1"/>
    <col min="15618" max="15618" width="25.28515625" style="343" bestFit="1" customWidth="1"/>
    <col min="15619" max="15619" width="12.42578125" style="343" customWidth="1"/>
    <col min="15620" max="15620" width="11.5703125" style="343" customWidth="1"/>
    <col min="15621" max="15621" width="16.28515625" style="343" customWidth="1"/>
    <col min="15622" max="15622" width="20.7109375" style="343" customWidth="1"/>
    <col min="15623" max="15872" width="9.140625" style="343"/>
    <col min="15873" max="15873" width="3.7109375" style="343" customWidth="1"/>
    <col min="15874" max="15874" width="25.28515625" style="343" bestFit="1" customWidth="1"/>
    <col min="15875" max="15875" width="12.42578125" style="343" customWidth="1"/>
    <col min="15876" max="15876" width="11.5703125" style="343" customWidth="1"/>
    <col min="15877" max="15877" width="16.28515625" style="343" customWidth="1"/>
    <col min="15878" max="15878" width="20.7109375" style="343" customWidth="1"/>
    <col min="15879" max="16128" width="9.140625" style="343"/>
    <col min="16129" max="16129" width="3.7109375" style="343" customWidth="1"/>
    <col min="16130" max="16130" width="25.28515625" style="343" bestFit="1" customWidth="1"/>
    <col min="16131" max="16131" width="12.42578125" style="343" customWidth="1"/>
    <col min="16132" max="16132" width="11.5703125" style="343" customWidth="1"/>
    <col min="16133" max="16133" width="16.28515625" style="343" customWidth="1"/>
    <col min="16134" max="16134" width="20.7109375" style="343" customWidth="1"/>
    <col min="16135" max="16384" width="9.140625" style="343"/>
  </cols>
  <sheetData>
    <row r="1" spans="2:6" ht="27" customHeight="1">
      <c r="B1" s="344" t="s">
        <v>341</v>
      </c>
      <c r="C1" s="344"/>
    </row>
    <row r="2" spans="2:6" ht="18" customHeight="1">
      <c r="B2" s="345" t="s">
        <v>342</v>
      </c>
      <c r="C2" s="345"/>
      <c r="D2" s="345"/>
      <c r="E2" s="345"/>
    </row>
    <row r="3" spans="2:6" ht="21.95" customHeight="1">
      <c r="B3" s="344"/>
      <c r="C3" s="344"/>
      <c r="D3" s="344"/>
    </row>
    <row r="4" spans="2:6" ht="21.95" customHeight="1">
      <c r="B4" s="346" t="s">
        <v>343</v>
      </c>
      <c r="C4" s="346"/>
      <c r="D4" s="346"/>
      <c r="E4" s="346"/>
      <c r="F4" s="346"/>
    </row>
    <row r="5" spans="2:6" ht="37.5">
      <c r="B5" s="347" t="s">
        <v>23</v>
      </c>
      <c r="C5" s="348" t="s">
        <v>7</v>
      </c>
      <c r="D5" s="348" t="s">
        <v>3</v>
      </c>
      <c r="E5" s="348" t="s">
        <v>27</v>
      </c>
      <c r="F5" s="348" t="s">
        <v>1</v>
      </c>
    </row>
    <row r="6" spans="2:6" ht="21.95" customHeight="1">
      <c r="B6" s="349" t="s">
        <v>16</v>
      </c>
      <c r="C6" s="350"/>
      <c r="D6" s="350"/>
      <c r="E6" s="350"/>
      <c r="F6" s="351"/>
    </row>
    <row r="7" spans="2:6" ht="21.95" customHeight="1">
      <c r="B7" s="352" t="s">
        <v>293</v>
      </c>
      <c r="C7" s="353" t="s">
        <v>292</v>
      </c>
      <c r="D7" s="354">
        <v>5</v>
      </c>
      <c r="E7" s="354">
        <v>6679587</v>
      </c>
      <c r="F7" s="354">
        <v>23373081.690000001</v>
      </c>
    </row>
    <row r="8" spans="2:6" ht="21.95" customHeight="1">
      <c r="B8" s="352" t="s">
        <v>136</v>
      </c>
      <c r="C8" s="353" t="s">
        <v>137</v>
      </c>
      <c r="D8" s="354">
        <v>2</v>
      </c>
      <c r="E8" s="354">
        <v>9599270</v>
      </c>
      <c r="F8" s="354">
        <v>45116569</v>
      </c>
    </row>
    <row r="9" spans="2:6" ht="21.95" customHeight="1">
      <c r="B9" s="352" t="s">
        <v>259</v>
      </c>
      <c r="C9" s="353" t="s">
        <v>260</v>
      </c>
      <c r="D9" s="354">
        <v>9</v>
      </c>
      <c r="E9" s="354">
        <v>29998000</v>
      </c>
      <c r="F9" s="354">
        <v>8399440</v>
      </c>
    </row>
    <row r="10" spans="2:6" ht="21.95" customHeight="1">
      <c r="B10" s="352" t="s">
        <v>344</v>
      </c>
      <c r="C10" s="353" t="s">
        <v>131</v>
      </c>
      <c r="D10" s="354">
        <v>8</v>
      </c>
      <c r="E10" s="354">
        <v>15511550</v>
      </c>
      <c r="F10" s="354">
        <v>30867984.5</v>
      </c>
    </row>
    <row r="11" spans="2:6" ht="21.95" customHeight="1">
      <c r="B11" s="355" t="s">
        <v>17</v>
      </c>
      <c r="C11" s="356"/>
      <c r="D11" s="354">
        <f>SUM(D7:D10)</f>
        <v>24</v>
      </c>
      <c r="E11" s="354">
        <f>SUM(E7:E10)</f>
        <v>61788407</v>
      </c>
      <c r="F11" s="354">
        <f>SUM(F7:F10)</f>
        <v>107757075.19</v>
      </c>
    </row>
    <row r="12" spans="2:6" ht="21" customHeight="1">
      <c r="B12" s="357" t="s">
        <v>345</v>
      </c>
      <c r="C12" s="358"/>
      <c r="D12" s="354">
        <f>D11</f>
        <v>24</v>
      </c>
      <c r="E12" s="354">
        <f>E11</f>
        <v>61788407</v>
      </c>
      <c r="F12" s="354">
        <f>F11</f>
        <v>107757075.19</v>
      </c>
    </row>
    <row r="14" spans="2:6">
      <c r="B14" s="346" t="s">
        <v>346</v>
      </c>
      <c r="C14" s="346"/>
      <c r="D14" s="346"/>
      <c r="E14" s="346"/>
      <c r="F14" s="346"/>
    </row>
    <row r="15" spans="2:6" ht="37.5">
      <c r="B15" s="347" t="s">
        <v>23</v>
      </c>
      <c r="C15" s="348" t="s">
        <v>7</v>
      </c>
      <c r="D15" s="348" t="s">
        <v>3</v>
      </c>
      <c r="E15" s="348" t="s">
        <v>27</v>
      </c>
      <c r="F15" s="348" t="s">
        <v>1</v>
      </c>
    </row>
    <row r="16" spans="2:6" ht="21.75" customHeight="1">
      <c r="B16" s="349" t="s">
        <v>16</v>
      </c>
      <c r="C16" s="350"/>
      <c r="D16" s="350"/>
      <c r="E16" s="350"/>
      <c r="F16" s="351"/>
    </row>
    <row r="17" spans="2:6" ht="21.75" customHeight="1">
      <c r="B17" s="352" t="s">
        <v>293</v>
      </c>
      <c r="C17" s="353" t="s">
        <v>292</v>
      </c>
      <c r="D17" s="354">
        <v>1</v>
      </c>
      <c r="E17" s="354">
        <v>1000000</v>
      </c>
      <c r="F17" s="354">
        <v>3500000</v>
      </c>
    </row>
    <row r="18" spans="2:6" ht="21.75" customHeight="1">
      <c r="B18" s="352" t="s">
        <v>136</v>
      </c>
      <c r="C18" s="353" t="s">
        <v>137</v>
      </c>
      <c r="D18" s="354">
        <v>2</v>
      </c>
      <c r="E18" s="354">
        <v>1000000</v>
      </c>
      <c r="F18" s="354">
        <v>4720000</v>
      </c>
    </row>
    <row r="19" spans="2:6" ht="21.75" customHeight="1">
      <c r="B19" s="352" t="s">
        <v>344</v>
      </c>
      <c r="C19" s="353" t="s">
        <v>131</v>
      </c>
      <c r="D19" s="354">
        <v>4</v>
      </c>
      <c r="E19" s="354">
        <v>10696267</v>
      </c>
      <c r="F19" s="354">
        <v>21325571.329999998</v>
      </c>
    </row>
    <row r="20" spans="2:6" ht="21.75" customHeight="1">
      <c r="B20" s="355" t="s">
        <v>17</v>
      </c>
      <c r="C20" s="356"/>
      <c r="D20" s="354">
        <f>SUM(D17:D19)</f>
        <v>7</v>
      </c>
      <c r="E20" s="354">
        <f>SUM(E17:E19)</f>
        <v>12696267</v>
      </c>
      <c r="F20" s="354">
        <f>SUM(F17:F19)</f>
        <v>29545571.329999998</v>
      </c>
    </row>
    <row r="21" spans="2:6" ht="21.75" customHeight="1">
      <c r="B21" s="349" t="s">
        <v>347</v>
      </c>
      <c r="C21" s="350"/>
      <c r="D21" s="350"/>
      <c r="E21" s="350"/>
      <c r="F21" s="351"/>
    </row>
    <row r="22" spans="2:6" ht="21.75" customHeight="1">
      <c r="B22" s="352" t="s">
        <v>184</v>
      </c>
      <c r="C22" s="353" t="s">
        <v>183</v>
      </c>
      <c r="D22" s="354">
        <v>8</v>
      </c>
      <c r="E22" s="354">
        <v>2000000</v>
      </c>
      <c r="F22" s="354">
        <v>4780000</v>
      </c>
    </row>
    <row r="23" spans="2:6" ht="21.75" customHeight="1">
      <c r="B23" s="352" t="s">
        <v>174</v>
      </c>
      <c r="C23" s="353" t="s">
        <v>175</v>
      </c>
      <c r="D23" s="354">
        <v>4</v>
      </c>
      <c r="E23" s="354">
        <v>1000000</v>
      </c>
      <c r="F23" s="354">
        <v>5100000</v>
      </c>
    </row>
    <row r="24" spans="2:6" ht="21.75" customHeight="1">
      <c r="B24" s="352" t="s">
        <v>51</v>
      </c>
      <c r="C24" s="353" t="s">
        <v>52</v>
      </c>
      <c r="D24" s="354">
        <v>7</v>
      </c>
      <c r="E24" s="354">
        <v>600000</v>
      </c>
      <c r="F24" s="354">
        <v>2520000</v>
      </c>
    </row>
    <row r="25" spans="2:6" ht="21.75" customHeight="1">
      <c r="B25" s="357" t="s">
        <v>348</v>
      </c>
      <c r="C25" s="358"/>
      <c r="D25" s="354">
        <f>SUM(D22:D24)</f>
        <v>19</v>
      </c>
      <c r="E25" s="354">
        <f>SUM(E22:E24)</f>
        <v>3600000</v>
      </c>
      <c r="F25" s="354">
        <f>SUM(F22:F24)</f>
        <v>12400000</v>
      </c>
    </row>
    <row r="26" spans="2:6">
      <c r="B26" s="357" t="s">
        <v>345</v>
      </c>
      <c r="C26" s="358"/>
      <c r="D26" s="354">
        <f>D20+D25</f>
        <v>26</v>
      </c>
      <c r="E26" s="354">
        <f>E20+E25</f>
        <v>16296267</v>
      </c>
      <c r="F26" s="354">
        <f>F20+F25</f>
        <v>41945571.329999998</v>
      </c>
    </row>
    <row r="28" spans="2:6">
      <c r="B28" s="346" t="s">
        <v>349</v>
      </c>
      <c r="C28" s="346"/>
      <c r="D28" s="346"/>
      <c r="E28" s="346"/>
      <c r="F28" s="346"/>
    </row>
    <row r="29" spans="2:6" ht="37.5">
      <c r="B29" s="347" t="s">
        <v>23</v>
      </c>
      <c r="C29" s="348" t="s">
        <v>7</v>
      </c>
      <c r="D29" s="348" t="s">
        <v>3</v>
      </c>
      <c r="E29" s="348" t="s">
        <v>27</v>
      </c>
      <c r="F29" s="348" t="s">
        <v>1</v>
      </c>
    </row>
    <row r="30" spans="2:6">
      <c r="B30" s="349" t="s">
        <v>347</v>
      </c>
      <c r="C30" s="350"/>
      <c r="D30" s="350"/>
      <c r="E30" s="350"/>
      <c r="F30" s="351"/>
    </row>
    <row r="31" spans="2:6">
      <c r="B31" s="352" t="s">
        <v>350</v>
      </c>
      <c r="C31" s="353" t="s">
        <v>49</v>
      </c>
      <c r="D31" s="354">
        <v>2</v>
      </c>
      <c r="E31" s="354">
        <v>250000</v>
      </c>
      <c r="F31" s="354">
        <v>822500</v>
      </c>
    </row>
    <row r="32" spans="2:6">
      <c r="B32" s="357" t="s">
        <v>348</v>
      </c>
      <c r="C32" s="358"/>
      <c r="D32" s="354">
        <f>SUM(D31)</f>
        <v>2</v>
      </c>
      <c r="E32" s="354">
        <f>SUM(E31)</f>
        <v>250000</v>
      </c>
      <c r="F32" s="354">
        <f>SUM(F31)</f>
        <v>822500</v>
      </c>
    </row>
    <row r="33" spans="2:6">
      <c r="B33" s="357" t="s">
        <v>345</v>
      </c>
      <c r="C33" s="358"/>
      <c r="D33" s="354">
        <f>D32</f>
        <v>2</v>
      </c>
      <c r="E33" s="354">
        <f>E32</f>
        <v>250000</v>
      </c>
      <c r="F33" s="354">
        <f>F32</f>
        <v>822500</v>
      </c>
    </row>
    <row r="34" spans="2:6">
      <c r="B34" s="359"/>
      <c r="C34" s="359"/>
      <c r="D34" s="359"/>
      <c r="E34" s="359"/>
      <c r="F34" s="359"/>
    </row>
  </sheetData>
  <mergeCells count="17">
    <mergeCell ref="B26:C26"/>
    <mergeCell ref="B28:F28"/>
    <mergeCell ref="B30:F30"/>
    <mergeCell ref="B32:C32"/>
    <mergeCell ref="B33:C33"/>
    <mergeCell ref="B12:C12"/>
    <mergeCell ref="B14:F14"/>
    <mergeCell ref="B16:F16"/>
    <mergeCell ref="B20:C20"/>
    <mergeCell ref="B21:F21"/>
    <mergeCell ref="B25:C25"/>
    <mergeCell ref="B1:C1"/>
    <mergeCell ref="B2:E2"/>
    <mergeCell ref="B3:D3"/>
    <mergeCell ref="B4:F4"/>
    <mergeCell ref="B6:F6"/>
    <mergeCell ref="B11:C11"/>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2"/>
  <sheetViews>
    <sheetView rightToLeft="1" workbookViewId="0">
      <selection activeCell="G6" sqref="G6:I6"/>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00" t="s">
        <v>319</v>
      </c>
      <c r="C2" s="200"/>
      <c r="D2" s="200"/>
      <c r="E2" s="200"/>
      <c r="F2" s="92"/>
      <c r="G2" s="92"/>
      <c r="H2" s="92"/>
      <c r="I2" s="93"/>
    </row>
    <row r="3" spans="2:9" ht="21">
      <c r="B3" s="313" t="s">
        <v>339</v>
      </c>
      <c r="C3" s="313"/>
      <c r="D3" s="313"/>
      <c r="E3" s="313"/>
      <c r="F3" s="313"/>
      <c r="G3" s="313"/>
      <c r="H3" s="313"/>
      <c r="I3" s="313"/>
    </row>
    <row r="4" spans="2:9" ht="30">
      <c r="B4" s="128" t="s">
        <v>6</v>
      </c>
      <c r="C4" s="136" t="s">
        <v>7</v>
      </c>
      <c r="D4" s="136" t="s">
        <v>9</v>
      </c>
      <c r="E4" s="136" t="s">
        <v>10</v>
      </c>
      <c r="F4" s="136" t="s">
        <v>11</v>
      </c>
      <c r="G4" s="137" t="s">
        <v>3</v>
      </c>
      <c r="H4" s="136" t="s">
        <v>2</v>
      </c>
      <c r="I4" s="136" t="s">
        <v>1</v>
      </c>
    </row>
    <row r="5" spans="2:9">
      <c r="B5" s="314" t="s">
        <v>16</v>
      </c>
      <c r="C5" s="315"/>
      <c r="D5" s="315"/>
      <c r="E5" s="315"/>
      <c r="F5" s="315"/>
      <c r="G5" s="315"/>
      <c r="H5" s="315"/>
      <c r="I5" s="316"/>
    </row>
    <row r="6" spans="2:9" ht="15.75">
      <c r="B6" s="138" t="s">
        <v>173</v>
      </c>
      <c r="C6" s="139" t="s">
        <v>90</v>
      </c>
      <c r="D6" s="139">
        <v>0.08</v>
      </c>
      <c r="E6" s="139">
        <v>7.0000000000000007E-2</v>
      </c>
      <c r="F6" s="139">
        <v>7.0000000000000007E-2</v>
      </c>
      <c r="G6" s="140">
        <v>15</v>
      </c>
      <c r="H6" s="141">
        <v>61605148</v>
      </c>
      <c r="I6" s="141">
        <v>4332380.3600000003</v>
      </c>
    </row>
    <row r="7" spans="2:9" ht="15.75">
      <c r="B7" s="317" t="s">
        <v>301</v>
      </c>
      <c r="C7" s="318"/>
      <c r="D7" s="319"/>
      <c r="E7" s="319"/>
      <c r="F7" s="319"/>
      <c r="G7" s="141">
        <f>G6</f>
        <v>15</v>
      </c>
      <c r="H7" s="141">
        <f t="shared" ref="H7:I8" si="0">H6</f>
        <v>61605148</v>
      </c>
      <c r="I7" s="141">
        <f t="shared" si="0"/>
        <v>4332380.3600000003</v>
      </c>
    </row>
    <row r="8" spans="2:9" ht="15.75">
      <c r="B8" s="320" t="s">
        <v>302</v>
      </c>
      <c r="C8" s="321"/>
      <c r="D8" s="322"/>
      <c r="E8" s="322"/>
      <c r="F8" s="322"/>
      <c r="G8" s="142">
        <f>G7</f>
        <v>15</v>
      </c>
      <c r="H8" s="142">
        <f t="shared" si="0"/>
        <v>61605148</v>
      </c>
      <c r="I8" s="142">
        <f t="shared" si="0"/>
        <v>4332380.3600000003</v>
      </c>
    </row>
    <row r="9" spans="2:9" ht="36.75" customHeight="1">
      <c r="B9" s="307" t="s">
        <v>86</v>
      </c>
      <c r="C9" s="307"/>
      <c r="D9" s="307"/>
      <c r="E9" s="307"/>
      <c r="F9" s="307"/>
      <c r="G9" s="307"/>
      <c r="H9" s="307"/>
      <c r="I9" s="307"/>
    </row>
    <row r="10" spans="2:9" ht="24.75" customHeight="1">
      <c r="B10" s="308" t="s">
        <v>6</v>
      </c>
      <c r="C10" s="309"/>
      <c r="D10" s="310" t="s">
        <v>7</v>
      </c>
      <c r="E10" s="311"/>
      <c r="F10" s="310" t="s">
        <v>24</v>
      </c>
      <c r="G10" s="312"/>
      <c r="H10" s="312"/>
      <c r="I10" s="311"/>
    </row>
    <row r="11" spans="2:9" ht="18" customHeight="1">
      <c r="B11" s="289" t="s">
        <v>16</v>
      </c>
      <c r="C11" s="290"/>
      <c r="D11" s="290"/>
      <c r="E11" s="290"/>
      <c r="F11" s="290"/>
      <c r="G11" s="290"/>
      <c r="H11" s="290"/>
      <c r="I11" s="291"/>
    </row>
    <row r="12" spans="2:9" ht="18" customHeight="1">
      <c r="B12" s="304" t="s">
        <v>238</v>
      </c>
      <c r="C12" s="305"/>
      <c r="D12" s="306" t="s">
        <v>239</v>
      </c>
      <c r="E12" s="306"/>
      <c r="F12" s="329" t="s">
        <v>101</v>
      </c>
      <c r="G12" s="330"/>
      <c r="H12" s="330"/>
      <c r="I12" s="331"/>
    </row>
    <row r="13" spans="2:9" ht="18" customHeight="1">
      <c r="B13" s="304" t="s">
        <v>311</v>
      </c>
      <c r="C13" s="305"/>
      <c r="D13" s="306" t="s">
        <v>310</v>
      </c>
      <c r="E13" s="306"/>
      <c r="F13" s="298">
        <v>3</v>
      </c>
      <c r="G13" s="299"/>
      <c r="H13" s="299"/>
      <c r="I13" s="300"/>
    </row>
    <row r="14" spans="2:9" ht="18" customHeight="1">
      <c r="B14" s="332" t="s">
        <v>102</v>
      </c>
      <c r="C14" s="333"/>
      <c r="D14" s="333"/>
      <c r="E14" s="333"/>
      <c r="F14" s="333"/>
      <c r="G14" s="333"/>
      <c r="H14" s="333"/>
      <c r="I14" s="334"/>
    </row>
    <row r="15" spans="2:9" ht="18" customHeight="1">
      <c r="B15" s="292" t="s">
        <v>154</v>
      </c>
      <c r="C15" s="293"/>
      <c r="D15" s="297" t="s">
        <v>155</v>
      </c>
      <c r="E15" s="297"/>
      <c r="F15" s="301" t="s">
        <v>101</v>
      </c>
      <c r="G15" s="302"/>
      <c r="H15" s="302"/>
      <c r="I15" s="303"/>
    </row>
    <row r="16" spans="2:9" ht="18" customHeight="1">
      <c r="B16" s="292" t="s">
        <v>205</v>
      </c>
      <c r="C16" s="293"/>
      <c r="D16" s="297" t="s">
        <v>206</v>
      </c>
      <c r="E16" s="297"/>
      <c r="F16" s="298">
        <v>1</v>
      </c>
      <c r="G16" s="299"/>
      <c r="H16" s="299"/>
      <c r="I16" s="300"/>
    </row>
    <row r="17" spans="2:9" ht="18" customHeight="1">
      <c r="B17" s="294" t="s">
        <v>69</v>
      </c>
      <c r="C17" s="295"/>
      <c r="D17" s="295"/>
      <c r="E17" s="295"/>
      <c r="F17" s="295"/>
      <c r="G17" s="295"/>
      <c r="H17" s="295"/>
      <c r="I17" s="296"/>
    </row>
    <row r="18" spans="2:9" ht="18" customHeight="1">
      <c r="B18" s="292" t="s">
        <v>145</v>
      </c>
      <c r="C18" s="293"/>
      <c r="D18" s="297" t="s">
        <v>146</v>
      </c>
      <c r="E18" s="297"/>
      <c r="F18" s="298">
        <v>10</v>
      </c>
      <c r="G18" s="299"/>
      <c r="H18" s="299"/>
      <c r="I18" s="300"/>
    </row>
    <row r="19" spans="2:9" ht="18" customHeight="1">
      <c r="B19" s="292" t="s">
        <v>152</v>
      </c>
      <c r="C19" s="293"/>
      <c r="D19" s="297" t="s">
        <v>153</v>
      </c>
      <c r="E19" s="297"/>
      <c r="F19" s="298">
        <v>9.5</v>
      </c>
      <c r="G19" s="299"/>
      <c r="H19" s="299"/>
      <c r="I19" s="300"/>
    </row>
    <row r="20" spans="2:9" ht="18" customHeight="1">
      <c r="B20" s="323" t="s">
        <v>163</v>
      </c>
      <c r="C20" s="324"/>
      <c r="D20" s="325" t="s">
        <v>164</v>
      </c>
      <c r="E20" s="325"/>
      <c r="F20" s="298">
        <v>1</v>
      </c>
      <c r="G20" s="299"/>
      <c r="H20" s="299"/>
      <c r="I20" s="300"/>
    </row>
    <row r="21" spans="2:9" ht="18" customHeight="1">
      <c r="B21" s="292" t="s">
        <v>141</v>
      </c>
      <c r="C21" s="293"/>
      <c r="D21" s="297" t="s">
        <v>142</v>
      </c>
      <c r="E21" s="297"/>
      <c r="F21" s="301" t="s">
        <v>101</v>
      </c>
      <c r="G21" s="302"/>
      <c r="H21" s="302"/>
      <c r="I21" s="303"/>
    </row>
    <row r="22" spans="2:9" ht="18" customHeight="1">
      <c r="B22" s="292" t="s">
        <v>191</v>
      </c>
      <c r="C22" s="293"/>
      <c r="D22" s="297" t="s">
        <v>192</v>
      </c>
      <c r="E22" s="297"/>
      <c r="F22" s="326" t="s">
        <v>101</v>
      </c>
      <c r="G22" s="327"/>
      <c r="H22" s="327"/>
      <c r="I22" s="328"/>
    </row>
  </sheetData>
  <mergeCells count="41">
    <mergeCell ref="D19:E19"/>
    <mergeCell ref="B19:C19"/>
    <mergeCell ref="F19:I19"/>
    <mergeCell ref="F12:I12"/>
    <mergeCell ref="B14:I14"/>
    <mergeCell ref="B18:C18"/>
    <mergeCell ref="D18:E18"/>
    <mergeCell ref="F18:I18"/>
    <mergeCell ref="B20:C20"/>
    <mergeCell ref="D20:E20"/>
    <mergeCell ref="F20:I20"/>
    <mergeCell ref="B22:C22"/>
    <mergeCell ref="D22:E22"/>
    <mergeCell ref="F22:I22"/>
    <mergeCell ref="B21:C21"/>
    <mergeCell ref="D21:E21"/>
    <mergeCell ref="F21:I21"/>
    <mergeCell ref="B2:E2"/>
    <mergeCell ref="B9:I9"/>
    <mergeCell ref="B10:C10"/>
    <mergeCell ref="D10:E10"/>
    <mergeCell ref="F10:I10"/>
    <mergeCell ref="B3:I3"/>
    <mergeCell ref="B5:I5"/>
    <mergeCell ref="B7:C7"/>
    <mergeCell ref="D7:F7"/>
    <mergeCell ref="B8:C8"/>
    <mergeCell ref="D8:F8"/>
    <mergeCell ref="B11:I11"/>
    <mergeCell ref="B15:C15"/>
    <mergeCell ref="B17:I17"/>
    <mergeCell ref="B16:C16"/>
    <mergeCell ref="D16:E16"/>
    <mergeCell ref="F16:I16"/>
    <mergeCell ref="D15:E15"/>
    <mergeCell ref="F15:I15"/>
    <mergeCell ref="B12:C12"/>
    <mergeCell ref="D12:E12"/>
    <mergeCell ref="B13:C13"/>
    <mergeCell ref="D13:E13"/>
    <mergeCell ref="F13:I13"/>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1"/>
  <sheetViews>
    <sheetView rightToLeft="1" workbookViewId="0">
      <selection activeCell="G6" sqref="G6"/>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01" customWidth="1"/>
    <col min="6" max="6" width="15.85546875" style="101"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99"/>
      <c r="F1" s="99"/>
      <c r="G1" s="22"/>
    </row>
    <row r="2" spans="1:7" ht="25.5" customHeight="1">
      <c r="A2" s="23"/>
      <c r="B2" s="200" t="s">
        <v>319</v>
      </c>
      <c r="C2" s="200"/>
      <c r="D2" s="200"/>
      <c r="E2" s="200"/>
      <c r="F2" s="100"/>
      <c r="G2" s="24"/>
    </row>
    <row r="3" spans="1:7" ht="20.25" customHeight="1">
      <c r="B3" s="339" t="s">
        <v>55</v>
      </c>
      <c r="C3" s="339"/>
      <c r="D3" s="339"/>
      <c r="E3" s="339"/>
      <c r="F3" s="339"/>
      <c r="G3" s="339"/>
    </row>
    <row r="4" spans="1:7" ht="25.5" customHeight="1">
      <c r="B4" s="25" t="s">
        <v>56</v>
      </c>
      <c r="C4" s="26" t="s">
        <v>57</v>
      </c>
      <c r="D4" s="27" t="s">
        <v>58</v>
      </c>
      <c r="E4" s="340" t="s">
        <v>59</v>
      </c>
      <c r="F4" s="341"/>
      <c r="G4" s="28" t="s">
        <v>60</v>
      </c>
    </row>
    <row r="5" spans="1:7" ht="24.95" customHeight="1">
      <c r="B5" s="29" t="s">
        <v>61</v>
      </c>
      <c r="C5" s="30" t="s">
        <v>63</v>
      </c>
      <c r="D5" s="31" t="s">
        <v>64</v>
      </c>
      <c r="E5" s="335">
        <v>964981</v>
      </c>
      <c r="F5" s="336"/>
      <c r="G5" s="32">
        <v>45700</v>
      </c>
    </row>
    <row r="6" spans="1:7" ht="24.95" customHeight="1">
      <c r="B6" s="29" t="s">
        <v>67</v>
      </c>
      <c r="C6" s="30" t="s">
        <v>62</v>
      </c>
      <c r="D6" s="31" t="s">
        <v>68</v>
      </c>
      <c r="E6" s="335">
        <v>1001095</v>
      </c>
      <c r="F6" s="336"/>
      <c r="G6" s="121">
        <v>46669</v>
      </c>
    </row>
    <row r="7" spans="1:7" ht="24.95" customHeight="1">
      <c r="B7" s="29" t="s">
        <v>67</v>
      </c>
      <c r="C7" s="30" t="s">
        <v>63</v>
      </c>
      <c r="D7" s="31" t="s">
        <v>70</v>
      </c>
      <c r="E7" s="335" t="s">
        <v>66</v>
      </c>
      <c r="F7" s="336"/>
      <c r="G7" s="32" t="s">
        <v>125</v>
      </c>
    </row>
    <row r="8" spans="1:7" ht="24.95" customHeight="1">
      <c r="B8" s="29" t="s">
        <v>65</v>
      </c>
      <c r="C8" s="30" t="s">
        <v>79</v>
      </c>
      <c r="D8" s="31" t="s">
        <v>80</v>
      </c>
      <c r="E8" s="335" t="s">
        <v>66</v>
      </c>
      <c r="F8" s="336"/>
      <c r="G8" s="32" t="s">
        <v>126</v>
      </c>
    </row>
    <row r="9" spans="1:7" ht="24.95" customHeight="1">
      <c r="B9" s="29" t="s">
        <v>67</v>
      </c>
      <c r="C9" s="30" t="s">
        <v>79</v>
      </c>
      <c r="D9" s="31" t="s">
        <v>81</v>
      </c>
      <c r="E9" s="335" t="s">
        <v>66</v>
      </c>
      <c r="F9" s="336"/>
      <c r="G9" s="32" t="s">
        <v>127</v>
      </c>
    </row>
    <row r="10" spans="1:7" ht="24.95" customHeight="1">
      <c r="B10" s="29" t="s">
        <v>94</v>
      </c>
      <c r="C10" s="30" t="s">
        <v>62</v>
      </c>
      <c r="D10" s="31" t="s">
        <v>95</v>
      </c>
      <c r="E10" s="335" t="s">
        <v>66</v>
      </c>
      <c r="F10" s="336"/>
      <c r="G10" s="32" t="s">
        <v>128</v>
      </c>
    </row>
    <row r="11" spans="1:7" ht="24.95" customHeight="1">
      <c r="B11" s="29" t="s">
        <v>93</v>
      </c>
      <c r="C11" s="30" t="s">
        <v>62</v>
      </c>
      <c r="D11" s="31" t="s">
        <v>96</v>
      </c>
      <c r="E11" s="335" t="s">
        <v>66</v>
      </c>
      <c r="F11" s="336"/>
      <c r="G11" s="32" t="s">
        <v>129</v>
      </c>
    </row>
    <row r="12" spans="1:7" ht="24.95" customHeight="1">
      <c r="B12" s="29" t="s">
        <v>94</v>
      </c>
      <c r="C12" s="30" t="s">
        <v>63</v>
      </c>
      <c r="D12" s="31" t="s">
        <v>181</v>
      </c>
      <c r="E12" s="335">
        <v>509883</v>
      </c>
      <c r="F12" s="336">
        <v>509883</v>
      </c>
      <c r="G12" s="129"/>
    </row>
    <row r="13" spans="1:7" ht="24.95" customHeight="1">
      <c r="B13" s="29" t="s">
        <v>147</v>
      </c>
      <c r="C13" s="30" t="s">
        <v>63</v>
      </c>
      <c r="D13" s="31" t="s">
        <v>110</v>
      </c>
      <c r="E13" s="335">
        <v>1026082</v>
      </c>
      <c r="F13" s="336"/>
      <c r="G13" s="32" t="s">
        <v>283</v>
      </c>
    </row>
    <row r="14" spans="1:7" ht="24.95" customHeight="1">
      <c r="B14" s="29" t="s">
        <v>94</v>
      </c>
      <c r="C14" s="30" t="s">
        <v>79</v>
      </c>
      <c r="D14" s="31" t="s">
        <v>132</v>
      </c>
      <c r="E14" s="337" t="s">
        <v>66</v>
      </c>
      <c r="F14" s="338"/>
      <c r="G14" s="32" t="s">
        <v>134</v>
      </c>
    </row>
    <row r="15" spans="1:7" ht="24.95" customHeight="1">
      <c r="B15" s="29" t="s">
        <v>93</v>
      </c>
      <c r="C15" s="30" t="s">
        <v>79</v>
      </c>
      <c r="D15" s="31" t="s">
        <v>133</v>
      </c>
      <c r="E15" s="335" t="s">
        <v>66</v>
      </c>
      <c r="F15" s="336"/>
      <c r="G15" s="32" t="s">
        <v>135</v>
      </c>
    </row>
    <row r="16" spans="1:7" ht="24.95" customHeight="1">
      <c r="B16" s="29" t="s">
        <v>207</v>
      </c>
      <c r="C16" s="30" t="s">
        <v>62</v>
      </c>
      <c r="D16" s="31" t="s">
        <v>209</v>
      </c>
      <c r="E16" s="335" t="s">
        <v>66</v>
      </c>
      <c r="F16" s="336"/>
      <c r="G16" s="32">
        <v>46662</v>
      </c>
    </row>
    <row r="17" spans="2:7" ht="24.95" customHeight="1">
      <c r="B17" s="29" t="s">
        <v>208</v>
      </c>
      <c r="C17" s="30" t="s">
        <v>62</v>
      </c>
      <c r="D17" s="31" t="s">
        <v>210</v>
      </c>
      <c r="E17" s="335" t="s">
        <v>66</v>
      </c>
      <c r="F17" s="336"/>
      <c r="G17" s="32">
        <v>47363</v>
      </c>
    </row>
    <row r="18" spans="2:7" ht="24.95" customHeight="1">
      <c r="B18" s="29" t="s">
        <v>207</v>
      </c>
      <c r="C18" s="30" t="s">
        <v>63</v>
      </c>
      <c r="D18" s="31" t="s">
        <v>211</v>
      </c>
      <c r="E18" s="335" t="s">
        <v>66</v>
      </c>
      <c r="F18" s="336"/>
      <c r="G18" s="32" t="s">
        <v>236</v>
      </c>
    </row>
    <row r="19" spans="2:7" ht="24.95" customHeight="1">
      <c r="B19" s="29" t="s">
        <v>208</v>
      </c>
      <c r="C19" s="30" t="s">
        <v>63</v>
      </c>
      <c r="D19" s="31" t="s">
        <v>212</v>
      </c>
      <c r="E19" s="335" t="s">
        <v>66</v>
      </c>
      <c r="F19" s="336"/>
      <c r="G19" s="32" t="s">
        <v>237</v>
      </c>
    </row>
    <row r="20" spans="2:7" ht="24.95" customHeight="1">
      <c r="B20" s="29" t="s">
        <v>207</v>
      </c>
      <c r="C20" s="30" t="s">
        <v>79</v>
      </c>
      <c r="D20" s="31" t="s">
        <v>232</v>
      </c>
      <c r="E20" s="335" t="s">
        <v>66</v>
      </c>
      <c r="F20" s="336"/>
      <c r="G20" s="32" t="s">
        <v>234</v>
      </c>
    </row>
    <row r="21" spans="2:7" ht="24.95" customHeight="1">
      <c r="B21" s="29" t="s">
        <v>208</v>
      </c>
      <c r="C21" s="30" t="s">
        <v>79</v>
      </c>
      <c r="D21" s="31" t="s">
        <v>233</v>
      </c>
      <c r="E21" s="335" t="s">
        <v>66</v>
      </c>
      <c r="F21" s="336"/>
      <c r="G21" s="32" t="s">
        <v>235</v>
      </c>
    </row>
  </sheetData>
  <mergeCells count="20">
    <mergeCell ref="B2:E2"/>
    <mergeCell ref="E13:F13"/>
    <mergeCell ref="E14:F14"/>
    <mergeCell ref="E15:F15"/>
    <mergeCell ref="E10:F10"/>
    <mergeCell ref="E11:F11"/>
    <mergeCell ref="E7:F7"/>
    <mergeCell ref="E8:F8"/>
    <mergeCell ref="E9:F9"/>
    <mergeCell ref="B3:G3"/>
    <mergeCell ref="E12:F12"/>
    <mergeCell ref="E4:F4"/>
    <mergeCell ref="E5:F5"/>
    <mergeCell ref="E20:F20"/>
    <mergeCell ref="E6:F6"/>
    <mergeCell ref="E21:F21"/>
    <mergeCell ref="E16:F16"/>
    <mergeCell ref="E17:F17"/>
    <mergeCell ref="E18:F18"/>
    <mergeCell ref="E19:F19"/>
  </mergeCells>
  <phoneticPr fontId="77"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Zainab</cp:lastModifiedBy>
  <cp:lastPrinted>2025-11-26T11:06:28Z</cp:lastPrinted>
  <dcterms:created xsi:type="dcterms:W3CDTF">2018-01-02T05:37:56Z</dcterms:created>
  <dcterms:modified xsi:type="dcterms:W3CDTF">2025-11-26T11:06:48Z</dcterms:modified>
</cp:coreProperties>
</file>