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BF407C6E-0478-4A6D-87A8-D3C13C92802E}" xr6:coauthVersionLast="45" xr6:coauthVersionMax="45" xr10:uidLastSave="{00000000-0000-0000-0000-000000000000}"/>
  <bookViews>
    <workbookView xWindow="-120" yWindow="-120" windowWidth="29040" windowHeight="15840" activeTab="5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0" l="1"/>
  <c r="F18" i="10" s="1"/>
  <c r="E17" i="10"/>
  <c r="E18" i="10" s="1"/>
  <c r="D17" i="10"/>
  <c r="D18" i="10" s="1"/>
  <c r="E12" i="10"/>
  <c r="F11" i="10"/>
  <c r="E11" i="10"/>
  <c r="D11" i="10"/>
  <c r="F8" i="10"/>
  <c r="F12" i="10" s="1"/>
  <c r="E8" i="10"/>
  <c r="D8" i="10"/>
  <c r="D12" i="10" s="1"/>
  <c r="L22" i="8" l="1"/>
  <c r="M22" i="8"/>
  <c r="N22" i="8"/>
  <c r="L18" i="8" l="1"/>
  <c r="M18" i="8"/>
  <c r="N18" i="8"/>
  <c r="L32" i="8"/>
  <c r="M32" i="8"/>
  <c r="N32" i="8"/>
  <c r="L60" i="8"/>
  <c r="M60" i="8"/>
  <c r="N60" i="8"/>
  <c r="L80" i="8"/>
  <c r="M80" i="8"/>
  <c r="N80" i="8"/>
  <c r="L70" i="8"/>
  <c r="M70" i="8"/>
  <c r="N70" i="8"/>
  <c r="L48" i="8" l="1"/>
  <c r="M48" i="8"/>
  <c r="N48" i="8"/>
  <c r="L25" i="8"/>
  <c r="M25" i="8"/>
  <c r="N25" i="8"/>
  <c r="L63" i="8"/>
  <c r="M63" i="8"/>
  <c r="N63" i="8"/>
  <c r="L52" i="8" l="1"/>
  <c r="M52" i="8"/>
  <c r="N52" i="8"/>
  <c r="L66" i="8"/>
  <c r="L71" i="8" s="1"/>
  <c r="M66" i="8"/>
  <c r="M71" i="8" s="1"/>
  <c r="N66" i="8"/>
  <c r="N71" i="8" s="1"/>
  <c r="L41" i="8"/>
  <c r="M41" i="8"/>
  <c r="N41" i="8"/>
  <c r="N53" i="8" l="1"/>
  <c r="M53" i="8"/>
  <c r="L53" i="8"/>
  <c r="L76" i="8"/>
  <c r="M76" i="8"/>
  <c r="N76" i="8"/>
  <c r="L84" i="8"/>
  <c r="M84" i="8"/>
  <c r="N84" i="8"/>
  <c r="K11" i="1" l="1"/>
  <c r="L90" i="8" l="1"/>
  <c r="M90" i="8"/>
  <c r="N90" i="8"/>
  <c r="L87" i="8"/>
  <c r="M87" i="8"/>
  <c r="N87" i="8"/>
  <c r="L91" i="8" l="1"/>
  <c r="N91" i="8"/>
  <c r="N92" i="8" s="1"/>
  <c r="I4" i="1" s="1"/>
  <c r="M91" i="8"/>
  <c r="L92" i="8" l="1"/>
  <c r="O4" i="1" s="1"/>
  <c r="M92" i="8"/>
  <c r="D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<sst xmlns="http://schemas.openxmlformats.org/spreadsheetml/2006/main" count="542" uniqueCount="352">
  <si>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</si>
  <si>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</si>
  <si>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</si>
  <si>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</si>
  <si>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</si>
  <si>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</si>
  <si>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</si>
  <si>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</si>
  <si>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</si>
  <si>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</si>
  <si>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</si>
  <si>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</si>
  <si>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</si>
  <si>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</si>
  <si>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</si>
  <si>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</si>
  <si>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</si>
  <si>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</si>
  <si>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</si>
  <si>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</si>
  <si>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</si>
  <si>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</si>
  <si>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</si>
  <si>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</si>
  <si>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</si>
  <si>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</si>
  <si>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</si>
  <si>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</si>
  <si>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</si>
  <si>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</si>
  <si>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</si>
  <si>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</si>
  <si>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</si>
  <si>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</si>
  <si>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</si>
  <si>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</si>
  <si>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</si>
  <si>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</si>
  <si>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</si>
  <si>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</si>
  <si>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</si>
  <si>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</si>
  <si>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</si>
  <si>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</si>
  <si>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</si>
  <si>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</si>
  <si>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</si>
  <si>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</si>
  <si>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</si>
  <si>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</si>
  <si>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</si>
  <si>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</si>
  <si>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</si>
  <si>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</si>
  <si>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</si>
  <si>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</si>
  <si>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</si>
  <si>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</si>
  <si>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</si>
  <si>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</si>
  <si>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</si>
  <si>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</si>
  <si>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</si>
  <si>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</si>
  <si>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</si>
  <si>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</si>
  <si>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</si>
  <si>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</si>
  <si>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</si>
  <si>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</si>
  <si>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</si>
  <si>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</si>
  <si>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</si>
  <si>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</si>
  <si>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</si>
  <si>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</si>
  <si>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</si>
  <si>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</si>
  <si>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</si>
  <si>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</si>
  <si>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</si>
  <si>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</si>
  <si>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</si>
  <si>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</si>
  <si>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</si>
  <si>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</si>
  <si>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</si>
  <si>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</si>
  <si>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</si>
  <si>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</si>
  <si>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</si>
  <si>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</si>
  <si>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</si>
  <si>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</si>
  <si>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</si>
  <si>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</si>
  <si>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</si>
  <si>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</si>
  <si>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</si>
  <si>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</si>
  <si>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</si>
  <si>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</si>
  <si>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</si>
  <si>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</si>
  <si>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</si>
  <si>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</si>
  <si>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</si>
  <si>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</si>
  <si>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</si>
  <si>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</si>
  <si>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</si>
  <si>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</si>
  <si>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</si>
  <si>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</si>
  <si>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</si>
  <si>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</si>
  <si>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</si>
  <si>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</si>
  <si>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</si>
  <si>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</si>
  <si>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</si>
  <si>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</si>
  <si>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</si>
  <si>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</si>
  <si>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</si>
  <si>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</si>
  <si>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</si>
  <si>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</si>
  <si>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</si>
  <si>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</si>
  <si>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</si>
  <si>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</si>
  <si>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</si>
  <si>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</si>
  <si>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</si>
  <si>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</si>
  <si>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</si>
  <si>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</si>
  <si>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</si>
  <si>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</si>
  <si>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</si>
  <si>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</si>
  <si>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</si>
  <si>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</si>
  <si>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</si>
  <si>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</si>
  <si>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</si>
  <si>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</si>
  <si>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</si>
  <si>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</si>
  <si>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</si>
  <si>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</si>
  <si>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</si>
  <si>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</si>
  <si>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</si>
  <si>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</si>
  <si>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</si>
  <si>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</si>
  <si>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</si>
  <si>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</si>
  <si>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</si>
  <si>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</si>
  <si>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</si>
  <si>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</si>
  <si>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</si>
  <si>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</si>
  <si>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</si>
  <si>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</si>
  <si>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</si>
  <si>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</si>
  <si>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</si>
  <si>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</si>
  <si>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</si>
  <si>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</si>
  <si>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</si>
  <si>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</si>
  <si>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</si>
  <si>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</si>
  <si>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</si>
  <si>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</si>
  <si>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</si>
  <si>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</si>
  <si>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</si>
  <si>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</si>
  <si>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</si>
  <si>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</si>
  <si>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</si>
  <si>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</si>
  <si>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</si>
  <si>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</si>
  <si>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</si>
  <si>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</si>
  <si>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</si>
  <si>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</si>
  <si>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</si>
  <si>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</si>
  <si>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</si>
  <si>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</si>
  <si>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</si>
  <si>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</si>
  <si>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</si>
  <si>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</si>
  <si>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</si>
  <si>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</si>
  <si>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</si>
  <si>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</si>
  <si>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</si>
  <si>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</si>
  <si>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</si>
  <si>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</si>
  <si>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</si>
  <si>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</si>
  <si>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</si>
  <si>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</si>
  <si>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</si>
  <si>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</si>
  <si>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</si>
  <si>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</si>
  <si>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</si>
  <si>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</si>
  <si>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</si>
  <si>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</si>
  <si>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</si>
  <si>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</si>
  <si>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</si>
  <si>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</si>
  <si>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</si>
  <si>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</si>
  <si>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</si>
  <si>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</si>
  <si>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</si>
  <si>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</si>
  <si>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</si>
  <si>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</si>
  <si>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</si>
  <si>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</si>
  <si>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</si>
  <si>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</si>
  <si>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</si>
  <si>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</si>
  <si>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</si>
  <si>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</si>
  <si>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</si>
  <si>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</si>
  <si>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</si>
  <si>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</si>
  <si>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</si>
  <si>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</si>
  <si>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</si>
  <si>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</si>
  <si>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</si>
  <si>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</si>
  <si>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</si>
  <si>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</si>
  <si>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</si>
  <si>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</si>
  <si>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</si>
  <si>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</si>
  <si>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</si>
  <si>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</si>
  <si>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</si>
  <si>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</si>
  <si>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</si>
  <si>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</si>
  <si>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</si>
  <si>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</si>
  <si>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</si>
  <si>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</si>
  <si>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</si>
  <si>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</si>
  <si>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</si>
  <si>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</si>
  <si>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</si>
  <si>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</si>
  <si>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</si>
  <si>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</si>
  <si>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</si>
  <si>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</si>
  <si>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</si>
  <si>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</si>
  <si>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</si>
  <si>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</si>
  <si>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</si>
  <si>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</si>
  <si>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</si>
  <si>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</si>
  <si>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</si>
  <si>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</si>
  <si>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</si>
  <si>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</si>
  <si>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</si>
  <si>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</si>
  <si>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</si>
  <si>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</si>
  <si>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</si>
  <si>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</si>
  <si>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</si>
  <si>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</si>
  <si>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</si>
  <si>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</si>
  <si>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</si>
  <si>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</si>
  <si>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</si>
  <si>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</si>
  <si>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</si>
  <si>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</si>
  <si>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</si>
  <si>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</si>
  <si>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</si>
  <si>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</si>
  <si>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</si>
  <si>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</si>
  <si>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</si>
  <si>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</si>
  <si>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</si>
  <si>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</si>
  <si>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</si>
  <si>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*</t>
  </si>
  <si>
    <t>استنادا الى قرار الامانة العامة لمجلس الوزراء تقرر عدم تنظيم جلسات التداول للفترة من يوم الثلاثاء الموافق 2026/5/26 لغاية 2026/5/28 بمناسبة عيد الاضحى المبارك ، وستنظم جلسات التداول اعتبارا من يوم الاحد الموافق 2026/5/31</t>
  </si>
  <si>
    <t>سندات اعمار - الاصدارية الثانية     فئة مليون  دينار CB40</t>
  </si>
  <si>
    <t>ايقاف التداول على سندات اعمار الاصدارية الثانية فئة (مليون) دينار إعتباراً من جلسة الاثنين 2026/5/25 لقرب استحقاق الفائدة نصف سنوية . وسيتم اعادة التداول اعتبارا من جلسة الاحد 2026/5/31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</si>
  <si>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</si>
  <si>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</si>
  <si>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</si>
  <si>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</si>
  <si>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</si>
  <si>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</si>
  <si>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الجلسة (92)</t>
  </si>
  <si>
    <t>جلسة الاثنين 2026/5/25</t>
  </si>
  <si>
    <t>الجلسة (92) نشرة تداول الأسهم للمنصة النظامية لجلسة الاثنين 2026/5/25 Regular Market Trading</t>
  </si>
  <si>
    <t xml:space="preserve">الجلسة (92) نشرة تداول المنصة الثانية لجلسة الاثنين 2026/5/25 Second Trading Platform </t>
  </si>
  <si>
    <t xml:space="preserve">الجلسة (92) نشرة تداول منصة الشركات غير المفصحة لجلسة الاثنين 2026/5/25 Non Disclosing Trading Platform </t>
  </si>
  <si>
    <t>الشركات غير المتداولة لمنصة التداول النظامي لجلسة الاثنين 2026/5/25</t>
  </si>
  <si>
    <t>الشركات غير المتداولة للمنصة الثانية لجلسة الاثنين 2026/5/25</t>
  </si>
  <si>
    <t>الشركات غير المتداولة للمنصة الثالثة لجلسة الاثنين 2026/5/25</t>
  </si>
  <si>
    <t>مصرف القرطاس الاسلامي</t>
  </si>
  <si>
    <t>آسياسيل للاتصالات</t>
  </si>
  <si>
    <t>TASC</t>
  </si>
  <si>
    <t>مجموع قطاع مصارف</t>
  </si>
  <si>
    <t xml:space="preserve">مجموع السوق </t>
  </si>
  <si>
    <t>نفذت شركة ايلاف للوساطة  أمر متقابل مقصود على أسهم شركة مصرف القرطاس بعدد أسهم (29,595,000,000)  سهم بقيمة (29,595,000,000)  دينار ، في زمن الجلسة الاضافي (بعد الساعة 1 ظهراً) وفقاً لاجراءات تنفيذ الصفقات الكبيرة.</t>
  </si>
  <si>
    <t xml:space="preserve">الجلسة (92) نشرة التداول لمنصة الشركات غير المدرجة OTC    </t>
  </si>
  <si>
    <t>سوق العراق للأوراق المالية</t>
  </si>
  <si>
    <t>نشرة تداول أسهم غير العراقيين لجلسة الاثنين 2026/5/25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</si>
  <si>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</si>
  <si>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</si>
  <si>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</si>
  <si>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</si>
  <si>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</si>
  <si>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</si>
  <si>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المشتراة لغير العراقيين في السوق الثاني</t>
  </si>
  <si>
    <t>مصرف اقليم التجاري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</si>
</sst>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0" fontId="9" fillId="0" borderId="24" xfId="0" applyFont="1" applyBorder="1" applyAlignment="1">
      <alignment horizontal="right" vertical="center" wrapText="1"/>
    </xf>
    <xf numFmtId="2" fontId="26" fillId="2" borderId="8" xfId="0" applyNumberFormat="1" applyFont="1" applyFill="1" applyBorder="1" applyAlignment="1">
      <alignment horizontal="center"/>
    </xf>
    <xf numFmtId="0" fontId="27" fillId="2" borderId="36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0" fontId="27" fillId="2" borderId="3" xfId="0" applyFont="1" applyFill="1" applyBorder="1" applyAlignment="1">
      <alignment vertical="center"/>
    </xf>
    <xf numFmtId="164" fontId="30" fillId="2" borderId="3" xfId="0" applyNumberFormat="1" applyFont="1" applyFill="1" applyBorder="1" applyAlignment="1">
      <alignment horizontal="center" vertical="center"/>
    </xf>
    <xf numFmtId="4" fontId="32" fillId="2" borderId="3" xfId="0" applyNumberFormat="1" applyFont="1" applyFill="1" applyBorder="1" applyAlignment="1">
      <alignment horizontal="center" vertical="center"/>
    </xf>
    <xf numFmtId="3" fontId="30" fillId="2" borderId="3" xfId="0" applyNumberFormat="1" applyFont="1" applyFill="1" applyBorder="1" applyAlignment="1">
      <alignment horizontal="center" vertical="center"/>
    </xf>
    <xf numFmtId="0" fontId="27" fillId="2" borderId="11" xfId="0" applyFont="1" applyFill="1" applyBorder="1" applyAlignment="1">
      <alignment vertical="center"/>
    </xf>
    <xf numFmtId="164" fontId="30" fillId="2" borderId="11" xfId="0" applyNumberFormat="1" applyFont="1" applyFill="1" applyBorder="1" applyAlignment="1">
      <alignment horizontal="center" vertical="center"/>
    </xf>
    <xf numFmtId="4" fontId="32" fillId="2" borderId="11" xfId="0" applyNumberFormat="1" applyFont="1" applyFill="1" applyBorder="1" applyAlignment="1">
      <alignment horizontal="center" vertical="center"/>
    </xf>
    <xf numFmtId="3" fontId="30" fillId="2" borderId="11" xfId="0" applyNumberFormat="1" applyFont="1" applyFill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7" xfId="0" applyFont="1" applyBorder="1" applyAlignment="1">
      <alignment horizontal="right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8" xfId="3" applyFont="1" applyBorder="1" applyAlignment="1">
      <alignment horizontal="right" vertical="center"/>
    </xf>
    <xf numFmtId="0" fontId="37" fillId="0" borderId="48" xfId="3" applyFont="1" applyBorder="1" applyAlignment="1">
      <alignment horizontal="left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8" fillId="0" borderId="37" xfId="0" applyFont="1" applyBorder="1" applyAlignment="1">
      <alignment horizontal="right" vertical="center"/>
    </xf>
    <xf numFmtId="0" fontId="38" fillId="4" borderId="48" xfId="0" applyFont="1" applyFill="1" applyBorder="1" applyAlignment="1">
      <alignment horizontal="center" vertical="center"/>
    </xf>
    <xf numFmtId="0" fontId="38" fillId="4" borderId="48" xfId="0" applyFont="1" applyFill="1" applyBorder="1" applyAlignment="1">
      <alignment horizontal="center" vertical="center" wrapText="1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8" xfId="3" applyFont="1" applyBorder="1" applyAlignment="1">
      <alignment horizontal="right" vertical="center"/>
    </xf>
    <xf numFmtId="0" fontId="38" fillId="0" borderId="48" xfId="3" applyFont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2243847</xdr:colOff>
      <xdr:row>16</xdr:row>
      <xdr:rowOff>1774185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707416-D3ED-4119-9A78-D362DF40D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26000"/>
          <a:ext cx="7937680" cy="3763852"/>
        </a:xfrm>
        <a:prstGeom prst="rect">
          <a:avLst/>
        </a:prstGeom>
      </xdr:spPr>
    </xdr:pic>
    <xdr:clientData/>
  </xdr:twoCellAnchor>
  <xdr:twoCellAnchor editAs="oneCell">
    <xdr:from>
      <xdr:col>7</xdr:col>
      <xdr:colOff>31750</xdr:colOff>
      <xdr:row>14</xdr:row>
      <xdr:rowOff>52917</xdr:rowOff>
    </xdr:from>
    <xdr:to>
      <xdr:col>14</xdr:col>
      <xdr:colOff>1079500</xdr:colOff>
      <xdr:row>16</xdr:row>
      <xdr:rowOff>1820333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AD2DD4A-A8C1-4E41-93EB-33E5ECBE9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26000"/>
          <a:ext cx="6815667" cy="381000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10583</xdr:colOff>
      <xdr:row>4</xdr:row>
      <xdr:rowOff>116417</xdr:rowOff>
    </xdr:from>
    <xdr:to>
      <xdr:col>14</xdr:col>
      <xdr:colOff>1016000</xdr:colOff>
      <xdr:row>13</xdr:row>
      <xdr:rowOff>254000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EF4B711-31D8-4608-A214-0D83C7329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17750" y="1502834"/>
          <a:ext cx="3778250" cy="3185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20</xdr:row>
      <xdr:rowOff>57150</xdr:rowOff>
    </xdr:from>
    <xdr:to>
      <xdr:col>3</xdr:col>
      <xdr:colOff>1733550</xdr:colOff>
      <xdr:row>34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9B7E34-F7A6-4153-87A7-B573A6B33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0"/>
          <a:ext cx="4848225" cy="275272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20</xdr:row>
      <xdr:rowOff>76200</xdr:rowOff>
    </xdr:from>
    <xdr:to>
      <xdr:col>8</xdr:col>
      <xdr:colOff>1762125</xdr:colOff>
      <xdr:row>33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EB3BE1E-968A-4C47-8700-39DB8C64C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200" y="5181600"/>
          <a:ext cx="4876800" cy="26765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53</xdr:row>
      <xdr:rowOff>34635</xdr:rowOff>
    </xdr:from>
    <xdr:to>
      <xdr:col>13</xdr:col>
      <xdr:colOff>1792949</xdr:colOff>
      <xdr:row>53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71</xdr:row>
      <xdr:rowOff>8662</xdr:rowOff>
    </xdr:from>
    <xdr:to>
      <xdr:col>13</xdr:col>
      <xdr:colOff>1781695</xdr:colOff>
      <xdr:row>71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41</xdr:row>
      <xdr:rowOff>1</xdr:rowOff>
    </xdr:from>
    <xdr:ext cx="326824" cy="306456"/>
    <xdr:pic>
      <xdr:nvPicPr>
        <xdr:cNvPr id="5" name="Picture 4">
          <a:extLst>
            <a:ext uri="{FF2B5EF4-FFF2-40B4-BE49-F238E27FC236}">
              <a16:creationId xmlns:a16="http://schemas.microsoft.com/office/drawing/2014/main" id="{281AB598-4ADE-41B6-B394-CE31112AB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E0830C3-AEEB-4529-A2BC-C785A289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328</v>
      </c>
      <c r="B2" s="175"/>
      <c r="C2" s="175"/>
      <c r="D2" s="175"/>
      <c r="E2" s="176" t="s">
        <v>246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327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التداول'!M92+'نشرة OTC'!H8</f>
        <v>30542229522</v>
      </c>
      <c r="E4" s="169"/>
      <c r="F4" s="4"/>
      <c r="G4" s="158" t="s">
        <v>2</v>
      </c>
      <c r="H4" s="161"/>
      <c r="I4" s="170">
        <f>'نشرة التداول'!N92+'نشرة OTC'!I8</f>
        <v>30814928210.400002</v>
      </c>
      <c r="J4" s="170"/>
      <c r="K4" s="170"/>
      <c r="L4" s="5"/>
      <c r="M4" s="157" t="s">
        <v>3</v>
      </c>
      <c r="N4" s="158"/>
      <c r="O4" s="6">
        <f>'نشرة التداول'!L92+'نشرة OTC'!G8</f>
        <v>1588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257</v>
      </c>
    </row>
    <row r="6" spans="1:15" ht="26.25" customHeight="1" x14ac:dyDescent="0.35">
      <c r="A6" s="12" t="s">
        <v>4</v>
      </c>
      <c r="B6" s="158">
        <v>961.52</v>
      </c>
      <c r="C6" s="161"/>
      <c r="D6" s="158" t="s">
        <v>5</v>
      </c>
      <c r="E6" s="161"/>
      <c r="F6" s="1"/>
      <c r="G6" s="12" t="s">
        <v>6</v>
      </c>
      <c r="H6" s="13">
        <v>1206.8800000000001</v>
      </c>
      <c r="I6" s="162" t="s">
        <v>5</v>
      </c>
      <c r="J6" s="163"/>
      <c r="K6" s="164"/>
      <c r="L6" s="159"/>
      <c r="M6" s="160"/>
      <c r="N6" s="160"/>
      <c r="O6" s="14"/>
    </row>
    <row r="7" spans="1:15" ht="26.25" customHeight="1" x14ac:dyDescent="0.35">
      <c r="A7" s="12" t="s">
        <v>7</v>
      </c>
      <c r="B7" s="158">
        <v>960.08</v>
      </c>
      <c r="C7" s="161"/>
      <c r="D7" s="158" t="s">
        <v>5</v>
      </c>
      <c r="E7" s="161"/>
      <c r="F7" s="15"/>
      <c r="G7" s="12" t="s">
        <v>8</v>
      </c>
      <c r="H7" s="114">
        <v>1243.1199999999999</v>
      </c>
      <c r="I7" s="162" t="s">
        <v>5</v>
      </c>
      <c r="J7" s="163"/>
      <c r="K7" s="164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0.14998750104158187</v>
      </c>
      <c r="C8" s="172"/>
      <c r="D8" s="158" t="s">
        <v>10</v>
      </c>
      <c r="E8" s="161"/>
      <c r="F8" s="15"/>
      <c r="G8" s="12" t="s">
        <v>9</v>
      </c>
      <c r="H8" s="149">
        <f>((H6/H7)-1)*100</f>
        <v>-2.9152455112941511</v>
      </c>
      <c r="I8" s="162" t="s">
        <v>10</v>
      </c>
      <c r="J8" s="163"/>
      <c r="K8" s="164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1.4399999999999409</v>
      </c>
      <c r="C9" s="172">
        <f>B6-B7</f>
        <v>1.4399999999999409</v>
      </c>
      <c r="D9" s="158" t="s">
        <v>5</v>
      </c>
      <c r="E9" s="161"/>
      <c r="F9" s="15"/>
      <c r="G9" s="12" t="s">
        <v>11</v>
      </c>
      <c r="H9" s="149">
        <f>H6-H7</f>
        <v>-36.239999999999782</v>
      </c>
      <c r="I9" s="162" t="s">
        <v>5</v>
      </c>
      <c r="J9" s="163"/>
      <c r="K9" s="164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85" t="s">
        <v>17</v>
      </c>
      <c r="H12" s="185"/>
      <c r="I12" s="185"/>
      <c r="J12" s="186">
        <v>12</v>
      </c>
      <c r="K12" s="187"/>
      <c r="L12" s="159"/>
      <c r="M12" s="160"/>
      <c r="N12" s="160"/>
      <c r="O12" s="23"/>
    </row>
    <row r="13" spans="1:15" ht="26.25" customHeight="1" x14ac:dyDescent="0.35">
      <c r="A13" s="181" t="s">
        <v>18</v>
      </c>
      <c r="B13" s="182"/>
      <c r="C13" s="182"/>
      <c r="D13" s="182"/>
      <c r="E13" s="20">
        <v>5</v>
      </c>
      <c r="F13" s="22"/>
      <c r="G13" s="183" t="s">
        <v>19</v>
      </c>
      <c r="H13" s="183"/>
      <c r="I13" s="183"/>
      <c r="J13" s="184">
        <v>4</v>
      </c>
      <c r="K13" s="184"/>
      <c r="L13" s="159"/>
      <c r="M13" s="160"/>
      <c r="N13" s="160"/>
      <c r="O13" s="23"/>
    </row>
    <row r="14" spans="1:15" ht="26.25" customHeight="1" x14ac:dyDescent="0.35">
      <c r="A14" s="181" t="s">
        <v>20</v>
      </c>
      <c r="B14" s="182"/>
      <c r="C14" s="182"/>
      <c r="D14" s="182"/>
      <c r="E14" s="24">
        <v>8</v>
      </c>
      <c r="F14" s="25"/>
      <c r="G14" s="124"/>
      <c r="H14" s="124"/>
      <c r="I14" s="124"/>
      <c r="J14" s="159"/>
      <c r="K14" s="160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24"/>
      <c r="H15" s="124"/>
      <c r="I15" s="124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147.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45" customHeight="1" x14ac:dyDescent="0.25">
      <c r="A18" s="136" t="s">
        <v>317</v>
      </c>
      <c r="B18" s="192" t="s">
        <v>318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38.25" customHeight="1" x14ac:dyDescent="0.25">
      <c r="A19" s="135" t="s">
        <v>321</v>
      </c>
      <c r="B19" s="192" t="s">
        <v>323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40.5" customHeight="1" x14ac:dyDescent="0.25">
      <c r="A20" s="135" t="s">
        <v>319</v>
      </c>
      <c r="B20" s="192" t="s">
        <v>320</v>
      </c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4"/>
    </row>
    <row r="21" spans="1:15" ht="41.25" customHeight="1" x14ac:dyDescent="0.25">
      <c r="A21" s="135" t="s">
        <v>315</v>
      </c>
      <c r="B21" s="192" t="s">
        <v>340</v>
      </c>
      <c r="C21" s="193" t="s">
        <v>316</v>
      </c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4"/>
    </row>
    <row r="22" spans="1:15" ht="30.75" customHeight="1" x14ac:dyDescent="0.25">
      <c r="A22" s="26" t="s">
        <v>21</v>
      </c>
      <c r="B22" s="189" t="s">
        <v>326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1"/>
    </row>
    <row r="23" spans="1:15" ht="23.25" customHeight="1" x14ac:dyDescent="0.25">
      <c r="A23" s="188" t="s">
        <v>22</v>
      </c>
      <c r="B23" s="188"/>
      <c r="C23" s="188"/>
      <c r="D23" s="188"/>
      <c r="E23" s="188"/>
      <c r="F23" s="188" t="s">
        <v>23</v>
      </c>
      <c r="G23" s="188"/>
      <c r="H23" s="188"/>
      <c r="I23" s="188"/>
      <c r="J23" s="188"/>
      <c r="K23" s="188"/>
      <c r="L23" s="188"/>
      <c r="M23" s="188" t="s">
        <v>24</v>
      </c>
      <c r="N23" s="188"/>
      <c r="O23" s="188"/>
    </row>
  </sheetData>
  <mergeCells count="59">
    <mergeCell ref="A23:E23"/>
    <mergeCell ref="F23:L23"/>
    <mergeCell ref="M23:O23"/>
    <mergeCell ref="J17:K17"/>
    <mergeCell ref="L17:N17"/>
    <mergeCell ref="B22:O22"/>
    <mergeCell ref="A17:D17"/>
    <mergeCell ref="E17:F17"/>
    <mergeCell ref="B18:O18"/>
    <mergeCell ref="B21:O21"/>
    <mergeCell ref="B20:O20"/>
    <mergeCell ref="B19:O19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137</v>
      </c>
      <c r="B7" s="109">
        <v>0.95</v>
      </c>
      <c r="C7" s="112">
        <v>21.79</v>
      </c>
      <c r="D7" s="111">
        <v>25000</v>
      </c>
      <c r="E7" s="35"/>
      <c r="F7" s="83" t="s">
        <v>55</v>
      </c>
      <c r="G7" s="109">
        <v>0.65</v>
      </c>
      <c r="H7" s="113">
        <v>-1.52</v>
      </c>
      <c r="I7" s="111">
        <v>440206</v>
      </c>
    </row>
    <row r="8" spans="1:9" ht="20.100000000000001" customHeight="1" x14ac:dyDescent="0.25">
      <c r="A8" s="83" t="s">
        <v>122</v>
      </c>
      <c r="B8" s="109">
        <v>1.65</v>
      </c>
      <c r="C8" s="112">
        <v>13.79</v>
      </c>
      <c r="D8" s="111">
        <v>16168</v>
      </c>
      <c r="E8" s="35"/>
      <c r="F8" s="83" t="s">
        <v>35</v>
      </c>
      <c r="G8" s="109">
        <v>4.45</v>
      </c>
      <c r="H8" s="113">
        <v>-1.1100000000000001</v>
      </c>
      <c r="I8" s="119">
        <v>9651104</v>
      </c>
    </row>
    <row r="9" spans="1:9" ht="20.100000000000001" customHeight="1" x14ac:dyDescent="0.25">
      <c r="A9" s="83" t="s">
        <v>68</v>
      </c>
      <c r="B9" s="109">
        <v>4.5999999999999996</v>
      </c>
      <c r="C9" s="112">
        <v>9.7899999999999991</v>
      </c>
      <c r="D9" s="111">
        <v>438907</v>
      </c>
      <c r="E9" s="35"/>
      <c r="F9" s="116" t="s">
        <v>281</v>
      </c>
      <c r="G9" s="117">
        <v>1.72</v>
      </c>
      <c r="H9" s="148">
        <v>-0.57999999999999996</v>
      </c>
      <c r="I9" s="119">
        <v>281756422</v>
      </c>
    </row>
    <row r="10" spans="1:9" ht="20.100000000000001" customHeight="1" x14ac:dyDescent="0.25">
      <c r="A10" s="116" t="s">
        <v>258</v>
      </c>
      <c r="B10" s="117">
        <v>5.4</v>
      </c>
      <c r="C10" s="118">
        <v>8</v>
      </c>
      <c r="D10" s="119">
        <v>15000</v>
      </c>
      <c r="E10" s="35"/>
      <c r="F10" s="144"/>
      <c r="G10" s="145"/>
      <c r="H10" s="146"/>
      <c r="I10" s="147"/>
    </row>
    <row r="11" spans="1:9" ht="20.100000000000001" customHeight="1" x14ac:dyDescent="0.25">
      <c r="A11" s="116" t="s">
        <v>309</v>
      </c>
      <c r="B11" s="117">
        <v>2.4</v>
      </c>
      <c r="C11" s="118">
        <v>4.8</v>
      </c>
      <c r="D11" s="119">
        <v>203</v>
      </c>
      <c r="E11" s="35"/>
      <c r="F11" s="140"/>
      <c r="G11" s="141"/>
      <c r="H11" s="142"/>
      <c r="I11" s="143"/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335</v>
      </c>
      <c r="B16" s="109">
        <v>1</v>
      </c>
      <c r="C16" s="110">
        <v>0</v>
      </c>
      <c r="D16" s="111">
        <v>29595000000</v>
      </c>
      <c r="E16" s="49"/>
      <c r="F16" s="83" t="s">
        <v>335</v>
      </c>
      <c r="G16" s="109">
        <v>1</v>
      </c>
      <c r="H16" s="110">
        <v>0</v>
      </c>
      <c r="I16" s="111">
        <v>29595000000</v>
      </c>
    </row>
    <row r="17" spans="1:9" ht="20.100000000000001" customHeight="1" x14ac:dyDescent="0.25">
      <c r="A17" s="83" t="s">
        <v>281</v>
      </c>
      <c r="B17" s="109">
        <v>1.72</v>
      </c>
      <c r="C17" s="110">
        <v>-0.57999999999999996</v>
      </c>
      <c r="D17" s="111">
        <v>281756422</v>
      </c>
      <c r="E17" s="49"/>
      <c r="F17" s="83" t="s">
        <v>281</v>
      </c>
      <c r="G17" s="109">
        <v>1.72</v>
      </c>
      <c r="H17" s="110">
        <v>-0.57999999999999996</v>
      </c>
      <c r="I17" s="111">
        <v>485274740.12</v>
      </c>
    </row>
    <row r="18" spans="1:9" ht="20.100000000000001" customHeight="1" x14ac:dyDescent="0.25">
      <c r="A18" s="83" t="s">
        <v>120</v>
      </c>
      <c r="B18" s="109">
        <v>0.05</v>
      </c>
      <c r="C18" s="110">
        <v>0</v>
      </c>
      <c r="D18" s="111">
        <v>234605611</v>
      </c>
      <c r="E18" s="49"/>
      <c r="F18" s="83" t="s">
        <v>336</v>
      </c>
      <c r="G18" s="109">
        <v>15.64</v>
      </c>
      <c r="H18" s="110">
        <v>-8.8000000000000007</v>
      </c>
      <c r="I18" s="111">
        <v>280749109.13999999</v>
      </c>
    </row>
    <row r="19" spans="1:9" ht="20.100000000000001" customHeight="1" x14ac:dyDescent="0.25">
      <c r="A19" s="83" t="s">
        <v>57</v>
      </c>
      <c r="B19" s="109">
        <v>0.23</v>
      </c>
      <c r="C19" s="110">
        <v>0</v>
      </c>
      <c r="D19" s="111">
        <v>125421739</v>
      </c>
      <c r="E19" s="49"/>
      <c r="F19" s="83" t="s">
        <v>312</v>
      </c>
      <c r="G19" s="109">
        <v>2.71</v>
      </c>
      <c r="H19" s="110">
        <v>0</v>
      </c>
      <c r="I19" s="111">
        <v>72865502.430000007</v>
      </c>
    </row>
    <row r="20" spans="1:9" ht="20.100000000000001" customHeight="1" x14ac:dyDescent="0.25">
      <c r="A20" s="83" t="s">
        <v>40</v>
      </c>
      <c r="B20" s="109">
        <v>0.39</v>
      </c>
      <c r="C20" s="110">
        <v>2.63</v>
      </c>
      <c r="D20" s="111">
        <v>113215877</v>
      </c>
      <c r="E20" s="49"/>
      <c r="F20" s="83" t="s">
        <v>307</v>
      </c>
      <c r="G20" s="109">
        <v>3.98</v>
      </c>
      <c r="H20" s="110">
        <v>0.25</v>
      </c>
      <c r="I20" s="111">
        <v>55415115.520000003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4"/>
  <sheetViews>
    <sheetView rightToLeft="1" topLeftCell="A64" zoomScale="115" zoomScaleNormal="115" workbookViewId="0">
      <selection activeCell="L84" sqref="L8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21" t="s">
        <v>329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17" t="s">
        <v>54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8"/>
    </row>
    <row r="4" spans="1:15" ht="12.95" customHeight="1" x14ac:dyDescent="0.25">
      <c r="A4" s="77"/>
      <c r="B4" s="50" t="s">
        <v>137</v>
      </c>
      <c r="C4" s="50" t="s">
        <v>138</v>
      </c>
      <c r="D4" s="84">
        <v>0.95</v>
      </c>
      <c r="E4" s="97">
        <v>0.95</v>
      </c>
      <c r="F4" s="97">
        <v>0.95</v>
      </c>
      <c r="G4" s="97">
        <v>0.95</v>
      </c>
      <c r="H4" s="97">
        <v>0.78</v>
      </c>
      <c r="I4" s="97">
        <v>0.95</v>
      </c>
      <c r="J4" s="97">
        <v>0.78</v>
      </c>
      <c r="K4" s="98">
        <v>21.79</v>
      </c>
      <c r="L4" s="108">
        <v>2</v>
      </c>
      <c r="M4" s="99">
        <v>25000</v>
      </c>
      <c r="N4" s="100">
        <v>23750</v>
      </c>
    </row>
    <row r="5" spans="1:15" ht="12.95" customHeight="1" x14ac:dyDescent="0.25">
      <c r="A5" s="77"/>
      <c r="B5" s="83" t="s">
        <v>261</v>
      </c>
      <c r="C5" s="83" t="s">
        <v>262</v>
      </c>
      <c r="D5" s="84">
        <v>0.26</v>
      </c>
      <c r="E5" s="97">
        <v>0.26</v>
      </c>
      <c r="F5" s="97">
        <v>0.26</v>
      </c>
      <c r="G5" s="97">
        <v>0.26</v>
      </c>
      <c r="H5" s="97">
        <v>0.26</v>
      </c>
      <c r="I5" s="97">
        <v>0.26</v>
      </c>
      <c r="J5" s="97">
        <v>0.26</v>
      </c>
      <c r="K5" s="98">
        <v>0</v>
      </c>
      <c r="L5" s="108">
        <v>9</v>
      </c>
      <c r="M5" s="99">
        <v>11089296</v>
      </c>
      <c r="N5" s="100">
        <v>2883216.96</v>
      </c>
      <c r="O5"/>
    </row>
    <row r="6" spans="1:15" ht="12.95" customHeight="1" x14ac:dyDescent="0.25">
      <c r="A6" s="77"/>
      <c r="B6" s="83" t="s">
        <v>312</v>
      </c>
      <c r="C6" s="83" t="s">
        <v>311</v>
      </c>
      <c r="D6" s="84">
        <v>2.71</v>
      </c>
      <c r="E6" s="97">
        <v>2.72</v>
      </c>
      <c r="F6" s="97">
        <v>2.7</v>
      </c>
      <c r="G6" s="97">
        <v>2.71</v>
      </c>
      <c r="H6" s="97">
        <v>2.71</v>
      </c>
      <c r="I6" s="97">
        <v>2.71</v>
      </c>
      <c r="J6" s="97">
        <v>2.71</v>
      </c>
      <c r="K6" s="98">
        <v>0</v>
      </c>
      <c r="L6" s="108">
        <v>100</v>
      </c>
      <c r="M6" s="99">
        <v>26920244</v>
      </c>
      <c r="N6" s="100">
        <v>72865502.430000007</v>
      </c>
      <c r="O6"/>
    </row>
    <row r="7" spans="1:15" ht="12.95" customHeight="1" x14ac:dyDescent="0.25">
      <c r="A7" s="77"/>
      <c r="B7" s="83" t="s">
        <v>55</v>
      </c>
      <c r="C7" s="83" t="s">
        <v>56</v>
      </c>
      <c r="D7" s="84">
        <v>0.66</v>
      </c>
      <c r="E7" s="97">
        <v>0.66</v>
      </c>
      <c r="F7" s="97">
        <v>0.65</v>
      </c>
      <c r="G7" s="97">
        <v>0.65</v>
      </c>
      <c r="H7" s="97">
        <v>0.66</v>
      </c>
      <c r="I7" s="97">
        <v>0.65</v>
      </c>
      <c r="J7" s="97">
        <v>0.66</v>
      </c>
      <c r="K7" s="98">
        <v>-1.52</v>
      </c>
      <c r="L7" s="108">
        <v>8</v>
      </c>
      <c r="M7" s="99">
        <v>440206</v>
      </c>
      <c r="N7" s="100">
        <v>286733.34999999998</v>
      </c>
      <c r="O7"/>
    </row>
    <row r="8" spans="1:15" ht="12.95" customHeight="1" x14ac:dyDescent="0.25">
      <c r="A8" s="77"/>
      <c r="B8" s="83" t="s">
        <v>57</v>
      </c>
      <c r="C8" s="83" t="s">
        <v>58</v>
      </c>
      <c r="D8" s="84">
        <v>0.23</v>
      </c>
      <c r="E8" s="97">
        <v>0.23</v>
      </c>
      <c r="F8" s="97">
        <v>0.22</v>
      </c>
      <c r="G8" s="97">
        <v>0.23</v>
      </c>
      <c r="H8" s="97">
        <v>0.23</v>
      </c>
      <c r="I8" s="97">
        <v>0.23</v>
      </c>
      <c r="J8" s="97">
        <v>0.23</v>
      </c>
      <c r="K8" s="98">
        <v>0</v>
      </c>
      <c r="L8" s="108">
        <v>19</v>
      </c>
      <c r="M8" s="99">
        <v>125421739</v>
      </c>
      <c r="N8" s="100">
        <v>28846565.190000001</v>
      </c>
      <c r="O8"/>
    </row>
    <row r="9" spans="1:15" ht="12.95" customHeight="1" x14ac:dyDescent="0.25">
      <c r="A9" s="77"/>
      <c r="B9" s="83" t="s">
        <v>40</v>
      </c>
      <c r="C9" s="83" t="s">
        <v>59</v>
      </c>
      <c r="D9" s="84">
        <v>0.38</v>
      </c>
      <c r="E9" s="97">
        <v>0.39</v>
      </c>
      <c r="F9" s="97">
        <v>0.38</v>
      </c>
      <c r="G9" s="97">
        <v>0.38</v>
      </c>
      <c r="H9" s="97">
        <v>0.37</v>
      </c>
      <c r="I9" s="97">
        <v>0.39</v>
      </c>
      <c r="J9" s="97">
        <v>0.38</v>
      </c>
      <c r="K9" s="98">
        <v>2.63</v>
      </c>
      <c r="L9" s="108">
        <v>46</v>
      </c>
      <c r="M9" s="99">
        <v>113215877</v>
      </c>
      <c r="N9" s="100">
        <v>43052533.259999998</v>
      </c>
      <c r="O9"/>
    </row>
    <row r="10" spans="1:15" ht="12.95" customHeight="1" x14ac:dyDescent="0.25">
      <c r="A10" s="77"/>
      <c r="B10" s="83" t="s">
        <v>60</v>
      </c>
      <c r="C10" s="83" t="s">
        <v>61</v>
      </c>
      <c r="D10" s="84">
        <v>0.25</v>
      </c>
      <c r="E10" s="97">
        <v>0.25</v>
      </c>
      <c r="F10" s="97">
        <v>0.25</v>
      </c>
      <c r="G10" s="97">
        <v>0.25</v>
      </c>
      <c r="H10" s="97">
        <v>0.25</v>
      </c>
      <c r="I10" s="97">
        <v>0.25</v>
      </c>
      <c r="J10" s="97">
        <v>0.25</v>
      </c>
      <c r="K10" s="98">
        <v>0</v>
      </c>
      <c r="L10" s="108">
        <v>2</v>
      </c>
      <c r="M10" s="99">
        <v>291114</v>
      </c>
      <c r="N10" s="100">
        <v>72778.5</v>
      </c>
      <c r="O10"/>
    </row>
    <row r="11" spans="1:15" ht="12.95" customHeight="1" x14ac:dyDescent="0.25">
      <c r="A11" s="77"/>
      <c r="B11" s="83" t="s">
        <v>62</v>
      </c>
      <c r="C11" s="83" t="s">
        <v>63</v>
      </c>
      <c r="D11" s="84">
        <v>1.07</v>
      </c>
      <c r="E11" s="97">
        <v>1.0900000000000001</v>
      </c>
      <c r="F11" s="97">
        <v>1.06</v>
      </c>
      <c r="G11" s="97">
        <v>1.07</v>
      </c>
      <c r="H11" s="97">
        <v>1.07</v>
      </c>
      <c r="I11" s="97">
        <v>1.0900000000000001</v>
      </c>
      <c r="J11" s="97">
        <v>1.07</v>
      </c>
      <c r="K11" s="98">
        <v>1.87</v>
      </c>
      <c r="L11" s="108">
        <v>49</v>
      </c>
      <c r="M11" s="99">
        <v>47621928</v>
      </c>
      <c r="N11" s="100">
        <v>51084399.659999996</v>
      </c>
      <c r="O11"/>
    </row>
    <row r="12" spans="1:15" ht="12.95" customHeight="1" x14ac:dyDescent="0.25">
      <c r="A12" s="77"/>
      <c r="B12" s="83" t="s">
        <v>143</v>
      </c>
      <c r="C12" s="83" t="s">
        <v>144</v>
      </c>
      <c r="D12" s="84">
        <v>0.09</v>
      </c>
      <c r="E12" s="97">
        <v>0.09</v>
      </c>
      <c r="F12" s="97">
        <v>0.09</v>
      </c>
      <c r="G12" s="97">
        <v>0.09</v>
      </c>
      <c r="H12" s="97">
        <v>0.09</v>
      </c>
      <c r="I12" s="97">
        <v>0.09</v>
      </c>
      <c r="J12" s="97">
        <v>0.09</v>
      </c>
      <c r="K12" s="98">
        <v>0</v>
      </c>
      <c r="L12" s="108">
        <v>1</v>
      </c>
      <c r="M12" s="99">
        <v>552242</v>
      </c>
      <c r="N12" s="100">
        <v>49701.78</v>
      </c>
      <c r="O12"/>
    </row>
    <row r="13" spans="1:15" ht="12.95" customHeight="1" x14ac:dyDescent="0.25">
      <c r="A13" s="77"/>
      <c r="B13" s="83" t="s">
        <v>263</v>
      </c>
      <c r="C13" s="83" t="s">
        <v>264</v>
      </c>
      <c r="D13" s="84">
        <v>0.15</v>
      </c>
      <c r="E13" s="97">
        <v>0.15</v>
      </c>
      <c r="F13" s="97">
        <v>0.15</v>
      </c>
      <c r="G13" s="97">
        <v>0.15</v>
      </c>
      <c r="H13" s="97">
        <v>0.15</v>
      </c>
      <c r="I13" s="97">
        <v>0.15</v>
      </c>
      <c r="J13" s="97">
        <v>0.15</v>
      </c>
      <c r="K13" s="98">
        <v>0</v>
      </c>
      <c r="L13" s="108">
        <v>1</v>
      </c>
      <c r="M13" s="99">
        <v>100000</v>
      </c>
      <c r="N13" s="100">
        <v>15000</v>
      </c>
      <c r="O13"/>
    </row>
    <row r="14" spans="1:15" ht="12.95" customHeight="1" x14ac:dyDescent="0.25">
      <c r="A14" s="77"/>
      <c r="B14" s="83" t="s">
        <v>281</v>
      </c>
      <c r="C14" s="83" t="s">
        <v>282</v>
      </c>
      <c r="D14" s="84">
        <v>1.73</v>
      </c>
      <c r="E14" s="97">
        <v>1.75</v>
      </c>
      <c r="F14" s="97">
        <v>1.71</v>
      </c>
      <c r="G14" s="97">
        <v>1.72</v>
      </c>
      <c r="H14" s="97">
        <v>1.73</v>
      </c>
      <c r="I14" s="97">
        <v>1.72</v>
      </c>
      <c r="J14" s="97">
        <v>1.73</v>
      </c>
      <c r="K14" s="98">
        <v>-0.57999999999999996</v>
      </c>
      <c r="L14" s="108">
        <v>117</v>
      </c>
      <c r="M14" s="99">
        <v>281756422</v>
      </c>
      <c r="N14" s="100">
        <v>485274740.12</v>
      </c>
      <c r="O14"/>
    </row>
    <row r="15" spans="1:15" ht="12.95" customHeight="1" x14ac:dyDescent="0.25">
      <c r="A15" s="77"/>
      <c r="B15" s="116" t="s">
        <v>307</v>
      </c>
      <c r="C15" s="116" t="s">
        <v>308</v>
      </c>
      <c r="D15" s="84">
        <v>3.98</v>
      </c>
      <c r="E15" s="97">
        <v>3.99</v>
      </c>
      <c r="F15" s="97">
        <v>3.97</v>
      </c>
      <c r="G15" s="97">
        <v>3.98</v>
      </c>
      <c r="H15" s="97">
        <v>3.98</v>
      </c>
      <c r="I15" s="97">
        <v>3.98</v>
      </c>
      <c r="J15" s="97">
        <v>3.97</v>
      </c>
      <c r="K15" s="98">
        <v>0.25</v>
      </c>
      <c r="L15" s="108">
        <v>61</v>
      </c>
      <c r="M15" s="99">
        <v>13929282</v>
      </c>
      <c r="N15" s="100">
        <v>55415115.520000003</v>
      </c>
      <c r="O15"/>
    </row>
    <row r="16" spans="1:15" ht="12.95" customHeight="1" x14ac:dyDescent="0.25">
      <c r="A16" s="77"/>
      <c r="B16" s="83" t="s">
        <v>36</v>
      </c>
      <c r="C16" s="83" t="s">
        <v>119</v>
      </c>
      <c r="D16" s="84">
        <v>0.19</v>
      </c>
      <c r="E16" s="97">
        <v>0.2</v>
      </c>
      <c r="F16" s="97">
        <v>0.19</v>
      </c>
      <c r="G16" s="97">
        <v>0.19</v>
      </c>
      <c r="H16" s="97">
        <v>0.19</v>
      </c>
      <c r="I16" s="97">
        <v>0.19</v>
      </c>
      <c r="J16" s="97">
        <v>0.19</v>
      </c>
      <c r="K16" s="98">
        <v>0</v>
      </c>
      <c r="L16" s="108">
        <v>9</v>
      </c>
      <c r="M16" s="99">
        <v>17549701</v>
      </c>
      <c r="N16" s="100">
        <v>3336811.62</v>
      </c>
      <c r="O16"/>
    </row>
    <row r="17" spans="1:14" ht="12.95" customHeight="1" x14ac:dyDescent="0.25">
      <c r="A17" s="77"/>
      <c r="B17" s="83" t="s">
        <v>120</v>
      </c>
      <c r="C17" s="83" t="s">
        <v>121</v>
      </c>
      <c r="D17" s="84">
        <v>0.05</v>
      </c>
      <c r="E17" s="97">
        <v>0.06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08">
        <v>48</v>
      </c>
      <c r="M17" s="99">
        <v>234605611</v>
      </c>
      <c r="N17" s="100">
        <v>11730474.99</v>
      </c>
    </row>
    <row r="18" spans="1:14" ht="12.95" customHeight="1" x14ac:dyDescent="0.25">
      <c r="A18" s="77"/>
      <c r="B18" s="222" t="s">
        <v>66</v>
      </c>
      <c r="C18" s="223"/>
      <c r="D18" s="115"/>
      <c r="E18" s="115"/>
      <c r="F18" s="115"/>
      <c r="G18" s="115"/>
      <c r="H18" s="115"/>
      <c r="I18" s="125"/>
      <c r="J18" s="115"/>
      <c r="K18" s="115"/>
      <c r="L18" s="85">
        <f>SUM(L4:L17)</f>
        <v>472</v>
      </c>
      <c r="M18" s="85">
        <f>SUM(M4:M17)</f>
        <v>873518662</v>
      </c>
      <c r="N18" s="85">
        <f>SUM(N4:N17)</f>
        <v>754937323.38</v>
      </c>
    </row>
    <row r="19" spans="1:14" ht="12.95" customHeight="1" x14ac:dyDescent="0.25">
      <c r="A19" s="77"/>
      <c r="B19" s="217" t="s">
        <v>67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8"/>
    </row>
    <row r="20" spans="1:14" ht="12.95" customHeight="1" x14ac:dyDescent="0.25">
      <c r="A20" s="77"/>
      <c r="B20" s="83" t="s">
        <v>336</v>
      </c>
      <c r="C20" s="83" t="s">
        <v>337</v>
      </c>
      <c r="D20" s="84">
        <v>16</v>
      </c>
      <c r="E20" s="97">
        <v>16</v>
      </c>
      <c r="F20" s="97">
        <v>15.55</v>
      </c>
      <c r="G20" s="97">
        <v>15.71</v>
      </c>
      <c r="H20" s="97">
        <v>17.16</v>
      </c>
      <c r="I20" s="97">
        <v>15.64</v>
      </c>
      <c r="J20" s="97">
        <v>17.149999999999999</v>
      </c>
      <c r="K20" s="98">
        <v>-8.8000000000000007</v>
      </c>
      <c r="L20" s="108">
        <v>539</v>
      </c>
      <c r="M20" s="99">
        <v>17867357</v>
      </c>
      <c r="N20" s="100">
        <v>280749109.13999999</v>
      </c>
    </row>
    <row r="21" spans="1:14" ht="12.95" customHeight="1" x14ac:dyDescent="0.25">
      <c r="A21" s="77"/>
      <c r="B21" s="83" t="s">
        <v>68</v>
      </c>
      <c r="C21" s="83" t="s">
        <v>69</v>
      </c>
      <c r="D21" s="84">
        <v>4</v>
      </c>
      <c r="E21" s="97">
        <v>5</v>
      </c>
      <c r="F21" s="97">
        <v>3.85</v>
      </c>
      <c r="G21" s="97">
        <v>4.33</v>
      </c>
      <c r="H21" s="97">
        <v>3.83</v>
      </c>
      <c r="I21" s="97">
        <v>4.5999999999999996</v>
      </c>
      <c r="J21" s="97">
        <v>4.1900000000000004</v>
      </c>
      <c r="K21" s="98">
        <v>9.7899999999999991</v>
      </c>
      <c r="L21" s="108">
        <v>34</v>
      </c>
      <c r="M21" s="99">
        <v>438907</v>
      </c>
      <c r="N21" s="100">
        <v>1901715.74</v>
      </c>
    </row>
    <row r="22" spans="1:14" ht="12.95" customHeight="1" x14ac:dyDescent="0.25">
      <c r="A22" s="77"/>
      <c r="B22" s="206" t="s">
        <v>70</v>
      </c>
      <c r="C22" s="207"/>
      <c r="D22" s="104"/>
      <c r="E22" s="104"/>
      <c r="F22" s="104"/>
      <c r="G22" s="104"/>
      <c r="H22" s="104"/>
      <c r="I22" s="125"/>
      <c r="J22" s="104"/>
      <c r="K22" s="104"/>
      <c r="L22" s="85">
        <f>SUM(L20:L21)</f>
        <v>573</v>
      </c>
      <c r="M22" s="85">
        <f>SUM(M20:M21)</f>
        <v>18306264</v>
      </c>
      <c r="N22" s="85">
        <f>SUM(N20:N21)</f>
        <v>282650824.88</v>
      </c>
    </row>
    <row r="23" spans="1:14" ht="12.95" customHeight="1" x14ac:dyDescent="0.25">
      <c r="A23" s="77"/>
      <c r="B23" s="217" t="s">
        <v>71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8"/>
    </row>
    <row r="24" spans="1:14" ht="12.95" customHeight="1" x14ac:dyDescent="0.25">
      <c r="A24" s="77"/>
      <c r="B24" s="83" t="s">
        <v>284</v>
      </c>
      <c r="C24" s="83" t="s">
        <v>283</v>
      </c>
      <c r="D24" s="97">
        <v>0.9</v>
      </c>
      <c r="E24" s="97">
        <v>0.9</v>
      </c>
      <c r="F24" s="97">
        <v>0.9</v>
      </c>
      <c r="G24" s="97">
        <v>0.9</v>
      </c>
      <c r="H24" s="97">
        <v>0.88</v>
      </c>
      <c r="I24" s="97">
        <v>0.9</v>
      </c>
      <c r="J24" s="97">
        <v>0.9</v>
      </c>
      <c r="K24" s="98">
        <v>0</v>
      </c>
      <c r="L24" s="108">
        <v>2</v>
      </c>
      <c r="M24" s="99">
        <v>55467</v>
      </c>
      <c r="N24" s="100">
        <v>49920.3</v>
      </c>
    </row>
    <row r="25" spans="1:14" ht="12.95" customHeight="1" x14ac:dyDescent="0.25">
      <c r="A25" s="77"/>
      <c r="B25" s="206" t="s">
        <v>322</v>
      </c>
      <c r="C25" s="207"/>
      <c r="D25" s="137"/>
      <c r="E25" s="137"/>
      <c r="F25" s="137"/>
      <c r="G25" s="137"/>
      <c r="H25" s="137"/>
      <c r="I25" s="137"/>
      <c r="J25" s="137"/>
      <c r="K25" s="137"/>
      <c r="L25" s="85">
        <f>SUM(L24)</f>
        <v>2</v>
      </c>
      <c r="M25" s="85">
        <f>SUM(M24)</f>
        <v>55467</v>
      </c>
      <c r="N25" s="85">
        <f>SUM(N24)</f>
        <v>49920.3</v>
      </c>
    </row>
    <row r="26" spans="1:14" ht="12.95" customHeight="1" x14ac:dyDescent="0.25">
      <c r="A26" s="77"/>
      <c r="B26" s="217" t="s">
        <v>74</v>
      </c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8"/>
    </row>
    <row r="27" spans="1:14" ht="12.95" customHeight="1" x14ac:dyDescent="0.25">
      <c r="A27" s="77"/>
      <c r="B27" s="83" t="s">
        <v>75</v>
      </c>
      <c r="C27" s="83" t="s">
        <v>76</v>
      </c>
      <c r="D27" s="55">
        <v>22.25</v>
      </c>
      <c r="E27" s="97">
        <v>22.25</v>
      </c>
      <c r="F27" s="97">
        <v>22.25</v>
      </c>
      <c r="G27" s="97">
        <v>22.25</v>
      </c>
      <c r="H27" s="97">
        <v>22.26</v>
      </c>
      <c r="I27" s="97">
        <v>22.25</v>
      </c>
      <c r="J27" s="97">
        <v>22.25</v>
      </c>
      <c r="K27" s="98">
        <v>0</v>
      </c>
      <c r="L27" s="123">
        <v>8</v>
      </c>
      <c r="M27" s="99">
        <v>44019</v>
      </c>
      <c r="N27" s="100">
        <v>979422.75</v>
      </c>
    </row>
    <row r="28" spans="1:14" ht="12.95" customHeight="1" x14ac:dyDescent="0.25">
      <c r="A28" s="77"/>
      <c r="B28" s="83" t="s">
        <v>35</v>
      </c>
      <c r="C28" s="83" t="s">
        <v>77</v>
      </c>
      <c r="D28" s="97">
        <v>4.5</v>
      </c>
      <c r="E28" s="97">
        <v>4.5</v>
      </c>
      <c r="F28" s="97">
        <v>4.4000000000000004</v>
      </c>
      <c r="G28" s="97">
        <v>4.4400000000000004</v>
      </c>
      <c r="H28" s="97">
        <v>4.5</v>
      </c>
      <c r="I28" s="97">
        <v>4.45</v>
      </c>
      <c r="J28" s="97">
        <v>4.5</v>
      </c>
      <c r="K28" s="98">
        <v>-1.1100000000000001</v>
      </c>
      <c r="L28" s="123">
        <v>18</v>
      </c>
      <c r="M28" s="99">
        <v>9651104</v>
      </c>
      <c r="N28" s="100">
        <v>42897468</v>
      </c>
    </row>
    <row r="29" spans="1:14" ht="12.95" customHeight="1" x14ac:dyDescent="0.25">
      <c r="A29" s="77"/>
      <c r="B29" s="83" t="s">
        <v>80</v>
      </c>
      <c r="C29" s="83" t="s">
        <v>81</v>
      </c>
      <c r="D29" s="97">
        <v>3.2</v>
      </c>
      <c r="E29" s="97">
        <v>3.2</v>
      </c>
      <c r="F29" s="97">
        <v>3.18</v>
      </c>
      <c r="G29" s="97">
        <v>3.19</v>
      </c>
      <c r="H29" s="97">
        <v>3.21</v>
      </c>
      <c r="I29" s="97">
        <v>3.2</v>
      </c>
      <c r="J29" s="97">
        <v>3.2</v>
      </c>
      <c r="K29" s="98">
        <v>0</v>
      </c>
      <c r="L29" s="108">
        <v>13</v>
      </c>
      <c r="M29" s="99">
        <v>889643</v>
      </c>
      <c r="N29" s="100">
        <v>2840857.6</v>
      </c>
    </row>
    <row r="30" spans="1:14" ht="12.95" customHeight="1" x14ac:dyDescent="0.25">
      <c r="A30" s="77"/>
      <c r="B30" s="83" t="s">
        <v>147</v>
      </c>
      <c r="C30" s="83" t="s">
        <v>148</v>
      </c>
      <c r="D30" s="97">
        <v>0.71</v>
      </c>
      <c r="E30" s="97">
        <v>0.71</v>
      </c>
      <c r="F30" s="97">
        <v>0.71</v>
      </c>
      <c r="G30" s="97">
        <v>0.71</v>
      </c>
      <c r="H30" s="97">
        <v>0.71</v>
      </c>
      <c r="I30" s="97">
        <v>0.71</v>
      </c>
      <c r="J30" s="97">
        <v>0.71</v>
      </c>
      <c r="K30" s="98">
        <v>0</v>
      </c>
      <c r="L30" s="108">
        <v>1</v>
      </c>
      <c r="M30" s="99">
        <v>2898</v>
      </c>
      <c r="N30" s="100">
        <v>2057.58</v>
      </c>
    </row>
    <row r="31" spans="1:14" ht="12.95" customHeight="1" x14ac:dyDescent="0.25">
      <c r="A31" s="77"/>
      <c r="B31" s="83" t="s">
        <v>82</v>
      </c>
      <c r="C31" s="83" t="s">
        <v>83</v>
      </c>
      <c r="D31" s="97">
        <v>0.6</v>
      </c>
      <c r="E31" s="97">
        <v>0.6</v>
      </c>
      <c r="F31" s="97">
        <v>0.6</v>
      </c>
      <c r="G31" s="97">
        <v>0.6</v>
      </c>
      <c r="H31" s="97">
        <v>0.6</v>
      </c>
      <c r="I31" s="97">
        <v>0.6</v>
      </c>
      <c r="J31" s="97">
        <v>0.6</v>
      </c>
      <c r="K31" s="98">
        <v>0</v>
      </c>
      <c r="L31" s="108">
        <v>1</v>
      </c>
      <c r="M31" s="99">
        <v>5000</v>
      </c>
      <c r="N31" s="100">
        <v>3000</v>
      </c>
    </row>
    <row r="32" spans="1:14" ht="12.95" customHeight="1" x14ac:dyDescent="0.25">
      <c r="A32" s="77"/>
      <c r="B32" s="219" t="s">
        <v>84</v>
      </c>
      <c r="C32" s="220"/>
      <c r="D32" s="132"/>
      <c r="E32" s="132"/>
      <c r="F32" s="132"/>
      <c r="G32" s="132"/>
      <c r="H32" s="132"/>
      <c r="I32" s="132"/>
      <c r="J32" s="132"/>
      <c r="K32" s="132"/>
      <c r="L32" s="85">
        <f>SUM(L27:L31)</f>
        <v>41</v>
      </c>
      <c r="M32" s="85">
        <f>SUM(M27:M31)</f>
        <v>10592664</v>
      </c>
      <c r="N32" s="85">
        <f>SUM(N27:N31)</f>
        <v>46722805.93</v>
      </c>
    </row>
    <row r="33" spans="1:15" ht="12.95" customHeight="1" x14ac:dyDescent="0.25">
      <c r="B33" s="217" t="s">
        <v>85</v>
      </c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8"/>
    </row>
    <row r="34" spans="1:15" ht="12.95" customHeight="1" x14ac:dyDescent="0.25">
      <c r="A34" s="77"/>
      <c r="B34" s="83" t="s">
        <v>86</v>
      </c>
      <c r="C34" s="83" t="s">
        <v>87</v>
      </c>
      <c r="D34" s="97">
        <v>6.25</v>
      </c>
      <c r="E34" s="97">
        <v>6.27</v>
      </c>
      <c r="F34" s="97">
        <v>6.25</v>
      </c>
      <c r="G34" s="97">
        <v>6.25</v>
      </c>
      <c r="H34" s="97">
        <v>6.23</v>
      </c>
      <c r="I34" s="97">
        <v>6.25</v>
      </c>
      <c r="J34" s="97">
        <v>6.25</v>
      </c>
      <c r="K34" s="129">
        <v>0</v>
      </c>
      <c r="L34" s="108">
        <v>103</v>
      </c>
      <c r="M34" s="99">
        <v>6783194</v>
      </c>
      <c r="N34" s="100">
        <v>42417614.210000001</v>
      </c>
    </row>
    <row r="35" spans="1:15" ht="12.95" customHeight="1" x14ac:dyDescent="0.25">
      <c r="A35" s="77"/>
      <c r="B35" s="116" t="s">
        <v>309</v>
      </c>
      <c r="C35" s="116" t="s">
        <v>310</v>
      </c>
      <c r="D35" s="55">
        <v>2.4</v>
      </c>
      <c r="E35" s="97">
        <v>2.4</v>
      </c>
      <c r="F35" s="97">
        <v>2.4</v>
      </c>
      <c r="G35" s="97">
        <v>2.4</v>
      </c>
      <c r="H35" s="97">
        <v>2.29</v>
      </c>
      <c r="I35" s="97">
        <v>2.4</v>
      </c>
      <c r="J35" s="97">
        <v>2.29</v>
      </c>
      <c r="K35" s="98">
        <v>4.8</v>
      </c>
      <c r="L35" s="123">
        <v>2</v>
      </c>
      <c r="M35" s="99">
        <v>203</v>
      </c>
      <c r="N35" s="100">
        <v>487.2</v>
      </c>
    </row>
    <row r="36" spans="1:15" ht="12.95" customHeight="1" x14ac:dyDescent="0.25">
      <c r="A36" s="77"/>
      <c r="B36" s="83" t="s">
        <v>88</v>
      </c>
      <c r="C36" s="83" t="s">
        <v>89</v>
      </c>
      <c r="D36" s="97">
        <v>1.23</v>
      </c>
      <c r="E36" s="97">
        <v>1.23</v>
      </c>
      <c r="F36" s="97">
        <v>1.23</v>
      </c>
      <c r="G36" s="97">
        <v>1.23</v>
      </c>
      <c r="H36" s="97">
        <v>1.23</v>
      </c>
      <c r="I36" s="128">
        <v>1.23</v>
      </c>
      <c r="J36" s="128">
        <v>1.23</v>
      </c>
      <c r="K36" s="129">
        <v>0</v>
      </c>
      <c r="L36" s="123">
        <v>1</v>
      </c>
      <c r="M36" s="133">
        <v>40407</v>
      </c>
      <c r="N36" s="134">
        <v>49700.61</v>
      </c>
      <c r="O36"/>
    </row>
    <row r="37" spans="1:15" ht="12.95" customHeight="1" x14ac:dyDescent="0.25">
      <c r="A37" s="77"/>
      <c r="B37" s="83" t="s">
        <v>90</v>
      </c>
      <c r="C37" s="83" t="s">
        <v>91</v>
      </c>
      <c r="D37" s="55">
        <v>2.59</v>
      </c>
      <c r="E37" s="97">
        <v>2.59</v>
      </c>
      <c r="F37" s="97">
        <v>2.59</v>
      </c>
      <c r="G37" s="97">
        <v>2.59</v>
      </c>
      <c r="H37" s="97">
        <v>2.57</v>
      </c>
      <c r="I37" s="97">
        <v>2.59</v>
      </c>
      <c r="J37" s="97">
        <v>2.59</v>
      </c>
      <c r="K37" s="98">
        <v>0</v>
      </c>
      <c r="L37" s="123">
        <v>1</v>
      </c>
      <c r="M37" s="99">
        <v>275</v>
      </c>
      <c r="N37" s="100">
        <v>712.25</v>
      </c>
      <c r="O37"/>
    </row>
    <row r="38" spans="1:15" ht="12.95" customHeight="1" x14ac:dyDescent="0.25">
      <c r="A38" s="77"/>
      <c r="B38" s="83" t="s">
        <v>252</v>
      </c>
      <c r="C38" s="83" t="s">
        <v>253</v>
      </c>
      <c r="D38" s="55">
        <v>2.4500000000000002</v>
      </c>
      <c r="E38" s="97">
        <v>2.48</v>
      </c>
      <c r="F38" s="97">
        <v>2.4500000000000002</v>
      </c>
      <c r="G38" s="97">
        <v>2.4700000000000002</v>
      </c>
      <c r="H38" s="97">
        <v>2.4500000000000002</v>
      </c>
      <c r="I38" s="97">
        <v>2.4500000000000002</v>
      </c>
      <c r="J38" s="97">
        <v>2.4500000000000002</v>
      </c>
      <c r="K38" s="98">
        <v>0</v>
      </c>
      <c r="L38" s="123">
        <v>257</v>
      </c>
      <c r="M38" s="99">
        <v>14954544</v>
      </c>
      <c r="N38" s="100">
        <v>36915977.899999999</v>
      </c>
      <c r="O38"/>
    </row>
    <row r="39" spans="1:15" ht="12.95" customHeight="1" x14ac:dyDescent="0.25">
      <c r="A39" s="77"/>
      <c r="B39" s="83" t="s">
        <v>151</v>
      </c>
      <c r="C39" s="83" t="s">
        <v>152</v>
      </c>
      <c r="D39" s="55">
        <v>1.91</v>
      </c>
      <c r="E39" s="97">
        <v>1.91</v>
      </c>
      <c r="F39" s="97">
        <v>1.91</v>
      </c>
      <c r="G39" s="97">
        <v>1.91</v>
      </c>
      <c r="H39" s="97">
        <v>1.91</v>
      </c>
      <c r="I39" s="97">
        <v>1.91</v>
      </c>
      <c r="J39" s="97">
        <v>1.91</v>
      </c>
      <c r="K39" s="129">
        <v>0</v>
      </c>
      <c r="L39" s="108">
        <v>2</v>
      </c>
      <c r="M39" s="99">
        <v>126336</v>
      </c>
      <c r="N39" s="100">
        <v>241301.76000000001</v>
      </c>
      <c r="O39"/>
    </row>
    <row r="40" spans="1:15" ht="12.95" customHeight="1" x14ac:dyDescent="0.25">
      <c r="A40" s="77"/>
      <c r="B40" s="83" t="s">
        <v>92</v>
      </c>
      <c r="C40" s="83" t="s">
        <v>93</v>
      </c>
      <c r="D40" s="97">
        <v>5.48</v>
      </c>
      <c r="E40" s="97">
        <v>5.48</v>
      </c>
      <c r="F40" s="97">
        <v>5.48</v>
      </c>
      <c r="G40" s="97">
        <v>5.48</v>
      </c>
      <c r="H40" s="97">
        <v>5.5</v>
      </c>
      <c r="I40" s="97">
        <v>5.48</v>
      </c>
      <c r="J40" s="97">
        <v>5.48</v>
      </c>
      <c r="K40" s="129">
        <v>0</v>
      </c>
      <c r="L40" s="108">
        <v>1</v>
      </c>
      <c r="M40" s="99">
        <v>906</v>
      </c>
      <c r="N40" s="100">
        <v>4964.88</v>
      </c>
      <c r="O40"/>
    </row>
    <row r="41" spans="1:15" ht="12.95" customHeight="1" x14ac:dyDescent="0.25">
      <c r="A41" s="77"/>
      <c r="B41" s="206" t="s">
        <v>94</v>
      </c>
      <c r="C41" s="207"/>
      <c r="D41" s="122"/>
      <c r="E41" s="122"/>
      <c r="F41" s="122"/>
      <c r="G41" s="122"/>
      <c r="H41" s="122"/>
      <c r="I41" s="125"/>
      <c r="J41" s="122"/>
      <c r="K41" s="122"/>
      <c r="L41" s="85">
        <f>SUM(L34:L40)</f>
        <v>367</v>
      </c>
      <c r="M41" s="85">
        <f>SUM(M34:M40)</f>
        <v>21905865</v>
      </c>
      <c r="N41" s="85">
        <f>SUM(N34:N40)</f>
        <v>79630758.810000002</v>
      </c>
      <c r="O41"/>
    </row>
    <row r="42" spans="1:15" ht="24" customHeight="1" x14ac:dyDescent="0.25">
      <c r="A42" s="77"/>
      <c r="B42" s="221" t="s">
        <v>329</v>
      </c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1"/>
      <c r="N42" s="221"/>
    </row>
    <row r="43" spans="1:15" ht="28.5" customHeight="1" x14ac:dyDescent="0.25">
      <c r="A43" s="77"/>
      <c r="B43" s="78" t="s">
        <v>42</v>
      </c>
      <c r="C43" s="79" t="s">
        <v>43</v>
      </c>
      <c r="D43" s="79" t="s">
        <v>44</v>
      </c>
      <c r="E43" s="79" t="s">
        <v>45</v>
      </c>
      <c r="F43" s="79" t="s">
        <v>46</v>
      </c>
      <c r="G43" s="79" t="s">
        <v>47</v>
      </c>
      <c r="H43" s="79" t="s">
        <v>48</v>
      </c>
      <c r="I43" s="79" t="s">
        <v>49</v>
      </c>
      <c r="J43" s="80" t="s">
        <v>50</v>
      </c>
      <c r="K43" s="81" t="s">
        <v>32</v>
      </c>
      <c r="L43" s="82" t="s">
        <v>51</v>
      </c>
      <c r="M43" s="82" t="s">
        <v>52</v>
      </c>
      <c r="N43" s="79" t="s">
        <v>53</v>
      </c>
    </row>
    <row r="44" spans="1:15" ht="15.95" customHeight="1" x14ac:dyDescent="0.25">
      <c r="A44" s="77"/>
      <c r="B44" s="217" t="s">
        <v>95</v>
      </c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8"/>
    </row>
    <row r="45" spans="1:15" ht="15.95" customHeight="1" x14ac:dyDescent="0.25">
      <c r="A45" s="77"/>
      <c r="B45" s="83" t="s">
        <v>97</v>
      </c>
      <c r="C45" s="83" t="s">
        <v>98</v>
      </c>
      <c r="D45" s="97">
        <v>9.02</v>
      </c>
      <c r="E45" s="97">
        <v>9.0399999999999991</v>
      </c>
      <c r="F45" s="97">
        <v>9.02</v>
      </c>
      <c r="G45" s="97">
        <v>9.0299999999999994</v>
      </c>
      <c r="H45" s="97">
        <v>9.01</v>
      </c>
      <c r="I45" s="97">
        <v>9.0399999999999991</v>
      </c>
      <c r="J45" s="97">
        <v>9.02</v>
      </c>
      <c r="K45" s="129">
        <v>0.22</v>
      </c>
      <c r="L45" s="108">
        <v>10</v>
      </c>
      <c r="M45" s="99">
        <v>221061</v>
      </c>
      <c r="N45" s="100">
        <v>1995151.44</v>
      </c>
    </row>
    <row r="46" spans="1:15" ht="15.95" customHeight="1" x14ac:dyDescent="0.25">
      <c r="A46" s="77"/>
      <c r="B46" s="50" t="s">
        <v>288</v>
      </c>
      <c r="C46" s="50" t="s">
        <v>289</v>
      </c>
      <c r="D46" s="97">
        <v>65</v>
      </c>
      <c r="E46" s="97">
        <v>65</v>
      </c>
      <c r="F46" s="97">
        <v>65</v>
      </c>
      <c r="G46" s="97">
        <v>65</v>
      </c>
      <c r="H46" s="97">
        <v>54</v>
      </c>
      <c r="I46" s="97">
        <v>65</v>
      </c>
      <c r="J46" s="97">
        <v>65</v>
      </c>
      <c r="K46" s="129">
        <v>0</v>
      </c>
      <c r="L46" s="108">
        <v>3</v>
      </c>
      <c r="M46" s="99">
        <v>259</v>
      </c>
      <c r="N46" s="100">
        <v>16835</v>
      </c>
    </row>
    <row r="47" spans="1:15" ht="15.95" customHeight="1" x14ac:dyDescent="0.25">
      <c r="A47" s="77"/>
      <c r="B47" s="50" t="s">
        <v>99</v>
      </c>
      <c r="C47" s="50" t="s">
        <v>100</v>
      </c>
      <c r="D47" s="97">
        <v>9</v>
      </c>
      <c r="E47" s="97">
        <v>9</v>
      </c>
      <c r="F47" s="97">
        <v>9</v>
      </c>
      <c r="G47" s="97">
        <v>9</v>
      </c>
      <c r="H47" s="97">
        <v>9</v>
      </c>
      <c r="I47" s="97">
        <v>9</v>
      </c>
      <c r="J47" s="97">
        <v>9</v>
      </c>
      <c r="K47" s="129">
        <v>0</v>
      </c>
      <c r="L47" s="108">
        <v>2</v>
      </c>
      <c r="M47" s="99">
        <v>11111</v>
      </c>
      <c r="N47" s="100">
        <v>99999</v>
      </c>
    </row>
    <row r="48" spans="1:15" ht="15.95" customHeight="1" x14ac:dyDescent="0.25">
      <c r="A48" s="77"/>
      <c r="B48" s="206" t="s">
        <v>103</v>
      </c>
      <c r="C48" s="207"/>
      <c r="D48" s="208"/>
      <c r="E48" s="209"/>
      <c r="F48" s="209"/>
      <c r="G48" s="209"/>
      <c r="H48" s="209"/>
      <c r="I48" s="209"/>
      <c r="J48" s="209"/>
      <c r="K48" s="210"/>
      <c r="L48" s="85">
        <f>SUM(L45:L47)</f>
        <v>15</v>
      </c>
      <c r="M48" s="85">
        <f>SUM(M45:M47)</f>
        <v>232431</v>
      </c>
      <c r="N48" s="85">
        <f>SUM(N45:N47)</f>
        <v>2111985.44</v>
      </c>
    </row>
    <row r="49" spans="1:14" ht="15.95" customHeight="1" x14ac:dyDescent="0.25">
      <c r="A49" s="77"/>
      <c r="B49" s="214" t="s">
        <v>104</v>
      </c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6"/>
    </row>
    <row r="50" spans="1:14" ht="15.95" customHeight="1" x14ac:dyDescent="0.25">
      <c r="A50" s="77"/>
      <c r="B50" s="50" t="s">
        <v>163</v>
      </c>
      <c r="C50" s="50" t="s">
        <v>164</v>
      </c>
      <c r="D50" s="97">
        <v>2.11</v>
      </c>
      <c r="E50" s="97">
        <v>2.11</v>
      </c>
      <c r="F50" s="97">
        <v>2.11</v>
      </c>
      <c r="G50" s="97">
        <v>2.11</v>
      </c>
      <c r="H50" s="97">
        <v>2.11</v>
      </c>
      <c r="I50" s="97">
        <v>2.11</v>
      </c>
      <c r="J50" s="97">
        <v>2.11</v>
      </c>
      <c r="K50" s="98">
        <v>0</v>
      </c>
      <c r="L50" s="123">
        <v>2</v>
      </c>
      <c r="M50" s="99">
        <v>1344354</v>
      </c>
      <c r="N50" s="100">
        <v>2836586.94</v>
      </c>
    </row>
    <row r="51" spans="1:14" ht="15.95" customHeight="1" x14ac:dyDescent="0.25">
      <c r="A51" s="77"/>
      <c r="B51" s="83" t="s">
        <v>159</v>
      </c>
      <c r="C51" s="83" t="s">
        <v>160</v>
      </c>
      <c r="D51" s="97">
        <v>0.38</v>
      </c>
      <c r="E51" s="97">
        <v>0.38</v>
      </c>
      <c r="F51" s="97">
        <v>0.38</v>
      </c>
      <c r="G51" s="97">
        <v>0.38</v>
      </c>
      <c r="H51" s="97">
        <v>0.38</v>
      </c>
      <c r="I51" s="97">
        <v>0.38</v>
      </c>
      <c r="J51" s="97">
        <v>0.38</v>
      </c>
      <c r="K51" s="129">
        <v>0</v>
      </c>
      <c r="L51" s="108">
        <v>3</v>
      </c>
      <c r="M51" s="99">
        <v>131708</v>
      </c>
      <c r="N51" s="100">
        <v>50049.04</v>
      </c>
    </row>
    <row r="52" spans="1:14" ht="21" customHeight="1" x14ac:dyDescent="0.25">
      <c r="A52" s="77"/>
      <c r="B52" s="206" t="s">
        <v>107</v>
      </c>
      <c r="C52" s="207"/>
      <c r="D52" s="208"/>
      <c r="E52" s="209"/>
      <c r="F52" s="209"/>
      <c r="G52" s="209"/>
      <c r="H52" s="209"/>
      <c r="I52" s="209"/>
      <c r="J52" s="209"/>
      <c r="K52" s="210"/>
      <c r="L52" s="85">
        <f>SUM(L50:L51)</f>
        <v>5</v>
      </c>
      <c r="M52" s="85">
        <f>SUM(M50:M51)</f>
        <v>1476062</v>
      </c>
      <c r="N52" s="85">
        <f>SUM(N50:N51)</f>
        <v>2886635.98</v>
      </c>
    </row>
    <row r="53" spans="1:14" ht="24.75" customHeight="1" x14ac:dyDescent="0.25">
      <c r="A53" s="77"/>
      <c r="B53" s="212" t="s">
        <v>108</v>
      </c>
      <c r="C53" s="213"/>
      <c r="D53" s="86"/>
      <c r="E53" s="86"/>
      <c r="F53" s="86"/>
      <c r="G53" s="86"/>
      <c r="H53" s="86"/>
      <c r="I53" s="86"/>
      <c r="J53" s="86"/>
      <c r="K53" s="86"/>
      <c r="L53" s="87">
        <f>L52+L48+L41+L32+L25+L22+L18</f>
        <v>1475</v>
      </c>
      <c r="M53" s="87">
        <f t="shared" ref="M53:N53" si="0">M52+M48+M41+M32+M25+M22+M18</f>
        <v>926087415</v>
      </c>
      <c r="N53" s="87">
        <f t="shared" si="0"/>
        <v>1168990254.72</v>
      </c>
    </row>
    <row r="54" spans="1:14" ht="36.75" customHeight="1" x14ac:dyDescent="0.25">
      <c r="A54" s="77"/>
      <c r="B54" s="211" t="s">
        <v>330</v>
      </c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</row>
    <row r="55" spans="1:14" ht="30" customHeight="1" x14ac:dyDescent="0.25">
      <c r="A55" s="77"/>
      <c r="B55" s="78" t="s">
        <v>42</v>
      </c>
      <c r="C55" s="79" t="s">
        <v>43</v>
      </c>
      <c r="D55" s="79" t="s">
        <v>44</v>
      </c>
      <c r="E55" s="79" t="s">
        <v>45</v>
      </c>
      <c r="F55" s="79" t="s">
        <v>46</v>
      </c>
      <c r="G55" s="79" t="s">
        <v>47</v>
      </c>
      <c r="H55" s="79" t="s">
        <v>48</v>
      </c>
      <c r="I55" s="79" t="s">
        <v>49</v>
      </c>
      <c r="J55" s="80" t="s">
        <v>50</v>
      </c>
      <c r="K55" s="81" t="s">
        <v>32</v>
      </c>
      <c r="L55" s="82" t="s">
        <v>51</v>
      </c>
      <c r="M55" s="82" t="s">
        <v>52</v>
      </c>
      <c r="N55" s="79" t="s">
        <v>53</v>
      </c>
    </row>
    <row r="56" spans="1:14" ht="15.95" customHeight="1" x14ac:dyDescent="0.25">
      <c r="A56" s="77"/>
      <c r="B56" s="217" t="s">
        <v>54</v>
      </c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8"/>
    </row>
    <row r="57" spans="1:14" ht="15.95" customHeight="1" x14ac:dyDescent="0.25">
      <c r="A57" s="77"/>
      <c r="B57" s="50" t="s">
        <v>109</v>
      </c>
      <c r="C57" s="50" t="s">
        <v>110</v>
      </c>
      <c r="D57" s="97">
        <v>0.23</v>
      </c>
      <c r="E57" s="97">
        <v>0.23</v>
      </c>
      <c r="F57" s="97">
        <v>0.23</v>
      </c>
      <c r="G57" s="97">
        <v>0.23</v>
      </c>
      <c r="H57" s="97">
        <v>0.23</v>
      </c>
      <c r="I57" s="97">
        <v>0.23</v>
      </c>
      <c r="J57" s="97">
        <v>0.23</v>
      </c>
      <c r="K57" s="129">
        <v>0</v>
      </c>
      <c r="L57" s="108">
        <v>1</v>
      </c>
      <c r="M57" s="99">
        <v>900</v>
      </c>
      <c r="N57" s="100">
        <v>207</v>
      </c>
    </row>
    <row r="58" spans="1:14" ht="15.95" customHeight="1" x14ac:dyDescent="0.25">
      <c r="A58" s="77"/>
      <c r="B58" s="50" t="s">
        <v>111</v>
      </c>
      <c r="C58" s="50" t="s">
        <v>112</v>
      </c>
      <c r="D58" s="97">
        <v>0.56999999999999995</v>
      </c>
      <c r="E58" s="97">
        <v>0.57999999999999996</v>
      </c>
      <c r="F58" s="97">
        <v>0.56000000000000005</v>
      </c>
      <c r="G58" s="97">
        <v>0.56999999999999995</v>
      </c>
      <c r="H58" s="97">
        <v>0.56999999999999995</v>
      </c>
      <c r="I58" s="97">
        <v>0.57999999999999996</v>
      </c>
      <c r="J58" s="97">
        <v>0.56999999999999995</v>
      </c>
      <c r="K58" s="129">
        <v>1.75</v>
      </c>
      <c r="L58" s="108">
        <v>9</v>
      </c>
      <c r="M58" s="99">
        <v>8167000</v>
      </c>
      <c r="N58" s="100">
        <v>4651860</v>
      </c>
    </row>
    <row r="59" spans="1:14" ht="15.95" customHeight="1" x14ac:dyDescent="0.25">
      <c r="A59" s="77"/>
      <c r="B59" s="50" t="s">
        <v>177</v>
      </c>
      <c r="C59" s="50" t="s">
        <v>178</v>
      </c>
      <c r="D59" s="97">
        <v>1.01</v>
      </c>
      <c r="E59" s="97">
        <v>1.01</v>
      </c>
      <c r="F59" s="97">
        <v>1.01</v>
      </c>
      <c r="G59" s="97">
        <v>1.01</v>
      </c>
      <c r="H59" s="97">
        <v>1.01</v>
      </c>
      <c r="I59" s="97">
        <v>1.01</v>
      </c>
      <c r="J59" s="97">
        <v>1.01</v>
      </c>
      <c r="K59" s="129">
        <v>0</v>
      </c>
      <c r="L59" s="108">
        <v>3</v>
      </c>
      <c r="M59" s="99">
        <v>600000</v>
      </c>
      <c r="N59" s="100">
        <v>606000</v>
      </c>
    </row>
    <row r="60" spans="1:14" ht="15.95" customHeight="1" x14ac:dyDescent="0.25">
      <c r="A60" s="77"/>
      <c r="B60" s="206" t="s">
        <v>66</v>
      </c>
      <c r="C60" s="207"/>
      <c r="D60" s="88"/>
      <c r="E60" s="88"/>
      <c r="F60" s="88"/>
      <c r="G60" s="88"/>
      <c r="H60" s="88"/>
      <c r="I60" s="88"/>
      <c r="J60" s="88"/>
      <c r="K60" s="88"/>
      <c r="L60" s="85">
        <f>SUM(L57:L59)</f>
        <v>13</v>
      </c>
      <c r="M60" s="85">
        <f>SUM(M57:M59)</f>
        <v>8767900</v>
      </c>
      <c r="N60" s="85">
        <f>SUM(N57:N59)</f>
        <v>5258067</v>
      </c>
    </row>
    <row r="61" spans="1:14" ht="15.95" customHeight="1" x14ac:dyDescent="0.25">
      <c r="A61" s="77"/>
      <c r="B61" s="217" t="s">
        <v>71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8"/>
    </row>
    <row r="62" spans="1:14" ht="15.95" customHeight="1" x14ac:dyDescent="0.25">
      <c r="A62" s="77"/>
      <c r="B62" s="50" t="s">
        <v>258</v>
      </c>
      <c r="C62" s="50" t="s">
        <v>259</v>
      </c>
      <c r="D62" s="97">
        <v>5</v>
      </c>
      <c r="E62" s="97">
        <v>5.4</v>
      </c>
      <c r="F62" s="97">
        <v>5</v>
      </c>
      <c r="G62" s="97">
        <v>5.1100000000000003</v>
      </c>
      <c r="H62" s="97">
        <v>4.6900000000000004</v>
      </c>
      <c r="I62" s="97">
        <v>5.4</v>
      </c>
      <c r="J62" s="97">
        <v>5</v>
      </c>
      <c r="K62" s="129">
        <v>8</v>
      </c>
      <c r="L62" s="108">
        <v>6</v>
      </c>
      <c r="M62" s="99">
        <v>15000</v>
      </c>
      <c r="N62" s="100">
        <v>76716.63</v>
      </c>
    </row>
    <row r="63" spans="1:14" ht="15.95" customHeight="1" x14ac:dyDescent="0.25">
      <c r="A63" s="77"/>
      <c r="B63" s="206" t="s">
        <v>322</v>
      </c>
      <c r="C63" s="207"/>
      <c r="D63" s="88"/>
      <c r="E63" s="88"/>
      <c r="F63" s="88"/>
      <c r="G63" s="88"/>
      <c r="H63" s="88"/>
      <c r="I63" s="88"/>
      <c r="J63" s="88"/>
      <c r="K63" s="88"/>
      <c r="L63" s="85">
        <f>SUM(L62)</f>
        <v>6</v>
      </c>
      <c r="M63" s="85">
        <f>SUM(M62)</f>
        <v>15000</v>
      </c>
      <c r="N63" s="85">
        <f>SUM(N62)</f>
        <v>76716.63</v>
      </c>
    </row>
    <row r="64" spans="1:14" ht="15.95" customHeight="1" x14ac:dyDescent="0.25">
      <c r="A64" s="77"/>
      <c r="B64" s="217" t="s">
        <v>95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8"/>
    </row>
    <row r="65" spans="1:14" ht="15.95" customHeight="1" x14ac:dyDescent="0.25">
      <c r="A65" s="77"/>
      <c r="B65" s="50" t="s">
        <v>113</v>
      </c>
      <c r="C65" s="50" t="s">
        <v>114</v>
      </c>
      <c r="D65" s="55">
        <v>28</v>
      </c>
      <c r="E65" s="97">
        <v>28</v>
      </c>
      <c r="F65" s="97">
        <v>28</v>
      </c>
      <c r="G65" s="97">
        <v>28</v>
      </c>
      <c r="H65" s="97">
        <v>28</v>
      </c>
      <c r="I65" s="97">
        <v>28</v>
      </c>
      <c r="J65" s="97">
        <v>28</v>
      </c>
      <c r="K65" s="129">
        <v>0</v>
      </c>
      <c r="L65" s="108">
        <v>2</v>
      </c>
      <c r="M65" s="99">
        <v>11000</v>
      </c>
      <c r="N65" s="100">
        <v>308000</v>
      </c>
    </row>
    <row r="66" spans="1:14" ht="15.95" customHeight="1" x14ac:dyDescent="0.25">
      <c r="A66" s="77"/>
      <c r="B66" s="206" t="s">
        <v>103</v>
      </c>
      <c r="C66" s="207"/>
      <c r="D66" s="88"/>
      <c r="E66" s="88"/>
      <c r="F66" s="88"/>
      <c r="G66" s="88"/>
      <c r="H66" s="88"/>
      <c r="I66" s="88"/>
      <c r="J66" s="88"/>
      <c r="K66" s="88"/>
      <c r="L66" s="85">
        <f>SUM(L65)</f>
        <v>2</v>
      </c>
      <c r="M66" s="85">
        <f>SUM(M65)</f>
        <v>11000</v>
      </c>
      <c r="N66" s="85">
        <f>SUM(N65)</f>
        <v>308000</v>
      </c>
    </row>
    <row r="67" spans="1:14" ht="15.95" customHeight="1" x14ac:dyDescent="0.25">
      <c r="A67" s="77"/>
      <c r="B67" s="217" t="s">
        <v>85</v>
      </c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8"/>
    </row>
    <row r="68" spans="1:14" ht="15.95" customHeight="1" x14ac:dyDescent="0.25">
      <c r="A68" s="77"/>
      <c r="B68" s="50" t="s">
        <v>300</v>
      </c>
      <c r="C68" s="50" t="s">
        <v>301</v>
      </c>
      <c r="D68" s="51">
        <v>2.86</v>
      </c>
      <c r="E68" s="97">
        <v>2.86</v>
      </c>
      <c r="F68" s="97">
        <v>2.86</v>
      </c>
      <c r="G68" s="97">
        <v>2.86</v>
      </c>
      <c r="H68" s="97">
        <v>2.86</v>
      </c>
      <c r="I68" s="97">
        <v>2.86</v>
      </c>
      <c r="J68" s="97">
        <v>2.86</v>
      </c>
      <c r="K68" s="129">
        <v>0</v>
      </c>
      <c r="L68" s="108">
        <v>1</v>
      </c>
      <c r="M68" s="99">
        <v>719</v>
      </c>
      <c r="N68" s="100">
        <v>2056.34</v>
      </c>
    </row>
    <row r="69" spans="1:14" ht="15.95" customHeight="1" x14ac:dyDescent="0.25">
      <c r="A69" s="77"/>
      <c r="B69" s="50" t="s">
        <v>115</v>
      </c>
      <c r="C69" s="50" t="s">
        <v>116</v>
      </c>
      <c r="D69" s="51">
        <v>2.8</v>
      </c>
      <c r="E69" s="97">
        <v>2.85</v>
      </c>
      <c r="F69" s="97">
        <v>2.8</v>
      </c>
      <c r="G69" s="97">
        <v>2.84</v>
      </c>
      <c r="H69" s="97">
        <v>2.85</v>
      </c>
      <c r="I69" s="97">
        <v>2.85</v>
      </c>
      <c r="J69" s="97">
        <v>2.85</v>
      </c>
      <c r="K69" s="129">
        <v>0</v>
      </c>
      <c r="L69" s="108">
        <v>3</v>
      </c>
      <c r="M69" s="99">
        <v>17439</v>
      </c>
      <c r="N69" s="100">
        <v>49451.15</v>
      </c>
    </row>
    <row r="70" spans="1:14" ht="15.95" customHeight="1" x14ac:dyDescent="0.25">
      <c r="A70" s="77"/>
      <c r="B70" s="206" t="s">
        <v>94</v>
      </c>
      <c r="C70" s="207"/>
      <c r="D70" s="88"/>
      <c r="E70" s="88"/>
      <c r="F70" s="88"/>
      <c r="G70" s="88"/>
      <c r="H70" s="88"/>
      <c r="I70" s="88"/>
      <c r="J70" s="88"/>
      <c r="K70" s="88"/>
      <c r="L70" s="85">
        <f>SUM(L68:L69)</f>
        <v>4</v>
      </c>
      <c r="M70" s="85">
        <f>SUM(M68:M69)</f>
        <v>18158</v>
      </c>
      <c r="N70" s="85">
        <f>SUM(N68:N69)</f>
        <v>51507.490000000005</v>
      </c>
    </row>
    <row r="71" spans="1:14" ht="18" customHeight="1" x14ac:dyDescent="0.25">
      <c r="A71" s="77"/>
      <c r="B71" s="212" t="s">
        <v>118</v>
      </c>
      <c r="C71" s="213"/>
      <c r="D71" s="86"/>
      <c r="E71" s="86"/>
      <c r="F71" s="86"/>
      <c r="G71" s="86"/>
      <c r="H71" s="86"/>
      <c r="I71" s="86"/>
      <c r="J71" s="86"/>
      <c r="K71" s="86"/>
      <c r="L71" s="87">
        <f>L70+L66+L63+L60</f>
        <v>25</v>
      </c>
      <c r="M71" s="87">
        <f t="shared" ref="M71:N71" si="1">M70+M66+M63+M60</f>
        <v>8812058</v>
      </c>
      <c r="N71" s="87">
        <f t="shared" si="1"/>
        <v>5694291.1200000001</v>
      </c>
    </row>
    <row r="72" spans="1:14" ht="30.75" customHeight="1" x14ac:dyDescent="0.25">
      <c r="A72" s="77"/>
      <c r="B72" s="221" t="s">
        <v>331</v>
      </c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</row>
    <row r="73" spans="1:14" ht="27" customHeight="1" x14ac:dyDescent="0.25">
      <c r="A73" s="77"/>
      <c r="B73" s="78" t="s">
        <v>42</v>
      </c>
      <c r="C73" s="79" t="s">
        <v>43</v>
      </c>
      <c r="D73" s="79" t="s">
        <v>44</v>
      </c>
      <c r="E73" s="79" t="s">
        <v>45</v>
      </c>
      <c r="F73" s="79" t="s">
        <v>46</v>
      </c>
      <c r="G73" s="79" t="s">
        <v>47</v>
      </c>
      <c r="H73" s="79" t="s">
        <v>48</v>
      </c>
      <c r="I73" s="79" t="s">
        <v>49</v>
      </c>
      <c r="J73" s="80" t="s">
        <v>50</v>
      </c>
      <c r="K73" s="81" t="s">
        <v>32</v>
      </c>
      <c r="L73" s="82" t="s">
        <v>51</v>
      </c>
      <c r="M73" s="82" t="s">
        <v>52</v>
      </c>
      <c r="N73" s="79" t="s">
        <v>53</v>
      </c>
    </row>
    <row r="74" spans="1:14" ht="15.95" customHeight="1" x14ac:dyDescent="0.25">
      <c r="A74" s="77"/>
      <c r="B74" s="217" t="s">
        <v>54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8"/>
    </row>
    <row r="75" spans="1:14" ht="15.95" customHeight="1" x14ac:dyDescent="0.25">
      <c r="A75" s="77"/>
      <c r="B75" s="54" t="s">
        <v>335</v>
      </c>
      <c r="C75" s="54" t="s">
        <v>299</v>
      </c>
      <c r="D75" s="55">
        <v>1</v>
      </c>
      <c r="E75" s="97">
        <v>1</v>
      </c>
      <c r="F75" s="97">
        <v>1</v>
      </c>
      <c r="G75" s="97">
        <v>1</v>
      </c>
      <c r="H75" s="97">
        <v>1</v>
      </c>
      <c r="I75" s="97">
        <v>1</v>
      </c>
      <c r="J75" s="97">
        <v>1</v>
      </c>
      <c r="K75" s="98">
        <v>0</v>
      </c>
      <c r="L75" s="123">
        <v>3</v>
      </c>
      <c r="M75" s="99">
        <v>29595000000</v>
      </c>
      <c r="N75" s="100">
        <v>29595000000</v>
      </c>
    </row>
    <row r="76" spans="1:14" ht="15.95" customHeight="1" x14ac:dyDescent="0.25">
      <c r="A76" s="77"/>
      <c r="B76" s="206" t="s">
        <v>66</v>
      </c>
      <c r="C76" s="207"/>
      <c r="D76" s="88"/>
      <c r="E76" s="88"/>
      <c r="F76" s="88"/>
      <c r="G76" s="88"/>
      <c r="H76" s="88"/>
      <c r="I76" s="88"/>
      <c r="J76" s="88"/>
      <c r="K76" s="88"/>
      <c r="L76" s="85">
        <f>SUM(L75)</f>
        <v>3</v>
      </c>
      <c r="M76" s="85">
        <f>SUM(M75)</f>
        <v>29595000000</v>
      </c>
      <c r="N76" s="85">
        <f>SUM(N75)</f>
        <v>29595000000</v>
      </c>
    </row>
    <row r="77" spans="1:14" ht="15.95" customHeight="1" x14ac:dyDescent="0.25">
      <c r="A77" s="77"/>
      <c r="B77" s="217" t="s">
        <v>74</v>
      </c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8"/>
    </row>
    <row r="78" spans="1:14" ht="15.95" customHeight="1" x14ac:dyDescent="0.25">
      <c r="A78" s="77"/>
      <c r="B78" s="83" t="s">
        <v>122</v>
      </c>
      <c r="C78" s="83" t="s">
        <v>123</v>
      </c>
      <c r="D78" s="51">
        <v>1.45</v>
      </c>
      <c r="E78" s="97">
        <v>1.65</v>
      </c>
      <c r="F78" s="97">
        <v>1.45</v>
      </c>
      <c r="G78" s="97">
        <v>1.53</v>
      </c>
      <c r="H78" s="97">
        <v>1.44</v>
      </c>
      <c r="I78" s="97">
        <v>1.65</v>
      </c>
      <c r="J78" s="97">
        <v>1.45</v>
      </c>
      <c r="K78" s="129">
        <v>13.79</v>
      </c>
      <c r="L78" s="108">
        <v>4</v>
      </c>
      <c r="M78" s="99">
        <v>16168</v>
      </c>
      <c r="N78" s="100">
        <v>24677.200000000001</v>
      </c>
    </row>
    <row r="79" spans="1:14" ht="15.95" customHeight="1" x14ac:dyDescent="0.25">
      <c r="A79" s="77"/>
      <c r="B79" s="83" t="s">
        <v>189</v>
      </c>
      <c r="C79" s="83" t="s">
        <v>190</v>
      </c>
      <c r="D79" s="51">
        <v>1.5</v>
      </c>
      <c r="E79" s="97">
        <v>1.5</v>
      </c>
      <c r="F79" s="97">
        <v>1.5</v>
      </c>
      <c r="G79" s="97">
        <v>1.5</v>
      </c>
      <c r="H79" s="97">
        <v>1.5</v>
      </c>
      <c r="I79" s="97">
        <v>1.5</v>
      </c>
      <c r="J79" s="97">
        <v>1.5</v>
      </c>
      <c r="K79" s="129">
        <v>0</v>
      </c>
      <c r="L79" s="108">
        <v>1</v>
      </c>
      <c r="M79" s="99">
        <v>49812</v>
      </c>
      <c r="N79" s="100">
        <v>74718</v>
      </c>
    </row>
    <row r="80" spans="1:14" ht="15.95" customHeight="1" x14ac:dyDescent="0.25">
      <c r="A80" s="77"/>
      <c r="B80" s="206" t="s">
        <v>84</v>
      </c>
      <c r="C80" s="207"/>
      <c r="D80" s="88"/>
      <c r="E80" s="88"/>
      <c r="F80" s="88"/>
      <c r="G80" s="88"/>
      <c r="H80" s="88"/>
      <c r="I80" s="88"/>
      <c r="J80" s="88"/>
      <c r="K80" s="88"/>
      <c r="L80" s="85">
        <f>SUM(L78:L79)</f>
        <v>5</v>
      </c>
      <c r="M80" s="85">
        <f>SUM(M78:M79)</f>
        <v>65980</v>
      </c>
      <c r="N80" s="85">
        <f>SUM(N78:N79)</f>
        <v>99395.199999999997</v>
      </c>
    </row>
    <row r="81" spans="1:14" ht="15.95" customHeight="1" x14ac:dyDescent="0.25">
      <c r="A81" s="77"/>
      <c r="B81" s="227" t="s">
        <v>85</v>
      </c>
      <c r="C81" s="228"/>
      <c r="D81" s="228"/>
      <c r="E81" s="228"/>
      <c r="F81" s="228"/>
      <c r="G81" s="228"/>
      <c r="H81" s="228"/>
      <c r="I81" s="228"/>
      <c r="J81" s="228"/>
      <c r="K81" s="228"/>
      <c r="L81" s="228"/>
      <c r="M81" s="228"/>
      <c r="N81" s="229"/>
    </row>
    <row r="82" spans="1:14" ht="15.95" customHeight="1" x14ac:dyDescent="0.25">
      <c r="A82" s="77"/>
      <c r="B82" s="83" t="s">
        <v>191</v>
      </c>
      <c r="C82" s="83" t="s">
        <v>192</v>
      </c>
      <c r="D82" s="97">
        <v>1.36</v>
      </c>
      <c r="E82" s="97">
        <v>1.36</v>
      </c>
      <c r="F82" s="97">
        <v>1.36</v>
      </c>
      <c r="G82" s="97">
        <v>1.36</v>
      </c>
      <c r="H82" s="97">
        <v>1.36</v>
      </c>
      <c r="I82" s="97">
        <v>1.36</v>
      </c>
      <c r="J82" s="97">
        <v>1.36</v>
      </c>
      <c r="K82" s="98">
        <v>0</v>
      </c>
      <c r="L82" s="123">
        <v>1</v>
      </c>
      <c r="M82" s="99">
        <v>53731</v>
      </c>
      <c r="N82" s="100">
        <v>73074.16</v>
      </c>
    </row>
    <row r="83" spans="1:14" ht="15.95" customHeight="1" x14ac:dyDescent="0.25">
      <c r="A83" s="77"/>
      <c r="B83" s="83" t="s">
        <v>127</v>
      </c>
      <c r="C83" s="83" t="s">
        <v>128</v>
      </c>
      <c r="D83" s="94">
        <v>1.22</v>
      </c>
      <c r="E83" s="97">
        <v>1.22</v>
      </c>
      <c r="F83" s="97">
        <v>1.22</v>
      </c>
      <c r="G83" s="97">
        <v>1.22</v>
      </c>
      <c r="H83" s="97">
        <v>1.21</v>
      </c>
      <c r="I83" s="97">
        <v>1.22</v>
      </c>
      <c r="J83" s="97">
        <v>1.21</v>
      </c>
      <c r="K83" s="129">
        <v>0.83</v>
      </c>
      <c r="L83" s="108">
        <v>1</v>
      </c>
      <c r="M83" s="99">
        <v>100000</v>
      </c>
      <c r="N83" s="100">
        <v>122000</v>
      </c>
    </row>
    <row r="84" spans="1:14" ht="15.95" customHeight="1" x14ac:dyDescent="0.25">
      <c r="A84" s="77"/>
      <c r="B84" s="206" t="s">
        <v>94</v>
      </c>
      <c r="C84" s="207"/>
      <c r="D84" s="208"/>
      <c r="E84" s="209"/>
      <c r="F84" s="209"/>
      <c r="G84" s="209"/>
      <c r="H84" s="209"/>
      <c r="I84" s="209"/>
      <c r="J84" s="209"/>
      <c r="K84" s="210"/>
      <c r="L84" s="85">
        <f>SUM(L82:L83)</f>
        <v>2</v>
      </c>
      <c r="M84" s="85">
        <f>SUM(M82:M83)</f>
        <v>153731</v>
      </c>
      <c r="N84" s="85">
        <f>SUM(N82:N83)</f>
        <v>195074.16</v>
      </c>
    </row>
    <row r="85" spans="1:14" ht="15.95" customHeight="1" x14ac:dyDescent="0.25">
      <c r="A85" s="77"/>
      <c r="B85" s="217" t="s">
        <v>95</v>
      </c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8"/>
    </row>
    <row r="86" spans="1:14" ht="15.95" customHeight="1" x14ac:dyDescent="0.25">
      <c r="A86" s="77"/>
      <c r="B86" s="83" t="s">
        <v>265</v>
      </c>
      <c r="C86" s="83" t="s">
        <v>256</v>
      </c>
      <c r="D86" s="84">
        <v>18.53</v>
      </c>
      <c r="E86" s="97">
        <v>19</v>
      </c>
      <c r="F86" s="97">
        <v>18.53</v>
      </c>
      <c r="G86" s="97">
        <v>18.8</v>
      </c>
      <c r="H86" s="97">
        <v>18.54</v>
      </c>
      <c r="I86" s="97">
        <v>18.8</v>
      </c>
      <c r="J86" s="97">
        <v>18.53</v>
      </c>
      <c r="K86" s="98">
        <v>1.46</v>
      </c>
      <c r="L86" s="108">
        <v>21</v>
      </c>
      <c r="M86" s="99">
        <v>494516</v>
      </c>
      <c r="N86" s="100">
        <v>9298512.6500000004</v>
      </c>
    </row>
    <row r="87" spans="1:14" ht="15.95" customHeight="1" x14ac:dyDescent="0.25">
      <c r="A87" s="77"/>
      <c r="B87" s="206" t="s">
        <v>103</v>
      </c>
      <c r="C87" s="207"/>
      <c r="D87" s="208"/>
      <c r="E87" s="209"/>
      <c r="F87" s="209"/>
      <c r="G87" s="209"/>
      <c r="H87" s="209"/>
      <c r="I87" s="209"/>
      <c r="J87" s="209"/>
      <c r="K87" s="210"/>
      <c r="L87" s="85">
        <f>SUM(L86)</f>
        <v>21</v>
      </c>
      <c r="M87" s="85">
        <f>SUM(M86)</f>
        <v>494516</v>
      </c>
      <c r="N87" s="85">
        <f>SUM(N86)</f>
        <v>9298512.6500000004</v>
      </c>
    </row>
    <row r="88" spans="1:14" ht="15.95" customHeight="1" x14ac:dyDescent="0.25">
      <c r="A88" s="77"/>
      <c r="B88" s="217" t="s">
        <v>104</v>
      </c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8"/>
    </row>
    <row r="89" spans="1:14" ht="15.95" customHeight="1" x14ac:dyDescent="0.25">
      <c r="A89" s="77"/>
      <c r="B89" s="83" t="s">
        <v>129</v>
      </c>
      <c r="C89" s="83" t="s">
        <v>130</v>
      </c>
      <c r="D89" s="84">
        <v>5.07</v>
      </c>
      <c r="E89" s="97">
        <v>5.2</v>
      </c>
      <c r="F89" s="97">
        <v>5.0599999999999996</v>
      </c>
      <c r="G89" s="97">
        <v>5.12</v>
      </c>
      <c r="H89" s="97">
        <v>5.01</v>
      </c>
      <c r="I89" s="97">
        <v>5.08</v>
      </c>
      <c r="J89" s="97">
        <v>5.08</v>
      </c>
      <c r="K89" s="98">
        <v>0</v>
      </c>
      <c r="L89" s="108">
        <v>52</v>
      </c>
      <c r="M89" s="99">
        <v>6807937</v>
      </c>
      <c r="N89" s="100">
        <v>34833242.100000001</v>
      </c>
    </row>
    <row r="90" spans="1:14" ht="15.95" customHeight="1" x14ac:dyDescent="0.25">
      <c r="A90" s="77"/>
      <c r="B90" s="206" t="s">
        <v>107</v>
      </c>
      <c r="C90" s="207"/>
      <c r="D90" s="208"/>
      <c r="E90" s="209"/>
      <c r="F90" s="209"/>
      <c r="G90" s="209"/>
      <c r="H90" s="209"/>
      <c r="I90" s="209"/>
      <c r="J90" s="209"/>
      <c r="K90" s="210"/>
      <c r="L90" s="85">
        <f>SUM(L89)</f>
        <v>52</v>
      </c>
      <c r="M90" s="85">
        <f>SUM(M89)</f>
        <v>6807937</v>
      </c>
      <c r="N90" s="85">
        <f>SUM(N89)</f>
        <v>34833242.100000001</v>
      </c>
    </row>
    <row r="91" spans="1:14" ht="15.95" customHeight="1" x14ac:dyDescent="0.25">
      <c r="A91" s="77"/>
      <c r="B91" s="212" t="s">
        <v>131</v>
      </c>
      <c r="C91" s="213"/>
      <c r="D91" s="86"/>
      <c r="E91" s="86"/>
      <c r="F91" s="86"/>
      <c r="G91" s="86"/>
      <c r="H91" s="86"/>
      <c r="I91" s="86"/>
      <c r="J91" s="86"/>
      <c r="K91" s="86"/>
      <c r="L91" s="87">
        <f>L90+L87+L84+L80+L76</f>
        <v>83</v>
      </c>
      <c r="M91" s="87">
        <f>M90+M87+M84+M80+M76</f>
        <v>29602522164</v>
      </c>
      <c r="N91" s="87">
        <f>N90+N87+N84+N80+N76</f>
        <v>29639426224.110001</v>
      </c>
    </row>
    <row r="92" spans="1:14" ht="17.25" customHeight="1" x14ac:dyDescent="0.25">
      <c r="A92" s="77"/>
      <c r="B92" s="212" t="s">
        <v>132</v>
      </c>
      <c r="C92" s="213"/>
      <c r="D92" s="224"/>
      <c r="E92" s="225"/>
      <c r="F92" s="225"/>
      <c r="G92" s="225"/>
      <c r="H92" s="225"/>
      <c r="I92" s="225"/>
      <c r="J92" s="225"/>
      <c r="K92" s="226"/>
      <c r="L92" s="87">
        <f>L91+L71+L53</f>
        <v>1583</v>
      </c>
      <c r="M92" s="87">
        <f>M91+M71+M53</f>
        <v>30537421637</v>
      </c>
      <c r="N92" s="87">
        <f>N91+N71+N53</f>
        <v>30814110769.950001</v>
      </c>
    </row>
    <row r="94" spans="1:14" ht="18.75" customHeight="1" x14ac:dyDescent="0.25">
      <c r="N94" s="92"/>
    </row>
  </sheetData>
  <mergeCells count="46">
    <mergeCell ref="B74:N74"/>
    <mergeCell ref="B76:C76"/>
    <mergeCell ref="D87:K87"/>
    <mergeCell ref="B85:N85"/>
    <mergeCell ref="B87:C87"/>
    <mergeCell ref="B81:N81"/>
    <mergeCell ref="B84:C84"/>
    <mergeCell ref="D84:K84"/>
    <mergeCell ref="B77:N77"/>
    <mergeCell ref="B80:C80"/>
    <mergeCell ref="B56:N56"/>
    <mergeCell ref="B60:C60"/>
    <mergeCell ref="B72:N72"/>
    <mergeCell ref="B67:N67"/>
    <mergeCell ref="B70:C70"/>
    <mergeCell ref="B71:C71"/>
    <mergeCell ref="B64:N64"/>
    <mergeCell ref="B66:C66"/>
    <mergeCell ref="B61:N61"/>
    <mergeCell ref="B63:C63"/>
    <mergeCell ref="B92:C92"/>
    <mergeCell ref="D92:K92"/>
    <mergeCell ref="B90:C90"/>
    <mergeCell ref="D90:K90"/>
    <mergeCell ref="B88:N88"/>
    <mergeCell ref="B91:C91"/>
    <mergeCell ref="B41:C41"/>
    <mergeCell ref="B44:N44"/>
    <mergeCell ref="B26:N26"/>
    <mergeCell ref="B32:C32"/>
    <mergeCell ref="B1:N1"/>
    <mergeCell ref="B3:N3"/>
    <mergeCell ref="B18:C18"/>
    <mergeCell ref="B19:N19"/>
    <mergeCell ref="B22:C22"/>
    <mergeCell ref="B33:N33"/>
    <mergeCell ref="B23:N23"/>
    <mergeCell ref="B25:C25"/>
    <mergeCell ref="B42:N42"/>
    <mergeCell ref="B48:C48"/>
    <mergeCell ref="D48:K48"/>
    <mergeCell ref="B54:N54"/>
    <mergeCell ref="B52:C52"/>
    <mergeCell ref="D52:K52"/>
    <mergeCell ref="B53:C53"/>
    <mergeCell ref="B49:N49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2"/>
  <sheetViews>
    <sheetView rightToLeft="1" topLeftCell="A7" zoomScale="110" zoomScaleNormal="110" workbookViewId="0">
      <selection activeCell="E64" sqref="E64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30" t="s">
        <v>332</v>
      </c>
      <c r="C1" s="230"/>
      <c r="D1" s="230"/>
      <c r="E1" s="230"/>
    </row>
    <row r="2" spans="2:5" ht="22.5" customHeight="1" x14ac:dyDescent="0.25">
      <c r="B2" s="52" t="s">
        <v>42</v>
      </c>
      <c r="C2" s="52" t="s">
        <v>43</v>
      </c>
      <c r="D2" s="52" t="s">
        <v>133</v>
      </c>
      <c r="E2" s="52" t="s">
        <v>134</v>
      </c>
    </row>
    <row r="3" spans="2:5" ht="20.100000000000001" customHeight="1" x14ac:dyDescent="0.25">
      <c r="B3" s="231" t="s">
        <v>54</v>
      </c>
      <c r="C3" s="232"/>
      <c r="D3" s="232"/>
      <c r="E3" s="233"/>
    </row>
    <row r="4" spans="2:5" ht="20.100000000000001" customHeight="1" x14ac:dyDescent="0.25">
      <c r="B4" s="50" t="s">
        <v>135</v>
      </c>
      <c r="C4" s="50" t="s">
        <v>136</v>
      </c>
      <c r="D4" s="51">
        <v>2.2000000000000002</v>
      </c>
      <c r="E4" s="53">
        <v>2.2000000000000002</v>
      </c>
    </row>
    <row r="5" spans="2:5" ht="20.100000000000001" customHeight="1" x14ac:dyDescent="0.25">
      <c r="B5" s="83" t="s">
        <v>141</v>
      </c>
      <c r="C5" s="83" t="s">
        <v>142</v>
      </c>
      <c r="D5" s="51">
        <v>1.1599999999999999</v>
      </c>
      <c r="E5" s="53">
        <v>1.1599999999999999</v>
      </c>
    </row>
    <row r="6" spans="2:5" ht="20.100000000000001" customHeight="1" x14ac:dyDescent="0.25">
      <c r="B6" s="83" t="s">
        <v>250</v>
      </c>
      <c r="C6" s="105" t="s">
        <v>251</v>
      </c>
      <c r="D6" s="51">
        <v>1.1000000000000001</v>
      </c>
      <c r="E6" s="53">
        <v>1.1000000000000001</v>
      </c>
    </row>
    <row r="7" spans="2:5" ht="20.100000000000001" customHeight="1" x14ac:dyDescent="0.25">
      <c r="B7" s="83" t="s">
        <v>139</v>
      </c>
      <c r="C7" s="83" t="s">
        <v>140</v>
      </c>
      <c r="D7" s="51">
        <v>0.16</v>
      </c>
      <c r="E7" s="53">
        <v>0.16</v>
      </c>
    </row>
    <row r="8" spans="2:5" ht="20.100000000000001" customHeight="1" x14ac:dyDescent="0.25">
      <c r="B8" s="83" t="s">
        <v>145</v>
      </c>
      <c r="C8" s="83" t="s">
        <v>146</v>
      </c>
      <c r="D8" s="55">
        <v>0.24</v>
      </c>
      <c r="E8" s="55">
        <v>0.24</v>
      </c>
    </row>
    <row r="9" spans="2:5" ht="20.100000000000001" customHeight="1" x14ac:dyDescent="0.25">
      <c r="B9" s="83" t="s">
        <v>64</v>
      </c>
      <c r="C9" s="83" t="s">
        <v>65</v>
      </c>
      <c r="D9" s="97">
        <v>0.63</v>
      </c>
      <c r="E9" s="97">
        <v>0.63</v>
      </c>
    </row>
    <row r="10" spans="2:5" ht="20.100000000000001" customHeight="1" x14ac:dyDescent="0.25">
      <c r="B10" s="237" t="s">
        <v>71</v>
      </c>
      <c r="C10" s="235"/>
      <c r="D10" s="235"/>
      <c r="E10" s="238"/>
    </row>
    <row r="11" spans="2:5" ht="20.100000000000001" customHeight="1" x14ac:dyDescent="0.25">
      <c r="B11" s="83" t="s">
        <v>72</v>
      </c>
      <c r="C11" s="83" t="s">
        <v>73</v>
      </c>
      <c r="D11" s="97">
        <v>0.45</v>
      </c>
      <c r="E11" s="97">
        <v>0.45</v>
      </c>
    </row>
    <row r="12" spans="2:5" ht="20.100000000000001" customHeight="1" x14ac:dyDescent="0.25">
      <c r="B12" s="237" t="s">
        <v>74</v>
      </c>
      <c r="C12" s="235"/>
      <c r="D12" s="235"/>
      <c r="E12" s="238"/>
    </row>
    <row r="13" spans="2:5" ht="20.100000000000001" customHeight="1" x14ac:dyDescent="0.25">
      <c r="B13" s="83" t="s">
        <v>78</v>
      </c>
      <c r="C13" s="83" t="s">
        <v>79</v>
      </c>
      <c r="D13" s="97">
        <v>7</v>
      </c>
      <c r="E13" s="97">
        <v>7</v>
      </c>
    </row>
    <row r="14" spans="2:5" ht="20.100000000000001" customHeight="1" x14ac:dyDescent="0.25">
      <c r="B14" s="234" t="s">
        <v>85</v>
      </c>
      <c r="C14" s="235"/>
      <c r="D14" s="235"/>
      <c r="E14" s="236"/>
    </row>
    <row r="15" spans="2:5" ht="20.100000000000001" customHeight="1" x14ac:dyDescent="0.25">
      <c r="B15" s="83" t="s">
        <v>268</v>
      </c>
      <c r="C15" s="83" t="s">
        <v>269</v>
      </c>
      <c r="D15" s="55">
        <v>2.7</v>
      </c>
      <c r="E15" s="128">
        <v>2.4700000000000002</v>
      </c>
    </row>
    <row r="16" spans="2:5" ht="20.100000000000001" customHeight="1" x14ac:dyDescent="0.25">
      <c r="B16" s="83" t="s">
        <v>153</v>
      </c>
      <c r="C16" s="83" t="s">
        <v>154</v>
      </c>
      <c r="D16" s="55">
        <v>2.29</v>
      </c>
      <c r="E16" s="128">
        <v>2.2999999999999998</v>
      </c>
    </row>
    <row r="17" spans="2:5" ht="20.100000000000001" customHeight="1" x14ac:dyDescent="0.25">
      <c r="B17" s="50" t="s">
        <v>149</v>
      </c>
      <c r="C17" s="50" t="s">
        <v>150</v>
      </c>
      <c r="D17" s="55">
        <v>6.04</v>
      </c>
      <c r="E17" s="128">
        <v>6.04</v>
      </c>
    </row>
    <row r="18" spans="2:5" ht="20.100000000000001" customHeight="1" x14ac:dyDescent="0.25">
      <c r="B18" s="138" t="s">
        <v>324</v>
      </c>
      <c r="C18" s="138" t="s">
        <v>325</v>
      </c>
      <c r="D18" s="55">
        <v>19</v>
      </c>
      <c r="E18" s="128">
        <v>19</v>
      </c>
    </row>
    <row r="19" spans="2:5" ht="20.100000000000001" customHeight="1" x14ac:dyDescent="0.25">
      <c r="B19" s="234" t="s">
        <v>95</v>
      </c>
      <c r="C19" s="235"/>
      <c r="D19" s="235"/>
      <c r="E19" s="236"/>
    </row>
    <row r="20" spans="2:5" ht="20.100000000000001" customHeight="1" x14ac:dyDescent="0.25">
      <c r="B20" s="50" t="s">
        <v>101</v>
      </c>
      <c r="C20" s="50" t="s">
        <v>102</v>
      </c>
      <c r="D20" s="97">
        <v>22.99</v>
      </c>
      <c r="E20" s="97">
        <v>22.99</v>
      </c>
    </row>
    <row r="21" spans="2:5" ht="20.100000000000001" customHeight="1" x14ac:dyDescent="0.25">
      <c r="B21" s="83" t="s">
        <v>155</v>
      </c>
      <c r="C21" s="83" t="s">
        <v>156</v>
      </c>
      <c r="D21" s="97">
        <v>12.25</v>
      </c>
      <c r="E21" s="97">
        <v>12.5</v>
      </c>
    </row>
    <row r="22" spans="2:5" ht="20.100000000000001" customHeight="1" x14ac:dyDescent="0.25">
      <c r="B22" s="83" t="s">
        <v>41</v>
      </c>
      <c r="C22" s="83" t="s">
        <v>96</v>
      </c>
      <c r="D22" s="97">
        <v>102.01</v>
      </c>
      <c r="E22" s="97">
        <v>102.01</v>
      </c>
    </row>
    <row r="23" spans="2:5" ht="20.100000000000001" customHeight="1" x14ac:dyDescent="0.25">
      <c r="B23" s="50" t="s">
        <v>157</v>
      </c>
      <c r="C23" s="50" t="s">
        <v>158</v>
      </c>
      <c r="D23" s="97">
        <v>14.05</v>
      </c>
      <c r="E23" s="156">
        <v>14.05</v>
      </c>
    </row>
    <row r="24" spans="2:5" ht="16.5" customHeight="1" x14ac:dyDescent="0.25">
      <c r="B24" s="240" t="s">
        <v>104</v>
      </c>
      <c r="C24" s="232"/>
      <c r="D24" s="232"/>
      <c r="E24" s="241"/>
    </row>
    <row r="25" spans="2:5" ht="20.100000000000001" customHeight="1" x14ac:dyDescent="0.25">
      <c r="B25" s="83" t="s">
        <v>161</v>
      </c>
      <c r="C25" s="83" t="s">
        <v>162</v>
      </c>
      <c r="D25" s="97">
        <v>9</v>
      </c>
      <c r="E25" s="156">
        <v>9</v>
      </c>
    </row>
    <row r="26" spans="2:5" ht="20.100000000000001" customHeight="1" x14ac:dyDescent="0.25">
      <c r="B26" s="83" t="s">
        <v>105</v>
      </c>
      <c r="C26" s="83" t="s">
        <v>106</v>
      </c>
      <c r="D26" s="97">
        <v>4.5</v>
      </c>
      <c r="E26" s="97">
        <v>4.5</v>
      </c>
    </row>
    <row r="27" spans="2:5" ht="20.100000000000001" customHeight="1" x14ac:dyDescent="0.25">
      <c r="B27" s="83" t="s">
        <v>271</v>
      </c>
      <c r="C27" s="83" t="s">
        <v>272</v>
      </c>
      <c r="D27" s="97">
        <v>5.99</v>
      </c>
      <c r="E27" s="97">
        <v>5.99</v>
      </c>
    </row>
    <row r="28" spans="2:5" ht="23.25" customHeight="1" x14ac:dyDescent="0.25">
      <c r="B28" s="239" t="s">
        <v>333</v>
      </c>
      <c r="C28" s="239"/>
      <c r="D28" s="239"/>
      <c r="E28" s="239"/>
    </row>
    <row r="29" spans="2:5" ht="24" customHeight="1" x14ac:dyDescent="0.25">
      <c r="B29" s="52" t="s">
        <v>42</v>
      </c>
      <c r="C29" s="52" t="s">
        <v>43</v>
      </c>
      <c r="D29" s="52" t="s">
        <v>133</v>
      </c>
      <c r="E29" s="52" t="s">
        <v>134</v>
      </c>
    </row>
    <row r="30" spans="2:5" ht="21" customHeight="1" x14ac:dyDescent="0.25">
      <c r="B30" s="231" t="s">
        <v>54</v>
      </c>
      <c r="C30" s="232"/>
      <c r="D30" s="232"/>
      <c r="E30" s="233"/>
    </row>
    <row r="31" spans="2:5" ht="21" customHeight="1" x14ac:dyDescent="0.25">
      <c r="B31" s="50" t="s">
        <v>165</v>
      </c>
      <c r="C31" s="50" t="s">
        <v>166</v>
      </c>
      <c r="D31" s="51">
        <v>0.94</v>
      </c>
      <c r="E31" s="51">
        <v>0.94</v>
      </c>
    </row>
    <row r="32" spans="2:5" ht="21" customHeight="1" x14ac:dyDescent="0.25">
      <c r="B32" s="54" t="s">
        <v>169</v>
      </c>
      <c r="C32" s="54" t="s">
        <v>170</v>
      </c>
      <c r="D32" s="55">
        <v>1</v>
      </c>
      <c r="E32" s="55">
        <v>1</v>
      </c>
    </row>
    <row r="33" spans="2:5" ht="21" customHeight="1" x14ac:dyDescent="0.25">
      <c r="B33" s="50" t="s">
        <v>171</v>
      </c>
      <c r="C33" s="50" t="s">
        <v>172</v>
      </c>
      <c r="D33" s="55">
        <v>0.75</v>
      </c>
      <c r="E33" s="55">
        <v>0.75</v>
      </c>
    </row>
    <row r="34" spans="2:5" ht="21" customHeight="1" x14ac:dyDescent="0.25">
      <c r="B34" s="50" t="s">
        <v>175</v>
      </c>
      <c r="C34" s="50" t="s">
        <v>176</v>
      </c>
      <c r="D34" s="51">
        <v>1</v>
      </c>
      <c r="E34" s="55">
        <v>1</v>
      </c>
    </row>
    <row r="35" spans="2:5" ht="21" customHeight="1" x14ac:dyDescent="0.25">
      <c r="B35" s="50" t="s">
        <v>179</v>
      </c>
      <c r="C35" s="50" t="s">
        <v>180</v>
      </c>
      <c r="D35" s="51">
        <v>1</v>
      </c>
      <c r="E35" s="51">
        <v>1</v>
      </c>
    </row>
    <row r="36" spans="2:5" ht="21" customHeight="1" x14ac:dyDescent="0.25">
      <c r="B36" s="50" t="s">
        <v>273</v>
      </c>
      <c r="C36" s="50" t="s">
        <v>274</v>
      </c>
      <c r="D36" s="103">
        <v>1</v>
      </c>
      <c r="E36" s="51">
        <v>1</v>
      </c>
    </row>
    <row r="37" spans="2:5" ht="21" customHeight="1" x14ac:dyDescent="0.25">
      <c r="B37" s="50" t="s">
        <v>167</v>
      </c>
      <c r="C37" s="50" t="s">
        <v>168</v>
      </c>
      <c r="D37" s="103">
        <v>1</v>
      </c>
      <c r="E37" s="51">
        <v>1</v>
      </c>
    </row>
    <row r="38" spans="2:5" ht="21" customHeight="1" x14ac:dyDescent="0.25">
      <c r="B38" s="50" t="s">
        <v>286</v>
      </c>
      <c r="C38" s="50" t="s">
        <v>287</v>
      </c>
      <c r="D38" s="97">
        <v>0.85</v>
      </c>
      <c r="E38" s="97">
        <v>0.85</v>
      </c>
    </row>
    <row r="39" spans="2:5" ht="21" customHeight="1" x14ac:dyDescent="0.25">
      <c r="B39" s="50" t="s">
        <v>293</v>
      </c>
      <c r="C39" s="50" t="s">
        <v>294</v>
      </c>
      <c r="D39" s="97">
        <v>1</v>
      </c>
      <c r="E39" s="97">
        <v>1</v>
      </c>
    </row>
    <row r="40" spans="2:5" ht="21" customHeight="1" x14ac:dyDescent="0.25">
      <c r="B40" s="50" t="s">
        <v>313</v>
      </c>
      <c r="C40" s="50" t="s">
        <v>314</v>
      </c>
      <c r="D40" s="128">
        <v>0.09</v>
      </c>
      <c r="E40" s="128">
        <v>0.09</v>
      </c>
    </row>
    <row r="41" spans="2:5" ht="21" customHeight="1" x14ac:dyDescent="0.25">
      <c r="B41" s="50" t="s">
        <v>275</v>
      </c>
      <c r="C41" s="50" t="s">
        <v>276</v>
      </c>
      <c r="D41" s="128">
        <v>0.2</v>
      </c>
      <c r="E41" s="128">
        <v>0.2</v>
      </c>
    </row>
    <row r="42" spans="2:5" ht="21" customHeight="1" x14ac:dyDescent="0.25">
      <c r="B42" s="50" t="s">
        <v>266</v>
      </c>
      <c r="C42" s="50" t="s">
        <v>267</v>
      </c>
      <c r="D42" s="128">
        <v>0.11</v>
      </c>
      <c r="E42" s="128">
        <v>0.11</v>
      </c>
    </row>
    <row r="43" spans="2:5" ht="21" customHeight="1" x14ac:dyDescent="0.25">
      <c r="B43" s="83" t="s">
        <v>173</v>
      </c>
      <c r="C43" s="83" t="s">
        <v>174</v>
      </c>
      <c r="D43" s="128">
        <v>0.1</v>
      </c>
      <c r="E43" s="128">
        <v>0.1</v>
      </c>
    </row>
    <row r="44" spans="2:5" ht="23.25" customHeight="1" x14ac:dyDescent="0.25">
      <c r="B44" s="239" t="s">
        <v>333</v>
      </c>
      <c r="C44" s="239"/>
      <c r="D44" s="239"/>
      <c r="E44" s="239"/>
    </row>
    <row r="45" spans="2:5" ht="27.75" customHeight="1" x14ac:dyDescent="0.25">
      <c r="B45" s="52" t="s">
        <v>42</v>
      </c>
      <c r="C45" s="52" t="s">
        <v>43</v>
      </c>
      <c r="D45" s="52" t="s">
        <v>133</v>
      </c>
      <c r="E45" s="52" t="s">
        <v>134</v>
      </c>
    </row>
    <row r="46" spans="2:5" ht="18" customHeight="1" x14ac:dyDescent="0.25">
      <c r="B46" s="234" t="s">
        <v>71</v>
      </c>
      <c r="C46" s="235"/>
      <c r="D46" s="235"/>
      <c r="E46" s="236"/>
    </row>
    <row r="47" spans="2:5" ht="18" customHeight="1" x14ac:dyDescent="0.25">
      <c r="B47" s="50" t="s">
        <v>254</v>
      </c>
      <c r="C47" s="50" t="s">
        <v>255</v>
      </c>
      <c r="D47" s="97">
        <v>0.82</v>
      </c>
      <c r="E47" s="97">
        <v>0.82</v>
      </c>
    </row>
    <row r="48" spans="2:5" ht="18" customHeight="1" x14ac:dyDescent="0.25">
      <c r="B48" s="234" t="s">
        <v>270</v>
      </c>
      <c r="C48" s="235"/>
      <c r="D48" s="235"/>
      <c r="E48" s="236"/>
    </row>
    <row r="49" spans="2:5" ht="18" customHeight="1" x14ac:dyDescent="0.25">
      <c r="B49" s="54" t="s">
        <v>290</v>
      </c>
      <c r="C49" s="54" t="s">
        <v>291</v>
      </c>
      <c r="D49" s="97">
        <v>0.69</v>
      </c>
      <c r="E49" s="97">
        <v>0.69</v>
      </c>
    </row>
    <row r="50" spans="2:5" ht="18" customHeight="1" x14ac:dyDescent="0.25">
      <c r="B50" s="54" t="s">
        <v>181</v>
      </c>
      <c r="C50" s="54" t="s">
        <v>182</v>
      </c>
      <c r="D50" s="97">
        <v>1.26</v>
      </c>
      <c r="E50" s="97">
        <v>1.26</v>
      </c>
    </row>
    <row r="51" spans="2:5" ht="18" customHeight="1" x14ac:dyDescent="0.25">
      <c r="B51" s="234" t="s">
        <v>74</v>
      </c>
      <c r="C51" s="235"/>
      <c r="D51" s="235"/>
      <c r="E51" s="236"/>
    </row>
    <row r="52" spans="2:5" ht="18" customHeight="1" x14ac:dyDescent="0.25">
      <c r="B52" s="50" t="s">
        <v>183</v>
      </c>
      <c r="C52" s="50" t="s">
        <v>184</v>
      </c>
      <c r="D52" s="51">
        <v>1</v>
      </c>
      <c r="E52" s="55">
        <v>1</v>
      </c>
    </row>
    <row r="53" spans="2:5" ht="18" customHeight="1" x14ac:dyDescent="0.25">
      <c r="B53" s="50" t="s">
        <v>185</v>
      </c>
      <c r="C53" s="50" t="s">
        <v>186</v>
      </c>
      <c r="D53" s="51">
        <v>1.7</v>
      </c>
      <c r="E53" s="55">
        <v>1.7</v>
      </c>
    </row>
    <row r="54" spans="2:5" ht="18" customHeight="1" x14ac:dyDescent="0.25">
      <c r="B54" s="234" t="s">
        <v>85</v>
      </c>
      <c r="C54" s="235"/>
      <c r="D54" s="235"/>
      <c r="E54" s="236"/>
    </row>
    <row r="55" spans="2:5" ht="18" customHeight="1" x14ac:dyDescent="0.25">
      <c r="B55" s="50" t="s">
        <v>187</v>
      </c>
      <c r="C55" s="50" t="s">
        <v>188</v>
      </c>
      <c r="D55" s="55">
        <v>100</v>
      </c>
      <c r="E55" s="55">
        <v>100</v>
      </c>
    </row>
    <row r="56" spans="2:5" ht="18" customHeight="1" x14ac:dyDescent="0.25">
      <c r="B56" s="50" t="s">
        <v>33</v>
      </c>
      <c r="C56" s="50" t="s">
        <v>117</v>
      </c>
      <c r="D56" s="51">
        <v>0.9</v>
      </c>
      <c r="E56" s="55">
        <v>0.95</v>
      </c>
    </row>
    <row r="57" spans="2:5" ht="16.5" customHeight="1" x14ac:dyDescent="0.25">
      <c r="B57" s="239" t="s">
        <v>334</v>
      </c>
      <c r="C57" s="239"/>
      <c r="D57" s="239"/>
      <c r="E57" s="239"/>
    </row>
    <row r="58" spans="2:5" ht="15.75" customHeight="1" x14ac:dyDescent="0.25">
      <c r="B58" s="52" t="s">
        <v>42</v>
      </c>
      <c r="C58" s="52" t="s">
        <v>43</v>
      </c>
      <c r="D58" s="52" t="s">
        <v>133</v>
      </c>
      <c r="E58" s="52" t="s">
        <v>134</v>
      </c>
    </row>
    <row r="59" spans="2:5" x14ac:dyDescent="0.25">
      <c r="B59" s="234" t="s">
        <v>74</v>
      </c>
      <c r="C59" s="235"/>
      <c r="D59" s="235"/>
      <c r="E59" s="236"/>
    </row>
    <row r="60" spans="2:5" x14ac:dyDescent="0.25">
      <c r="B60" s="83" t="s">
        <v>297</v>
      </c>
      <c r="C60" s="83" t="s">
        <v>298</v>
      </c>
      <c r="D60" s="128">
        <v>1.36</v>
      </c>
      <c r="E60" s="128">
        <v>1.35</v>
      </c>
    </row>
    <row r="61" spans="2:5" x14ac:dyDescent="0.25">
      <c r="B61" s="83" t="s">
        <v>34</v>
      </c>
      <c r="C61" s="83" t="s">
        <v>124</v>
      </c>
      <c r="D61" s="128">
        <v>1.1499999999999999</v>
      </c>
      <c r="E61" s="55">
        <v>1.1499999999999999</v>
      </c>
    </row>
    <row r="62" spans="2:5" x14ac:dyDescent="0.25">
      <c r="B62" s="83" t="s">
        <v>125</v>
      </c>
      <c r="C62" s="83" t="s">
        <v>126</v>
      </c>
      <c r="D62" s="97">
        <v>1.92</v>
      </c>
      <c r="E62" s="128">
        <v>1.91</v>
      </c>
    </row>
  </sheetData>
  <mergeCells count="16">
    <mergeCell ref="B59:E59"/>
    <mergeCell ref="B54:E54"/>
    <mergeCell ref="B57:E57"/>
    <mergeCell ref="B24:E24"/>
    <mergeCell ref="B51:E51"/>
    <mergeCell ref="B28:E28"/>
    <mergeCell ref="B30:E30"/>
    <mergeCell ref="B44:E44"/>
    <mergeCell ref="B48:E48"/>
    <mergeCell ref="B46:E46"/>
    <mergeCell ref="B1:E1"/>
    <mergeCell ref="B3:E3"/>
    <mergeCell ref="B19:E19"/>
    <mergeCell ref="B14:E14"/>
    <mergeCell ref="B10:E10"/>
    <mergeCell ref="B12:E1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8"/>
  <sheetViews>
    <sheetView rightToLeft="1" workbookViewId="0">
      <selection activeCell="S15" sqref="S15"/>
    </sheetView>
  </sheetViews>
  <sheetFormatPr defaultRowHeight="18.75" x14ac:dyDescent="0.3"/>
  <cols>
    <col min="1" max="1" width="3.25" style="130" customWidth="1"/>
    <col min="2" max="2" width="22.125" style="131" bestFit="1" customWidth="1"/>
    <col min="3" max="3" width="10.875" style="131" customWidth="1"/>
    <col min="4" max="4" width="10.125" style="131" customWidth="1"/>
    <col min="5" max="5" width="14.25" style="131" customWidth="1"/>
    <col min="6" max="6" width="18.125" style="131" customWidth="1"/>
    <col min="7" max="256" width="9" style="130"/>
    <col min="257" max="257" width="3.25" style="130" customWidth="1"/>
    <col min="258" max="258" width="22.125" style="130" bestFit="1" customWidth="1"/>
    <col min="259" max="259" width="10.875" style="130" customWidth="1"/>
    <col min="260" max="260" width="10.125" style="130" customWidth="1"/>
    <col min="261" max="261" width="14.25" style="130" customWidth="1"/>
    <col min="262" max="262" width="18.125" style="130" customWidth="1"/>
    <col min="263" max="512" width="9" style="130"/>
    <col min="513" max="513" width="3.25" style="130" customWidth="1"/>
    <col min="514" max="514" width="22.125" style="130" bestFit="1" customWidth="1"/>
    <col min="515" max="515" width="10.875" style="130" customWidth="1"/>
    <col min="516" max="516" width="10.125" style="130" customWidth="1"/>
    <col min="517" max="517" width="14.25" style="130" customWidth="1"/>
    <col min="518" max="518" width="18.125" style="130" customWidth="1"/>
    <col min="519" max="768" width="9" style="130"/>
    <col min="769" max="769" width="3.25" style="130" customWidth="1"/>
    <col min="770" max="770" width="22.125" style="130" bestFit="1" customWidth="1"/>
    <col min="771" max="771" width="10.875" style="130" customWidth="1"/>
    <col min="772" max="772" width="10.125" style="130" customWidth="1"/>
    <col min="773" max="773" width="14.25" style="130" customWidth="1"/>
    <col min="774" max="774" width="18.125" style="130" customWidth="1"/>
    <col min="775" max="1024" width="9" style="130"/>
    <col min="1025" max="1025" width="3.25" style="130" customWidth="1"/>
    <col min="1026" max="1026" width="22.125" style="130" bestFit="1" customWidth="1"/>
    <col min="1027" max="1027" width="10.875" style="130" customWidth="1"/>
    <col min="1028" max="1028" width="10.125" style="130" customWidth="1"/>
    <col min="1029" max="1029" width="14.25" style="130" customWidth="1"/>
    <col min="1030" max="1030" width="18.125" style="130" customWidth="1"/>
    <col min="1031" max="1280" width="9" style="130"/>
    <col min="1281" max="1281" width="3.25" style="130" customWidth="1"/>
    <col min="1282" max="1282" width="22.125" style="130" bestFit="1" customWidth="1"/>
    <col min="1283" max="1283" width="10.875" style="130" customWidth="1"/>
    <col min="1284" max="1284" width="10.125" style="130" customWidth="1"/>
    <col min="1285" max="1285" width="14.25" style="130" customWidth="1"/>
    <col min="1286" max="1286" width="18.125" style="130" customWidth="1"/>
    <col min="1287" max="1536" width="9" style="130"/>
    <col min="1537" max="1537" width="3.25" style="130" customWidth="1"/>
    <col min="1538" max="1538" width="22.125" style="130" bestFit="1" customWidth="1"/>
    <col min="1539" max="1539" width="10.875" style="130" customWidth="1"/>
    <col min="1540" max="1540" width="10.125" style="130" customWidth="1"/>
    <col min="1541" max="1541" width="14.25" style="130" customWidth="1"/>
    <col min="1542" max="1542" width="18.125" style="130" customWidth="1"/>
    <col min="1543" max="1792" width="9" style="130"/>
    <col min="1793" max="1793" width="3.25" style="130" customWidth="1"/>
    <col min="1794" max="1794" width="22.125" style="130" bestFit="1" customWidth="1"/>
    <col min="1795" max="1795" width="10.875" style="130" customWidth="1"/>
    <col min="1796" max="1796" width="10.125" style="130" customWidth="1"/>
    <col min="1797" max="1797" width="14.25" style="130" customWidth="1"/>
    <col min="1798" max="1798" width="18.125" style="130" customWidth="1"/>
    <col min="1799" max="2048" width="9" style="130"/>
    <col min="2049" max="2049" width="3.25" style="130" customWidth="1"/>
    <col min="2050" max="2050" width="22.125" style="130" bestFit="1" customWidth="1"/>
    <col min="2051" max="2051" width="10.875" style="130" customWidth="1"/>
    <col min="2052" max="2052" width="10.125" style="130" customWidth="1"/>
    <col min="2053" max="2053" width="14.25" style="130" customWidth="1"/>
    <col min="2054" max="2054" width="18.125" style="130" customWidth="1"/>
    <col min="2055" max="2304" width="9" style="130"/>
    <col min="2305" max="2305" width="3.25" style="130" customWidth="1"/>
    <col min="2306" max="2306" width="22.125" style="130" bestFit="1" customWidth="1"/>
    <col min="2307" max="2307" width="10.875" style="130" customWidth="1"/>
    <col min="2308" max="2308" width="10.125" style="130" customWidth="1"/>
    <col min="2309" max="2309" width="14.25" style="130" customWidth="1"/>
    <col min="2310" max="2310" width="18.125" style="130" customWidth="1"/>
    <col min="2311" max="2560" width="9" style="130"/>
    <col min="2561" max="2561" width="3.25" style="130" customWidth="1"/>
    <col min="2562" max="2562" width="22.125" style="130" bestFit="1" customWidth="1"/>
    <col min="2563" max="2563" width="10.875" style="130" customWidth="1"/>
    <col min="2564" max="2564" width="10.125" style="130" customWidth="1"/>
    <col min="2565" max="2565" width="14.25" style="130" customWidth="1"/>
    <col min="2566" max="2566" width="18.125" style="130" customWidth="1"/>
    <col min="2567" max="2816" width="9" style="130"/>
    <col min="2817" max="2817" width="3.25" style="130" customWidth="1"/>
    <col min="2818" max="2818" width="22.125" style="130" bestFit="1" customWidth="1"/>
    <col min="2819" max="2819" width="10.875" style="130" customWidth="1"/>
    <col min="2820" max="2820" width="10.125" style="130" customWidth="1"/>
    <col min="2821" max="2821" width="14.25" style="130" customWidth="1"/>
    <col min="2822" max="2822" width="18.125" style="130" customWidth="1"/>
    <col min="2823" max="3072" width="9" style="130"/>
    <col min="3073" max="3073" width="3.25" style="130" customWidth="1"/>
    <col min="3074" max="3074" width="22.125" style="130" bestFit="1" customWidth="1"/>
    <col min="3075" max="3075" width="10.875" style="130" customWidth="1"/>
    <col min="3076" max="3076" width="10.125" style="130" customWidth="1"/>
    <col min="3077" max="3077" width="14.25" style="130" customWidth="1"/>
    <col min="3078" max="3078" width="18.125" style="130" customWidth="1"/>
    <col min="3079" max="3328" width="9" style="130"/>
    <col min="3329" max="3329" width="3.25" style="130" customWidth="1"/>
    <col min="3330" max="3330" width="22.125" style="130" bestFit="1" customWidth="1"/>
    <col min="3331" max="3331" width="10.875" style="130" customWidth="1"/>
    <col min="3332" max="3332" width="10.125" style="130" customWidth="1"/>
    <col min="3333" max="3333" width="14.25" style="130" customWidth="1"/>
    <col min="3334" max="3334" width="18.125" style="130" customWidth="1"/>
    <col min="3335" max="3584" width="9" style="130"/>
    <col min="3585" max="3585" width="3.25" style="130" customWidth="1"/>
    <col min="3586" max="3586" width="22.125" style="130" bestFit="1" customWidth="1"/>
    <col min="3587" max="3587" width="10.875" style="130" customWidth="1"/>
    <col min="3588" max="3588" width="10.125" style="130" customWidth="1"/>
    <col min="3589" max="3589" width="14.25" style="130" customWidth="1"/>
    <col min="3590" max="3590" width="18.125" style="130" customWidth="1"/>
    <col min="3591" max="3840" width="9" style="130"/>
    <col min="3841" max="3841" width="3.25" style="130" customWidth="1"/>
    <col min="3842" max="3842" width="22.125" style="130" bestFit="1" customWidth="1"/>
    <col min="3843" max="3843" width="10.875" style="130" customWidth="1"/>
    <col min="3844" max="3844" width="10.125" style="130" customWidth="1"/>
    <col min="3845" max="3845" width="14.25" style="130" customWidth="1"/>
    <col min="3846" max="3846" width="18.125" style="130" customWidth="1"/>
    <col min="3847" max="4096" width="9" style="130"/>
    <col min="4097" max="4097" width="3.25" style="130" customWidth="1"/>
    <col min="4098" max="4098" width="22.125" style="130" bestFit="1" customWidth="1"/>
    <col min="4099" max="4099" width="10.875" style="130" customWidth="1"/>
    <col min="4100" max="4100" width="10.125" style="130" customWidth="1"/>
    <col min="4101" max="4101" width="14.25" style="130" customWidth="1"/>
    <col min="4102" max="4102" width="18.125" style="130" customWidth="1"/>
    <col min="4103" max="4352" width="9" style="130"/>
    <col min="4353" max="4353" width="3.25" style="130" customWidth="1"/>
    <col min="4354" max="4354" width="22.125" style="130" bestFit="1" customWidth="1"/>
    <col min="4355" max="4355" width="10.875" style="130" customWidth="1"/>
    <col min="4356" max="4356" width="10.125" style="130" customWidth="1"/>
    <col min="4357" max="4357" width="14.25" style="130" customWidth="1"/>
    <col min="4358" max="4358" width="18.125" style="130" customWidth="1"/>
    <col min="4359" max="4608" width="9" style="130"/>
    <col min="4609" max="4609" width="3.25" style="130" customWidth="1"/>
    <col min="4610" max="4610" width="22.125" style="130" bestFit="1" customWidth="1"/>
    <col min="4611" max="4611" width="10.875" style="130" customWidth="1"/>
    <col min="4612" max="4612" width="10.125" style="130" customWidth="1"/>
    <col min="4613" max="4613" width="14.25" style="130" customWidth="1"/>
    <col min="4614" max="4614" width="18.125" style="130" customWidth="1"/>
    <col min="4615" max="4864" width="9" style="130"/>
    <col min="4865" max="4865" width="3.25" style="130" customWidth="1"/>
    <col min="4866" max="4866" width="22.125" style="130" bestFit="1" customWidth="1"/>
    <col min="4867" max="4867" width="10.875" style="130" customWidth="1"/>
    <col min="4868" max="4868" width="10.125" style="130" customWidth="1"/>
    <col min="4869" max="4869" width="14.25" style="130" customWidth="1"/>
    <col min="4870" max="4870" width="18.125" style="130" customWidth="1"/>
    <col min="4871" max="5120" width="9" style="130"/>
    <col min="5121" max="5121" width="3.25" style="130" customWidth="1"/>
    <col min="5122" max="5122" width="22.125" style="130" bestFit="1" customWidth="1"/>
    <col min="5123" max="5123" width="10.875" style="130" customWidth="1"/>
    <col min="5124" max="5124" width="10.125" style="130" customWidth="1"/>
    <col min="5125" max="5125" width="14.25" style="130" customWidth="1"/>
    <col min="5126" max="5126" width="18.125" style="130" customWidth="1"/>
    <col min="5127" max="5376" width="9" style="130"/>
    <col min="5377" max="5377" width="3.25" style="130" customWidth="1"/>
    <col min="5378" max="5378" width="22.125" style="130" bestFit="1" customWidth="1"/>
    <col min="5379" max="5379" width="10.875" style="130" customWidth="1"/>
    <col min="5380" max="5380" width="10.125" style="130" customWidth="1"/>
    <col min="5381" max="5381" width="14.25" style="130" customWidth="1"/>
    <col min="5382" max="5382" width="18.125" style="130" customWidth="1"/>
    <col min="5383" max="5632" width="9" style="130"/>
    <col min="5633" max="5633" width="3.25" style="130" customWidth="1"/>
    <col min="5634" max="5634" width="22.125" style="130" bestFit="1" customWidth="1"/>
    <col min="5635" max="5635" width="10.875" style="130" customWidth="1"/>
    <col min="5636" max="5636" width="10.125" style="130" customWidth="1"/>
    <col min="5637" max="5637" width="14.25" style="130" customWidth="1"/>
    <col min="5638" max="5638" width="18.125" style="130" customWidth="1"/>
    <col min="5639" max="5888" width="9" style="130"/>
    <col min="5889" max="5889" width="3.25" style="130" customWidth="1"/>
    <col min="5890" max="5890" width="22.125" style="130" bestFit="1" customWidth="1"/>
    <col min="5891" max="5891" width="10.875" style="130" customWidth="1"/>
    <col min="5892" max="5892" width="10.125" style="130" customWidth="1"/>
    <col min="5893" max="5893" width="14.25" style="130" customWidth="1"/>
    <col min="5894" max="5894" width="18.125" style="130" customWidth="1"/>
    <col min="5895" max="6144" width="9" style="130"/>
    <col min="6145" max="6145" width="3.25" style="130" customWidth="1"/>
    <col min="6146" max="6146" width="22.125" style="130" bestFit="1" customWidth="1"/>
    <col min="6147" max="6147" width="10.875" style="130" customWidth="1"/>
    <col min="6148" max="6148" width="10.125" style="130" customWidth="1"/>
    <col min="6149" max="6149" width="14.25" style="130" customWidth="1"/>
    <col min="6150" max="6150" width="18.125" style="130" customWidth="1"/>
    <col min="6151" max="6400" width="9" style="130"/>
    <col min="6401" max="6401" width="3.25" style="130" customWidth="1"/>
    <col min="6402" max="6402" width="22.125" style="130" bestFit="1" customWidth="1"/>
    <col min="6403" max="6403" width="10.875" style="130" customWidth="1"/>
    <col min="6404" max="6404" width="10.125" style="130" customWidth="1"/>
    <col min="6405" max="6405" width="14.25" style="130" customWidth="1"/>
    <col min="6406" max="6406" width="18.125" style="130" customWidth="1"/>
    <col min="6407" max="6656" width="9" style="130"/>
    <col min="6657" max="6657" width="3.25" style="130" customWidth="1"/>
    <col min="6658" max="6658" width="22.125" style="130" bestFit="1" customWidth="1"/>
    <col min="6659" max="6659" width="10.875" style="130" customWidth="1"/>
    <col min="6660" max="6660" width="10.125" style="130" customWidth="1"/>
    <col min="6661" max="6661" width="14.25" style="130" customWidth="1"/>
    <col min="6662" max="6662" width="18.125" style="130" customWidth="1"/>
    <col min="6663" max="6912" width="9" style="130"/>
    <col min="6913" max="6913" width="3.25" style="130" customWidth="1"/>
    <col min="6914" max="6914" width="22.125" style="130" bestFit="1" customWidth="1"/>
    <col min="6915" max="6915" width="10.875" style="130" customWidth="1"/>
    <col min="6916" max="6916" width="10.125" style="130" customWidth="1"/>
    <col min="6917" max="6917" width="14.25" style="130" customWidth="1"/>
    <col min="6918" max="6918" width="18.125" style="130" customWidth="1"/>
    <col min="6919" max="7168" width="9" style="130"/>
    <col min="7169" max="7169" width="3.25" style="130" customWidth="1"/>
    <col min="7170" max="7170" width="22.125" style="130" bestFit="1" customWidth="1"/>
    <col min="7171" max="7171" width="10.875" style="130" customWidth="1"/>
    <col min="7172" max="7172" width="10.125" style="130" customWidth="1"/>
    <col min="7173" max="7173" width="14.25" style="130" customWidth="1"/>
    <col min="7174" max="7174" width="18.125" style="130" customWidth="1"/>
    <col min="7175" max="7424" width="9" style="130"/>
    <col min="7425" max="7425" width="3.25" style="130" customWidth="1"/>
    <col min="7426" max="7426" width="22.125" style="130" bestFit="1" customWidth="1"/>
    <col min="7427" max="7427" width="10.875" style="130" customWidth="1"/>
    <col min="7428" max="7428" width="10.125" style="130" customWidth="1"/>
    <col min="7429" max="7429" width="14.25" style="130" customWidth="1"/>
    <col min="7430" max="7430" width="18.125" style="130" customWidth="1"/>
    <col min="7431" max="7680" width="9" style="130"/>
    <col min="7681" max="7681" width="3.25" style="130" customWidth="1"/>
    <col min="7682" max="7682" width="22.125" style="130" bestFit="1" customWidth="1"/>
    <col min="7683" max="7683" width="10.875" style="130" customWidth="1"/>
    <col min="7684" max="7684" width="10.125" style="130" customWidth="1"/>
    <col min="7685" max="7685" width="14.25" style="130" customWidth="1"/>
    <col min="7686" max="7686" width="18.125" style="130" customWidth="1"/>
    <col min="7687" max="7936" width="9" style="130"/>
    <col min="7937" max="7937" width="3.25" style="130" customWidth="1"/>
    <col min="7938" max="7938" width="22.125" style="130" bestFit="1" customWidth="1"/>
    <col min="7939" max="7939" width="10.875" style="130" customWidth="1"/>
    <col min="7940" max="7940" width="10.125" style="130" customWidth="1"/>
    <col min="7941" max="7941" width="14.25" style="130" customWidth="1"/>
    <col min="7942" max="7942" width="18.125" style="130" customWidth="1"/>
    <col min="7943" max="8192" width="9" style="130"/>
    <col min="8193" max="8193" width="3.25" style="130" customWidth="1"/>
    <col min="8194" max="8194" width="22.125" style="130" bestFit="1" customWidth="1"/>
    <col min="8195" max="8195" width="10.875" style="130" customWidth="1"/>
    <col min="8196" max="8196" width="10.125" style="130" customWidth="1"/>
    <col min="8197" max="8197" width="14.25" style="130" customWidth="1"/>
    <col min="8198" max="8198" width="18.125" style="130" customWidth="1"/>
    <col min="8199" max="8448" width="9" style="130"/>
    <col min="8449" max="8449" width="3.25" style="130" customWidth="1"/>
    <col min="8450" max="8450" width="22.125" style="130" bestFit="1" customWidth="1"/>
    <col min="8451" max="8451" width="10.875" style="130" customWidth="1"/>
    <col min="8452" max="8452" width="10.125" style="130" customWidth="1"/>
    <col min="8453" max="8453" width="14.25" style="130" customWidth="1"/>
    <col min="8454" max="8454" width="18.125" style="130" customWidth="1"/>
    <col min="8455" max="8704" width="9" style="130"/>
    <col min="8705" max="8705" width="3.25" style="130" customWidth="1"/>
    <col min="8706" max="8706" width="22.125" style="130" bestFit="1" customWidth="1"/>
    <col min="8707" max="8707" width="10.875" style="130" customWidth="1"/>
    <col min="8708" max="8708" width="10.125" style="130" customWidth="1"/>
    <col min="8709" max="8709" width="14.25" style="130" customWidth="1"/>
    <col min="8710" max="8710" width="18.125" style="130" customWidth="1"/>
    <col min="8711" max="8960" width="9" style="130"/>
    <col min="8961" max="8961" width="3.25" style="130" customWidth="1"/>
    <col min="8962" max="8962" width="22.125" style="130" bestFit="1" customWidth="1"/>
    <col min="8963" max="8963" width="10.875" style="130" customWidth="1"/>
    <col min="8964" max="8964" width="10.125" style="130" customWidth="1"/>
    <col min="8965" max="8965" width="14.25" style="130" customWidth="1"/>
    <col min="8966" max="8966" width="18.125" style="130" customWidth="1"/>
    <col min="8967" max="9216" width="9" style="130"/>
    <col min="9217" max="9217" width="3.25" style="130" customWidth="1"/>
    <col min="9218" max="9218" width="22.125" style="130" bestFit="1" customWidth="1"/>
    <col min="9219" max="9219" width="10.875" style="130" customWidth="1"/>
    <col min="9220" max="9220" width="10.125" style="130" customWidth="1"/>
    <col min="9221" max="9221" width="14.25" style="130" customWidth="1"/>
    <col min="9222" max="9222" width="18.125" style="130" customWidth="1"/>
    <col min="9223" max="9472" width="9" style="130"/>
    <col min="9473" max="9473" width="3.25" style="130" customWidth="1"/>
    <col min="9474" max="9474" width="22.125" style="130" bestFit="1" customWidth="1"/>
    <col min="9475" max="9475" width="10.875" style="130" customWidth="1"/>
    <col min="9476" max="9476" width="10.125" style="130" customWidth="1"/>
    <col min="9477" max="9477" width="14.25" style="130" customWidth="1"/>
    <col min="9478" max="9478" width="18.125" style="130" customWidth="1"/>
    <col min="9479" max="9728" width="9" style="130"/>
    <col min="9729" max="9729" width="3.25" style="130" customWidth="1"/>
    <col min="9730" max="9730" width="22.125" style="130" bestFit="1" customWidth="1"/>
    <col min="9731" max="9731" width="10.875" style="130" customWidth="1"/>
    <col min="9732" max="9732" width="10.125" style="130" customWidth="1"/>
    <col min="9733" max="9733" width="14.25" style="130" customWidth="1"/>
    <col min="9734" max="9734" width="18.125" style="130" customWidth="1"/>
    <col min="9735" max="9984" width="9" style="130"/>
    <col min="9985" max="9985" width="3.25" style="130" customWidth="1"/>
    <col min="9986" max="9986" width="22.125" style="130" bestFit="1" customWidth="1"/>
    <col min="9987" max="9987" width="10.875" style="130" customWidth="1"/>
    <col min="9988" max="9988" width="10.125" style="130" customWidth="1"/>
    <col min="9989" max="9989" width="14.25" style="130" customWidth="1"/>
    <col min="9990" max="9990" width="18.125" style="130" customWidth="1"/>
    <col min="9991" max="10240" width="9" style="130"/>
    <col min="10241" max="10241" width="3.25" style="130" customWidth="1"/>
    <col min="10242" max="10242" width="22.125" style="130" bestFit="1" customWidth="1"/>
    <col min="10243" max="10243" width="10.875" style="130" customWidth="1"/>
    <col min="10244" max="10244" width="10.125" style="130" customWidth="1"/>
    <col min="10245" max="10245" width="14.25" style="130" customWidth="1"/>
    <col min="10246" max="10246" width="18.125" style="130" customWidth="1"/>
    <col min="10247" max="10496" width="9" style="130"/>
    <col min="10497" max="10497" width="3.25" style="130" customWidth="1"/>
    <col min="10498" max="10498" width="22.125" style="130" bestFit="1" customWidth="1"/>
    <col min="10499" max="10499" width="10.875" style="130" customWidth="1"/>
    <col min="10500" max="10500" width="10.125" style="130" customWidth="1"/>
    <col min="10501" max="10501" width="14.25" style="130" customWidth="1"/>
    <col min="10502" max="10502" width="18.125" style="130" customWidth="1"/>
    <col min="10503" max="10752" width="9" style="130"/>
    <col min="10753" max="10753" width="3.25" style="130" customWidth="1"/>
    <col min="10754" max="10754" width="22.125" style="130" bestFit="1" customWidth="1"/>
    <col min="10755" max="10755" width="10.875" style="130" customWidth="1"/>
    <col min="10756" max="10756" width="10.125" style="130" customWidth="1"/>
    <col min="10757" max="10757" width="14.25" style="130" customWidth="1"/>
    <col min="10758" max="10758" width="18.125" style="130" customWidth="1"/>
    <col min="10759" max="11008" width="9" style="130"/>
    <col min="11009" max="11009" width="3.25" style="130" customWidth="1"/>
    <col min="11010" max="11010" width="22.125" style="130" bestFit="1" customWidth="1"/>
    <col min="11011" max="11011" width="10.875" style="130" customWidth="1"/>
    <col min="11012" max="11012" width="10.125" style="130" customWidth="1"/>
    <col min="11013" max="11013" width="14.25" style="130" customWidth="1"/>
    <col min="11014" max="11014" width="18.125" style="130" customWidth="1"/>
    <col min="11015" max="11264" width="9" style="130"/>
    <col min="11265" max="11265" width="3.25" style="130" customWidth="1"/>
    <col min="11266" max="11266" width="22.125" style="130" bestFit="1" customWidth="1"/>
    <col min="11267" max="11267" width="10.875" style="130" customWidth="1"/>
    <col min="11268" max="11268" width="10.125" style="130" customWidth="1"/>
    <col min="11269" max="11269" width="14.25" style="130" customWidth="1"/>
    <col min="11270" max="11270" width="18.125" style="130" customWidth="1"/>
    <col min="11271" max="11520" width="9" style="130"/>
    <col min="11521" max="11521" width="3.25" style="130" customWidth="1"/>
    <col min="11522" max="11522" width="22.125" style="130" bestFit="1" customWidth="1"/>
    <col min="11523" max="11523" width="10.875" style="130" customWidth="1"/>
    <col min="11524" max="11524" width="10.125" style="130" customWidth="1"/>
    <col min="11525" max="11525" width="14.25" style="130" customWidth="1"/>
    <col min="11526" max="11526" width="18.125" style="130" customWidth="1"/>
    <col min="11527" max="11776" width="9" style="130"/>
    <col min="11777" max="11777" width="3.25" style="130" customWidth="1"/>
    <col min="11778" max="11778" width="22.125" style="130" bestFit="1" customWidth="1"/>
    <col min="11779" max="11779" width="10.875" style="130" customWidth="1"/>
    <col min="11780" max="11780" width="10.125" style="130" customWidth="1"/>
    <col min="11781" max="11781" width="14.25" style="130" customWidth="1"/>
    <col min="11782" max="11782" width="18.125" style="130" customWidth="1"/>
    <col min="11783" max="12032" width="9" style="130"/>
    <col min="12033" max="12033" width="3.25" style="130" customWidth="1"/>
    <col min="12034" max="12034" width="22.125" style="130" bestFit="1" customWidth="1"/>
    <col min="12035" max="12035" width="10.875" style="130" customWidth="1"/>
    <col min="12036" max="12036" width="10.125" style="130" customWidth="1"/>
    <col min="12037" max="12037" width="14.25" style="130" customWidth="1"/>
    <col min="12038" max="12038" width="18.125" style="130" customWidth="1"/>
    <col min="12039" max="12288" width="9" style="130"/>
    <col min="12289" max="12289" width="3.25" style="130" customWidth="1"/>
    <col min="12290" max="12290" width="22.125" style="130" bestFit="1" customWidth="1"/>
    <col min="12291" max="12291" width="10.875" style="130" customWidth="1"/>
    <col min="12292" max="12292" width="10.125" style="130" customWidth="1"/>
    <col min="12293" max="12293" width="14.25" style="130" customWidth="1"/>
    <col min="12294" max="12294" width="18.125" style="130" customWidth="1"/>
    <col min="12295" max="12544" width="9" style="130"/>
    <col min="12545" max="12545" width="3.25" style="130" customWidth="1"/>
    <col min="12546" max="12546" width="22.125" style="130" bestFit="1" customWidth="1"/>
    <col min="12547" max="12547" width="10.875" style="130" customWidth="1"/>
    <col min="12548" max="12548" width="10.125" style="130" customWidth="1"/>
    <col min="12549" max="12549" width="14.25" style="130" customWidth="1"/>
    <col min="12550" max="12550" width="18.125" style="130" customWidth="1"/>
    <col min="12551" max="12800" width="9" style="130"/>
    <col min="12801" max="12801" width="3.25" style="130" customWidth="1"/>
    <col min="12802" max="12802" width="22.125" style="130" bestFit="1" customWidth="1"/>
    <col min="12803" max="12803" width="10.875" style="130" customWidth="1"/>
    <col min="12804" max="12804" width="10.125" style="130" customWidth="1"/>
    <col min="12805" max="12805" width="14.25" style="130" customWidth="1"/>
    <col min="12806" max="12806" width="18.125" style="130" customWidth="1"/>
    <col min="12807" max="13056" width="9" style="130"/>
    <col min="13057" max="13057" width="3.25" style="130" customWidth="1"/>
    <col min="13058" max="13058" width="22.125" style="130" bestFit="1" customWidth="1"/>
    <col min="13059" max="13059" width="10.875" style="130" customWidth="1"/>
    <col min="13060" max="13060" width="10.125" style="130" customWidth="1"/>
    <col min="13061" max="13061" width="14.25" style="130" customWidth="1"/>
    <col min="13062" max="13062" width="18.125" style="130" customWidth="1"/>
    <col min="13063" max="13312" width="9" style="130"/>
    <col min="13313" max="13313" width="3.25" style="130" customWidth="1"/>
    <col min="13314" max="13314" width="22.125" style="130" bestFit="1" customWidth="1"/>
    <col min="13315" max="13315" width="10.875" style="130" customWidth="1"/>
    <col min="13316" max="13316" width="10.125" style="130" customWidth="1"/>
    <col min="13317" max="13317" width="14.25" style="130" customWidth="1"/>
    <col min="13318" max="13318" width="18.125" style="130" customWidth="1"/>
    <col min="13319" max="13568" width="9" style="130"/>
    <col min="13569" max="13569" width="3.25" style="130" customWidth="1"/>
    <col min="13570" max="13570" width="22.125" style="130" bestFit="1" customWidth="1"/>
    <col min="13571" max="13571" width="10.875" style="130" customWidth="1"/>
    <col min="13572" max="13572" width="10.125" style="130" customWidth="1"/>
    <col min="13573" max="13573" width="14.25" style="130" customWidth="1"/>
    <col min="13574" max="13574" width="18.125" style="130" customWidth="1"/>
    <col min="13575" max="13824" width="9" style="130"/>
    <col min="13825" max="13825" width="3.25" style="130" customWidth="1"/>
    <col min="13826" max="13826" width="22.125" style="130" bestFit="1" customWidth="1"/>
    <col min="13827" max="13827" width="10.875" style="130" customWidth="1"/>
    <col min="13828" max="13828" width="10.125" style="130" customWidth="1"/>
    <col min="13829" max="13829" width="14.25" style="130" customWidth="1"/>
    <col min="13830" max="13830" width="18.125" style="130" customWidth="1"/>
    <col min="13831" max="14080" width="9" style="130"/>
    <col min="14081" max="14081" width="3.25" style="130" customWidth="1"/>
    <col min="14082" max="14082" width="22.125" style="130" bestFit="1" customWidth="1"/>
    <col min="14083" max="14083" width="10.875" style="130" customWidth="1"/>
    <col min="14084" max="14084" width="10.125" style="130" customWidth="1"/>
    <col min="14085" max="14085" width="14.25" style="130" customWidth="1"/>
    <col min="14086" max="14086" width="18.125" style="130" customWidth="1"/>
    <col min="14087" max="14336" width="9" style="130"/>
    <col min="14337" max="14337" width="3.25" style="130" customWidth="1"/>
    <col min="14338" max="14338" width="22.125" style="130" bestFit="1" customWidth="1"/>
    <col min="14339" max="14339" width="10.875" style="130" customWidth="1"/>
    <col min="14340" max="14340" width="10.125" style="130" customWidth="1"/>
    <col min="14341" max="14341" width="14.25" style="130" customWidth="1"/>
    <col min="14342" max="14342" width="18.125" style="130" customWidth="1"/>
    <col min="14343" max="14592" width="9" style="130"/>
    <col min="14593" max="14593" width="3.25" style="130" customWidth="1"/>
    <col min="14594" max="14594" width="22.125" style="130" bestFit="1" customWidth="1"/>
    <col min="14595" max="14595" width="10.875" style="130" customWidth="1"/>
    <col min="14596" max="14596" width="10.125" style="130" customWidth="1"/>
    <col min="14597" max="14597" width="14.25" style="130" customWidth="1"/>
    <col min="14598" max="14598" width="18.125" style="130" customWidth="1"/>
    <col min="14599" max="14848" width="9" style="130"/>
    <col min="14849" max="14849" width="3.25" style="130" customWidth="1"/>
    <col min="14850" max="14850" width="22.125" style="130" bestFit="1" customWidth="1"/>
    <col min="14851" max="14851" width="10.875" style="130" customWidth="1"/>
    <col min="14852" max="14852" width="10.125" style="130" customWidth="1"/>
    <col min="14853" max="14853" width="14.25" style="130" customWidth="1"/>
    <col min="14854" max="14854" width="18.125" style="130" customWidth="1"/>
    <col min="14855" max="15104" width="9" style="130"/>
    <col min="15105" max="15105" width="3.25" style="130" customWidth="1"/>
    <col min="15106" max="15106" width="22.125" style="130" bestFit="1" customWidth="1"/>
    <col min="15107" max="15107" width="10.875" style="130" customWidth="1"/>
    <col min="15108" max="15108" width="10.125" style="130" customWidth="1"/>
    <col min="15109" max="15109" width="14.25" style="130" customWidth="1"/>
    <col min="15110" max="15110" width="18.125" style="130" customWidth="1"/>
    <col min="15111" max="15360" width="9" style="130"/>
    <col min="15361" max="15361" width="3.25" style="130" customWidth="1"/>
    <col min="15362" max="15362" width="22.125" style="130" bestFit="1" customWidth="1"/>
    <col min="15363" max="15363" width="10.875" style="130" customWidth="1"/>
    <col min="15364" max="15364" width="10.125" style="130" customWidth="1"/>
    <col min="15365" max="15365" width="14.25" style="130" customWidth="1"/>
    <col min="15366" max="15366" width="18.125" style="130" customWidth="1"/>
    <col min="15367" max="15616" width="9" style="130"/>
    <col min="15617" max="15617" width="3.25" style="130" customWidth="1"/>
    <col min="15618" max="15618" width="22.125" style="130" bestFit="1" customWidth="1"/>
    <col min="15619" max="15619" width="10.875" style="130" customWidth="1"/>
    <col min="15620" max="15620" width="10.125" style="130" customWidth="1"/>
    <col min="15621" max="15621" width="14.25" style="130" customWidth="1"/>
    <col min="15622" max="15622" width="18.125" style="130" customWidth="1"/>
    <col min="15623" max="15872" width="9" style="130"/>
    <col min="15873" max="15873" width="3.25" style="130" customWidth="1"/>
    <col min="15874" max="15874" width="22.125" style="130" bestFit="1" customWidth="1"/>
    <col min="15875" max="15875" width="10.875" style="130" customWidth="1"/>
    <col min="15876" max="15876" width="10.125" style="130" customWidth="1"/>
    <col min="15877" max="15877" width="14.25" style="130" customWidth="1"/>
    <col min="15878" max="15878" width="18.125" style="130" customWidth="1"/>
    <col min="15879" max="16128" width="9" style="130"/>
    <col min="16129" max="16129" width="3.25" style="130" customWidth="1"/>
    <col min="16130" max="16130" width="22.125" style="130" bestFit="1" customWidth="1"/>
    <col min="16131" max="16131" width="10.875" style="130" customWidth="1"/>
    <col min="16132" max="16132" width="10.125" style="130" customWidth="1"/>
    <col min="16133" max="16133" width="14.25" style="130" customWidth="1"/>
    <col min="16134" max="16134" width="18.125" style="130" customWidth="1"/>
    <col min="16135" max="16384" width="9" style="130"/>
  </cols>
  <sheetData>
    <row r="1" spans="2:6" ht="27" customHeight="1" x14ac:dyDescent="0.3">
      <c r="B1" s="273" t="s">
        <v>342</v>
      </c>
      <c r="C1" s="273"/>
    </row>
    <row r="2" spans="2:6" ht="18" customHeight="1" x14ac:dyDescent="0.3">
      <c r="B2" s="274" t="s">
        <v>343</v>
      </c>
      <c r="C2" s="274"/>
      <c r="D2" s="274"/>
      <c r="E2" s="274"/>
    </row>
    <row r="3" spans="2:6" ht="21.95" customHeight="1" x14ac:dyDescent="0.3">
      <c r="B3" s="273"/>
      <c r="C3" s="273"/>
      <c r="D3" s="273"/>
    </row>
    <row r="4" spans="2:6" ht="21.95" customHeight="1" x14ac:dyDescent="0.3">
      <c r="B4" s="275" t="s">
        <v>344</v>
      </c>
      <c r="C4" s="275"/>
      <c r="D4" s="275"/>
      <c r="E4" s="275"/>
      <c r="F4" s="275"/>
    </row>
    <row r="5" spans="2:6" x14ac:dyDescent="0.3">
      <c r="B5" s="276" t="s">
        <v>28</v>
      </c>
      <c r="C5" s="277" t="s">
        <v>43</v>
      </c>
      <c r="D5" s="277" t="s">
        <v>51</v>
      </c>
      <c r="E5" s="277" t="s">
        <v>31</v>
      </c>
      <c r="F5" s="277" t="s">
        <v>53</v>
      </c>
    </row>
    <row r="6" spans="2:6" ht="21.95" customHeight="1" x14ac:dyDescent="0.3">
      <c r="B6" s="278" t="s">
        <v>54</v>
      </c>
      <c r="C6" s="279"/>
      <c r="D6" s="279"/>
      <c r="E6" s="279"/>
      <c r="F6" s="280"/>
    </row>
    <row r="7" spans="2:6" ht="21.95" customHeight="1" x14ac:dyDescent="0.3">
      <c r="B7" s="281" t="s">
        <v>345</v>
      </c>
      <c r="C7" s="282" t="s">
        <v>282</v>
      </c>
      <c r="D7" s="283">
        <v>1</v>
      </c>
      <c r="E7" s="283">
        <v>70000</v>
      </c>
      <c r="F7" s="283">
        <v>121100</v>
      </c>
    </row>
    <row r="8" spans="2:6" ht="21.95" customHeight="1" x14ac:dyDescent="0.3">
      <c r="B8" s="284" t="s">
        <v>66</v>
      </c>
      <c r="C8" s="285"/>
      <c r="D8" s="283">
        <f>SUM(D7)</f>
        <v>1</v>
      </c>
      <c r="E8" s="283">
        <f>SUM(E7)</f>
        <v>70000</v>
      </c>
      <c r="F8" s="283">
        <f>SUM(F7)</f>
        <v>121100</v>
      </c>
    </row>
    <row r="9" spans="2:6" ht="23.25" customHeight="1" x14ac:dyDescent="0.3">
      <c r="B9" s="286" t="s">
        <v>346</v>
      </c>
      <c r="C9" s="287"/>
      <c r="D9" s="287"/>
      <c r="E9" s="287"/>
      <c r="F9" s="288"/>
    </row>
    <row r="10" spans="2:6" ht="21" customHeight="1" x14ac:dyDescent="0.3">
      <c r="B10" s="289" t="s">
        <v>347</v>
      </c>
      <c r="C10" s="290" t="s">
        <v>337</v>
      </c>
      <c r="D10" s="283">
        <v>4</v>
      </c>
      <c r="E10" s="283">
        <v>640250</v>
      </c>
      <c r="F10" s="283">
        <v>10153925</v>
      </c>
    </row>
    <row r="11" spans="2:6" ht="21" customHeight="1" x14ac:dyDescent="0.3">
      <c r="B11" s="291" t="s">
        <v>348</v>
      </c>
      <c r="C11" s="292"/>
      <c r="D11" s="283">
        <f>SUM(D10)</f>
        <v>4</v>
      </c>
      <c r="E11" s="283">
        <f>SUM(E10)</f>
        <v>640250</v>
      </c>
      <c r="F11" s="283">
        <f>SUM(F10)</f>
        <v>10153925</v>
      </c>
    </row>
    <row r="12" spans="2:6" ht="21" customHeight="1" x14ac:dyDescent="0.3">
      <c r="B12" s="291" t="s">
        <v>349</v>
      </c>
      <c r="C12" s="292"/>
      <c r="D12" s="283">
        <f>D8+D11</f>
        <v>5</v>
      </c>
      <c r="E12" s="283">
        <f>E8+E11</f>
        <v>710250</v>
      </c>
      <c r="F12" s="283">
        <f>F8+F11</f>
        <v>10275025</v>
      </c>
    </row>
    <row r="13" spans="2:6" x14ac:dyDescent="0.3">
      <c r="B13" s="293" t="s">
        <v>350</v>
      </c>
      <c r="C13" s="293"/>
      <c r="D13" s="293"/>
      <c r="E13" s="293"/>
      <c r="F13" s="293"/>
    </row>
    <row r="14" spans="2:6" x14ac:dyDescent="0.3">
      <c r="B14" s="294" t="s">
        <v>28</v>
      </c>
      <c r="C14" s="295" t="s">
        <v>43</v>
      </c>
      <c r="D14" s="295" t="s">
        <v>51</v>
      </c>
      <c r="E14" s="295" t="s">
        <v>31</v>
      </c>
      <c r="F14" s="295" t="s">
        <v>53</v>
      </c>
    </row>
    <row r="15" spans="2:6" x14ac:dyDescent="0.3">
      <c r="B15" s="296" t="s">
        <v>54</v>
      </c>
      <c r="C15" s="297"/>
      <c r="D15" s="297"/>
      <c r="E15" s="297"/>
      <c r="F15" s="298"/>
    </row>
    <row r="16" spans="2:6" x14ac:dyDescent="0.3">
      <c r="B16" s="299" t="s">
        <v>351</v>
      </c>
      <c r="C16" s="300" t="s">
        <v>178</v>
      </c>
      <c r="D16" s="301">
        <v>1</v>
      </c>
      <c r="E16" s="301">
        <v>200000</v>
      </c>
      <c r="F16" s="301">
        <v>202000</v>
      </c>
    </row>
    <row r="17" spans="2:6" x14ac:dyDescent="0.3">
      <c r="B17" s="302" t="s">
        <v>66</v>
      </c>
      <c r="C17" s="303"/>
      <c r="D17" s="301">
        <f>SUM(D16)</f>
        <v>1</v>
      </c>
      <c r="E17" s="301">
        <f>SUM(E16)</f>
        <v>200000</v>
      </c>
      <c r="F17" s="301">
        <f>SUM(F16)</f>
        <v>202000</v>
      </c>
    </row>
    <row r="18" spans="2:6" x14ac:dyDescent="0.3">
      <c r="B18" s="304" t="s">
        <v>349</v>
      </c>
      <c r="C18" s="305"/>
      <c r="D18" s="301">
        <f>D17</f>
        <v>1</v>
      </c>
      <c r="E18" s="301">
        <f>E17</f>
        <v>200000</v>
      </c>
      <c r="F18" s="301">
        <f>F17</f>
        <v>202000</v>
      </c>
    </row>
  </sheetData>
  <mergeCells count="13">
    <mergeCell ref="B18:C18"/>
    <mergeCell ref="B9:F9"/>
    <mergeCell ref="B11:C11"/>
    <mergeCell ref="B12:C12"/>
    <mergeCell ref="B13:F13"/>
    <mergeCell ref="B15:F15"/>
    <mergeCell ref="B17:C17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tabSelected="1" workbookViewId="0">
      <selection activeCell="A9" sqref="A9:XFD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328</v>
      </c>
      <c r="C2" s="175"/>
      <c r="D2" s="175"/>
      <c r="E2" s="175"/>
      <c r="F2" s="59"/>
      <c r="G2" s="59"/>
      <c r="H2" s="59"/>
      <c r="I2" s="60"/>
    </row>
    <row r="3" spans="2:9" ht="17.25" customHeight="1" x14ac:dyDescent="0.25">
      <c r="B3" s="242" t="s">
        <v>341</v>
      </c>
      <c r="C3" s="242"/>
      <c r="D3" s="242"/>
      <c r="E3" s="242"/>
      <c r="F3" s="242"/>
      <c r="G3" s="242"/>
      <c r="H3" s="242"/>
      <c r="I3" s="242"/>
    </row>
    <row r="4" spans="2:9" ht="17.25" customHeight="1" x14ac:dyDescent="0.25">
      <c r="B4" s="150" t="s">
        <v>42</v>
      </c>
      <c r="C4" s="151" t="s">
        <v>43</v>
      </c>
      <c r="D4" s="151" t="s">
        <v>45</v>
      </c>
      <c r="E4" s="151" t="s">
        <v>46</v>
      </c>
      <c r="F4" s="151" t="s">
        <v>47</v>
      </c>
      <c r="G4" s="152" t="s">
        <v>51</v>
      </c>
      <c r="H4" s="151" t="s">
        <v>52</v>
      </c>
      <c r="I4" s="151" t="s">
        <v>53</v>
      </c>
    </row>
    <row r="5" spans="2:9" ht="17.25" customHeight="1" x14ac:dyDescent="0.25">
      <c r="B5" s="243" t="s">
        <v>54</v>
      </c>
      <c r="C5" s="244"/>
      <c r="D5" s="244"/>
      <c r="E5" s="244"/>
      <c r="F5" s="244"/>
      <c r="G5" s="244"/>
      <c r="H5" s="244"/>
      <c r="I5" s="245"/>
    </row>
    <row r="6" spans="2:9" ht="17.25" customHeight="1" x14ac:dyDescent="0.25">
      <c r="B6" s="95" t="s">
        <v>247</v>
      </c>
      <c r="C6" s="96" t="s">
        <v>197</v>
      </c>
      <c r="D6" s="96">
        <v>0.18</v>
      </c>
      <c r="E6" s="96">
        <v>0.17</v>
      </c>
      <c r="F6" s="96">
        <v>0.17</v>
      </c>
      <c r="G6" s="153">
        <v>5</v>
      </c>
      <c r="H6" s="154">
        <v>4807885</v>
      </c>
      <c r="I6" s="154">
        <v>817440.45</v>
      </c>
    </row>
    <row r="7" spans="2:9" ht="17.25" customHeight="1" x14ac:dyDescent="0.25">
      <c r="B7" s="246" t="s">
        <v>338</v>
      </c>
      <c r="C7" s="247"/>
      <c r="D7" s="248"/>
      <c r="E7" s="248"/>
      <c r="F7" s="248"/>
      <c r="G7" s="154">
        <v>5</v>
      </c>
      <c r="H7" s="154">
        <v>4807885</v>
      </c>
      <c r="I7" s="154">
        <v>817440.45</v>
      </c>
    </row>
    <row r="8" spans="2:9" ht="17.25" customHeight="1" x14ac:dyDescent="0.25">
      <c r="B8" s="249" t="s">
        <v>339</v>
      </c>
      <c r="C8" s="250"/>
      <c r="D8" s="251"/>
      <c r="E8" s="251"/>
      <c r="F8" s="251"/>
      <c r="G8" s="155">
        <v>5</v>
      </c>
      <c r="H8" s="155">
        <v>4807885</v>
      </c>
      <c r="I8" s="155">
        <v>817440.45</v>
      </c>
    </row>
    <row r="9" spans="2:9" ht="18.75" x14ac:dyDescent="0.25">
      <c r="B9" s="260" t="s">
        <v>193</v>
      </c>
      <c r="C9" s="260"/>
      <c r="D9" s="260"/>
      <c r="E9" s="260"/>
      <c r="F9" s="260"/>
      <c r="G9" s="260"/>
      <c r="H9" s="260"/>
      <c r="I9" s="260"/>
    </row>
    <row r="10" spans="2:9" ht="21" customHeight="1" x14ac:dyDescent="0.25">
      <c r="B10" s="67" t="s">
        <v>42</v>
      </c>
      <c r="C10" s="69" t="s">
        <v>43</v>
      </c>
      <c r="D10" s="264" t="s">
        <v>133</v>
      </c>
      <c r="E10" s="265"/>
      <c r="F10" s="265"/>
      <c r="G10" s="265"/>
      <c r="H10" s="265"/>
      <c r="I10" s="266"/>
    </row>
    <row r="11" spans="2:9" ht="15.75" x14ac:dyDescent="0.25">
      <c r="B11" s="261" t="s">
        <v>54</v>
      </c>
      <c r="C11" s="262"/>
      <c r="D11" s="262"/>
      <c r="E11" s="262"/>
      <c r="F11" s="262"/>
      <c r="G11" s="262"/>
      <c r="H11" s="262"/>
      <c r="I11" s="263"/>
    </row>
    <row r="12" spans="2:9" ht="15" customHeight="1" x14ac:dyDescent="0.25">
      <c r="B12" s="106" t="s">
        <v>195</v>
      </c>
      <c r="C12" s="107" t="s">
        <v>196</v>
      </c>
      <c r="D12" s="255">
        <v>3</v>
      </c>
      <c r="E12" s="256"/>
      <c r="F12" s="256">
        <v>3</v>
      </c>
      <c r="G12" s="256"/>
      <c r="H12" s="256"/>
      <c r="I12" s="257"/>
    </row>
    <row r="13" spans="2:9" ht="15" customHeight="1" x14ac:dyDescent="0.25">
      <c r="B13" s="106" t="s">
        <v>277</v>
      </c>
      <c r="C13" s="107" t="s">
        <v>278</v>
      </c>
      <c r="D13" s="258" t="s">
        <v>194</v>
      </c>
      <c r="E13" s="239"/>
      <c r="F13" s="239"/>
      <c r="G13" s="239"/>
      <c r="H13" s="239"/>
      <c r="I13" s="259"/>
    </row>
    <row r="14" spans="2:9" ht="15.75" x14ac:dyDescent="0.25">
      <c r="B14" s="261" t="s">
        <v>71</v>
      </c>
      <c r="C14" s="262"/>
      <c r="D14" s="262"/>
      <c r="E14" s="262"/>
      <c r="F14" s="262"/>
      <c r="G14" s="262"/>
      <c r="H14" s="262"/>
      <c r="I14" s="263"/>
    </row>
    <row r="15" spans="2:9" ht="15" customHeight="1" x14ac:dyDescent="0.25">
      <c r="B15" s="71" t="s">
        <v>198</v>
      </c>
      <c r="C15" s="74" t="s">
        <v>199</v>
      </c>
      <c r="D15" s="258" t="s">
        <v>194</v>
      </c>
      <c r="E15" s="239"/>
      <c r="F15" s="239"/>
      <c r="G15" s="239"/>
      <c r="H15" s="239"/>
      <c r="I15" s="259"/>
    </row>
    <row r="16" spans="2:9" ht="15" customHeight="1" x14ac:dyDescent="0.25">
      <c r="B16" s="71" t="s">
        <v>200</v>
      </c>
      <c r="C16" s="74" t="s">
        <v>201</v>
      </c>
      <c r="D16" s="258" t="s">
        <v>194</v>
      </c>
      <c r="E16" s="239"/>
      <c r="F16" s="239"/>
      <c r="G16" s="239"/>
      <c r="H16" s="239"/>
      <c r="I16" s="259"/>
    </row>
    <row r="17" spans="2:9" ht="15" customHeight="1" x14ac:dyDescent="0.25">
      <c r="B17" s="71" t="s">
        <v>203</v>
      </c>
      <c r="C17" s="74" t="s">
        <v>204</v>
      </c>
      <c r="D17" s="258" t="s">
        <v>194</v>
      </c>
      <c r="E17" s="239"/>
      <c r="F17" s="239"/>
      <c r="G17" s="239"/>
      <c r="H17" s="239"/>
      <c r="I17" s="259"/>
    </row>
    <row r="18" spans="2:9" ht="15" customHeight="1" x14ac:dyDescent="0.25">
      <c r="B18" s="71" t="s">
        <v>260</v>
      </c>
      <c r="C18" s="74" t="s">
        <v>202</v>
      </c>
      <c r="D18" s="255">
        <v>0.5</v>
      </c>
      <c r="E18" s="256"/>
      <c r="F18" s="256"/>
      <c r="G18" s="256"/>
      <c r="H18" s="256"/>
      <c r="I18" s="257"/>
    </row>
    <row r="19" spans="2:9" ht="15" customHeight="1" x14ac:dyDescent="0.25">
      <c r="B19" s="71" t="s">
        <v>248</v>
      </c>
      <c r="C19" s="74" t="s">
        <v>249</v>
      </c>
      <c r="D19" s="255">
        <v>1</v>
      </c>
      <c r="E19" s="256"/>
      <c r="F19" s="256"/>
      <c r="G19" s="256"/>
      <c r="H19" s="256"/>
      <c r="I19" s="257"/>
    </row>
    <row r="20" spans="2:9" ht="15" customHeight="1" x14ac:dyDescent="0.25">
      <c r="B20" s="252" t="s">
        <v>205</v>
      </c>
      <c r="C20" s="253"/>
      <c r="D20" s="253"/>
      <c r="E20" s="253"/>
      <c r="F20" s="253"/>
      <c r="G20" s="253"/>
      <c r="H20" s="253"/>
      <c r="I20" s="254"/>
    </row>
    <row r="21" spans="2:9" ht="15" customHeight="1" x14ac:dyDescent="0.25">
      <c r="B21" s="71" t="s">
        <v>208</v>
      </c>
      <c r="C21" s="74" t="s">
        <v>209</v>
      </c>
      <c r="D21" s="255">
        <v>1</v>
      </c>
      <c r="E21" s="256"/>
      <c r="F21" s="256"/>
      <c r="G21" s="256"/>
      <c r="H21" s="256"/>
      <c r="I21" s="257"/>
    </row>
    <row r="22" spans="2:9" ht="15" customHeight="1" x14ac:dyDescent="0.25">
      <c r="B22" s="71" t="s">
        <v>210</v>
      </c>
      <c r="C22" s="74" t="s">
        <v>211</v>
      </c>
      <c r="D22" s="258" t="s">
        <v>194</v>
      </c>
      <c r="E22" s="239"/>
      <c r="F22" s="239"/>
      <c r="G22" s="239"/>
      <c r="H22" s="239"/>
      <c r="I22" s="259"/>
    </row>
    <row r="23" spans="2:9" ht="15" customHeight="1" x14ac:dyDescent="0.25">
      <c r="B23" s="71" t="s">
        <v>212</v>
      </c>
      <c r="C23" s="74" t="s">
        <v>213</v>
      </c>
      <c r="D23" s="255">
        <v>1</v>
      </c>
      <c r="E23" s="256"/>
      <c r="F23" s="256"/>
      <c r="G23" s="256"/>
      <c r="H23" s="256"/>
      <c r="I23" s="257"/>
    </row>
    <row r="24" spans="2:9" ht="15.75" x14ac:dyDescent="0.25">
      <c r="B24" s="71" t="s">
        <v>295</v>
      </c>
      <c r="C24" s="74" t="s">
        <v>296</v>
      </c>
      <c r="D24" s="255">
        <v>10</v>
      </c>
      <c r="E24" s="256"/>
      <c r="F24" s="256"/>
      <c r="G24" s="256"/>
      <c r="H24" s="256"/>
      <c r="I24" s="257"/>
    </row>
    <row r="25" spans="2:9" ht="15.75" x14ac:dyDescent="0.25">
      <c r="B25" s="95" t="s">
        <v>206</v>
      </c>
      <c r="C25" s="96" t="s">
        <v>207</v>
      </c>
      <c r="D25" s="255">
        <v>9.0500000000000007</v>
      </c>
      <c r="E25" s="256"/>
      <c r="F25" s="256"/>
      <c r="G25" s="256"/>
      <c r="H25" s="256"/>
      <c r="I25" s="257"/>
    </row>
    <row r="26" spans="2:9" ht="15" customHeight="1" x14ac:dyDescent="0.25">
      <c r="B26" s="252" t="s">
        <v>85</v>
      </c>
      <c r="C26" s="253"/>
      <c r="D26" s="253"/>
      <c r="E26" s="253"/>
      <c r="F26" s="253"/>
      <c r="G26" s="253"/>
      <c r="H26" s="253"/>
      <c r="I26" s="254"/>
    </row>
    <row r="27" spans="2:9" ht="15.75" x14ac:dyDescent="0.25">
      <c r="B27" s="95" t="s">
        <v>279</v>
      </c>
      <c r="C27" s="96" t="s">
        <v>280</v>
      </c>
      <c r="D27" s="255">
        <v>2.8</v>
      </c>
      <c r="E27" s="256"/>
      <c r="F27" s="256"/>
      <c r="G27" s="256"/>
      <c r="H27" s="256"/>
      <c r="I27" s="257"/>
    </row>
  </sheetData>
  <mergeCells count="26"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G11" sqref="G11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328</v>
      </c>
      <c r="C2" s="175"/>
      <c r="D2" s="175"/>
      <c r="E2" s="175"/>
      <c r="F2" s="65"/>
      <c r="G2" s="66"/>
    </row>
    <row r="3" spans="1:7" ht="26.25" x14ac:dyDescent="0.25">
      <c r="B3" s="267" t="s">
        <v>214</v>
      </c>
      <c r="C3" s="267"/>
      <c r="D3" s="267"/>
      <c r="E3" s="267"/>
      <c r="F3" s="267"/>
      <c r="G3" s="267"/>
    </row>
    <row r="4" spans="1:7" ht="18.75" x14ac:dyDescent="0.25">
      <c r="B4" s="67" t="s">
        <v>215</v>
      </c>
      <c r="C4" s="68" t="s">
        <v>216</v>
      </c>
      <c r="D4" s="69" t="s">
        <v>217</v>
      </c>
      <c r="E4" s="270" t="s">
        <v>218</v>
      </c>
      <c r="F4" s="271"/>
      <c r="G4" s="70" t="s">
        <v>219</v>
      </c>
    </row>
    <row r="5" spans="1:7" ht="21.95" customHeight="1" x14ac:dyDescent="0.25">
      <c r="B5" s="71" t="s">
        <v>220</v>
      </c>
      <c r="C5" s="101" t="s">
        <v>221</v>
      </c>
      <c r="D5" s="37" t="s">
        <v>292</v>
      </c>
      <c r="E5" s="272">
        <v>1001095</v>
      </c>
      <c r="F5" s="269"/>
      <c r="G5" s="120">
        <v>46640</v>
      </c>
    </row>
    <row r="6" spans="1:7" ht="21.95" customHeight="1" x14ac:dyDescent="0.25">
      <c r="B6" s="71" t="s">
        <v>220</v>
      </c>
      <c r="C6" s="36" t="s">
        <v>222</v>
      </c>
      <c r="D6" s="37" t="s">
        <v>223</v>
      </c>
      <c r="E6" s="268" t="s">
        <v>224</v>
      </c>
      <c r="F6" s="269"/>
      <c r="G6" s="72" t="s">
        <v>225</v>
      </c>
    </row>
    <row r="7" spans="1:7" ht="21.95" customHeight="1" x14ac:dyDescent="0.25">
      <c r="B7" s="71" t="s">
        <v>220</v>
      </c>
      <c r="C7" s="36" t="s">
        <v>226</v>
      </c>
      <c r="D7" s="37" t="s">
        <v>227</v>
      </c>
      <c r="E7" s="268" t="s">
        <v>224</v>
      </c>
      <c r="F7" s="269"/>
      <c r="G7" s="72" t="s">
        <v>228</v>
      </c>
    </row>
    <row r="8" spans="1:7" ht="21.95" customHeight="1" x14ac:dyDescent="0.25">
      <c r="B8" s="95" t="s">
        <v>230</v>
      </c>
      <c r="C8" s="101" t="s">
        <v>221</v>
      </c>
      <c r="D8" s="37" t="s">
        <v>231</v>
      </c>
      <c r="E8" s="268">
        <v>951110</v>
      </c>
      <c r="F8" s="269"/>
      <c r="G8" s="127" t="s">
        <v>306</v>
      </c>
    </row>
    <row r="9" spans="1:7" ht="21.95" customHeight="1" x14ac:dyDescent="0.25">
      <c r="B9" s="71" t="s">
        <v>229</v>
      </c>
      <c r="C9" s="139" t="s">
        <v>222</v>
      </c>
      <c r="D9" s="37" t="s">
        <v>232</v>
      </c>
      <c r="E9" s="268">
        <v>511000</v>
      </c>
      <c r="F9" s="269"/>
      <c r="G9" s="120"/>
    </row>
    <row r="10" spans="1:7" ht="21.95" customHeight="1" x14ac:dyDescent="0.25">
      <c r="B10" s="95" t="s">
        <v>230</v>
      </c>
      <c r="C10" s="121" t="s">
        <v>222</v>
      </c>
      <c r="D10" s="37" t="s">
        <v>234</v>
      </c>
      <c r="E10" s="268">
        <v>965050</v>
      </c>
      <c r="F10" s="269"/>
      <c r="G10" s="120" t="s">
        <v>285</v>
      </c>
    </row>
    <row r="11" spans="1:7" ht="21.95" customHeight="1" x14ac:dyDescent="0.25">
      <c r="B11" s="71" t="s">
        <v>229</v>
      </c>
      <c r="C11" s="36" t="s">
        <v>226</v>
      </c>
      <c r="D11" s="37" t="s">
        <v>235</v>
      </c>
      <c r="E11" s="268" t="s">
        <v>224</v>
      </c>
      <c r="F11" s="269"/>
      <c r="G11" s="72" t="s">
        <v>236</v>
      </c>
    </row>
    <row r="12" spans="1:7" ht="21.95" customHeight="1" x14ac:dyDescent="0.25">
      <c r="B12" s="71" t="s">
        <v>233</v>
      </c>
      <c r="C12" s="101" t="s">
        <v>226</v>
      </c>
      <c r="D12" s="37" t="s">
        <v>237</v>
      </c>
      <c r="E12" s="268">
        <v>978181.82</v>
      </c>
      <c r="F12" s="269"/>
      <c r="G12" s="102"/>
    </row>
    <row r="13" spans="1:7" ht="21.95" customHeight="1" x14ac:dyDescent="0.25">
      <c r="B13" s="71" t="s">
        <v>238</v>
      </c>
      <c r="C13" s="36" t="s">
        <v>221</v>
      </c>
      <c r="D13" s="37" t="s">
        <v>239</v>
      </c>
      <c r="E13" s="268" t="s">
        <v>224</v>
      </c>
      <c r="F13" s="269"/>
      <c r="G13" s="72">
        <v>46662</v>
      </c>
    </row>
    <row r="14" spans="1:7" ht="21.95" customHeight="1" x14ac:dyDescent="0.25">
      <c r="B14" s="71" t="s">
        <v>240</v>
      </c>
      <c r="C14" s="36" t="s">
        <v>221</v>
      </c>
      <c r="D14" s="37" t="s">
        <v>241</v>
      </c>
      <c r="E14" s="268" t="s">
        <v>224</v>
      </c>
      <c r="F14" s="269"/>
      <c r="G14" s="72">
        <v>47363</v>
      </c>
    </row>
    <row r="15" spans="1:7" ht="21.95" customHeight="1" x14ac:dyDescent="0.25">
      <c r="B15" s="71" t="s">
        <v>238</v>
      </c>
      <c r="C15" s="36" t="s">
        <v>222</v>
      </c>
      <c r="D15" s="37" t="s">
        <v>242</v>
      </c>
      <c r="E15" s="268" t="s">
        <v>224</v>
      </c>
      <c r="F15" s="269"/>
      <c r="G15" s="72" t="s">
        <v>243</v>
      </c>
    </row>
    <row r="16" spans="1:7" ht="21.95" customHeight="1" x14ac:dyDescent="0.25">
      <c r="B16" s="71" t="s">
        <v>240</v>
      </c>
      <c r="C16" s="36" t="s">
        <v>222</v>
      </c>
      <c r="D16" s="37" t="s">
        <v>244</v>
      </c>
      <c r="E16" s="268" t="s">
        <v>224</v>
      </c>
      <c r="F16" s="269"/>
      <c r="G16" s="72" t="s">
        <v>245</v>
      </c>
    </row>
    <row r="17" spans="2:7" ht="15.75" x14ac:dyDescent="0.25">
      <c r="B17" s="71" t="s">
        <v>238</v>
      </c>
      <c r="C17" s="101" t="s">
        <v>226</v>
      </c>
      <c r="D17" s="126" t="s">
        <v>302</v>
      </c>
      <c r="E17" s="268" t="s">
        <v>224</v>
      </c>
      <c r="F17" s="269"/>
      <c r="G17" s="127" t="s">
        <v>304</v>
      </c>
    </row>
    <row r="18" spans="2:7" ht="15.75" x14ac:dyDescent="0.25">
      <c r="B18" s="71" t="s">
        <v>240</v>
      </c>
      <c r="C18" s="101" t="s">
        <v>226</v>
      </c>
      <c r="D18" s="126" t="s">
        <v>303</v>
      </c>
      <c r="E18" s="268" t="s">
        <v>224</v>
      </c>
      <c r="F18" s="269"/>
      <c r="G18" s="127" t="s">
        <v>305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2026-05-25T10:49:47Z</cp:lastPrinted>
  <dcterms:created xsi:type="dcterms:W3CDTF">2026-01-04T07:55:20Z</dcterms:created>
  <dcterms:modified xsi:type="dcterms:W3CDTF">2026-05-25T10:53:23Z</dcterms:modified>
</cp:coreProperties>
</file>