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7B088760-9757-47DB-B859-453D0B509D1F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نشرة OTC" sheetId="6" r:id="rId5"/>
    <sheet name=" السندات الغير متداولة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6" l="1"/>
  <c r="I11" i="6"/>
  <c r="G11" i="6"/>
  <c r="L58" i="8"/>
  <c r="M58" i="8"/>
  <c r="N58" i="8"/>
  <c r="L80" i="8"/>
  <c r="M80" i="8"/>
  <c r="N80" i="8"/>
  <c r="L50" i="8" l="1"/>
  <c r="M50" i="8"/>
  <c r="N50" i="8"/>
  <c r="L23" i="8"/>
  <c r="M23" i="8"/>
  <c r="N23" i="8"/>
  <c r="L70" i="8" l="1"/>
  <c r="M70" i="8"/>
  <c r="N70" i="8"/>
  <c r="L61" i="8"/>
  <c r="M61" i="8"/>
  <c r="N61" i="8"/>
  <c r="L35" i="8"/>
  <c r="M35" i="8"/>
  <c r="N35" i="8"/>
  <c r="L42" i="8"/>
  <c r="M42" i="8"/>
  <c r="N42" i="8"/>
  <c r="L28" i="8"/>
  <c r="M28" i="8"/>
  <c r="N28" i="8"/>
  <c r="L15" i="8" l="1"/>
  <c r="M15" i="8"/>
  <c r="N15" i="8"/>
  <c r="L67" i="8"/>
  <c r="M67" i="8"/>
  <c r="N67" i="8"/>
  <c r="L87" i="8" l="1"/>
  <c r="M87" i="8"/>
  <c r="N87" i="8"/>
  <c r="L93" i="8" l="1"/>
  <c r="M93" i="8"/>
  <c r="N93" i="8"/>
  <c r="L76" i="8"/>
  <c r="M76" i="8"/>
  <c r="N76" i="8"/>
  <c r="L90" i="8"/>
  <c r="M90" i="8"/>
  <c r="N90" i="8"/>
  <c r="L94" i="8" l="1"/>
  <c r="N94" i="8"/>
  <c r="M94" i="8"/>
  <c r="L64" i="8"/>
  <c r="L71" i="8" s="1"/>
  <c r="M64" i="8"/>
  <c r="M71" i="8" s="1"/>
  <c r="L19" i="8"/>
  <c r="L51" i="8" s="1"/>
  <c r="M19" i="8"/>
  <c r="M51" i="8" s="1"/>
  <c r="N19" i="8"/>
  <c r="N51" i="8" s="1"/>
  <c r="N64" i="8" l="1"/>
  <c r="N71" i="8" s="1"/>
  <c r="L95" i="8" l="1"/>
  <c r="O4" i="1" s="1"/>
  <c r="M95" i="8"/>
  <c r="D4" i="1" s="1"/>
  <c r="N95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<sst xmlns="http://schemas.openxmlformats.org/spreadsheetml/2006/main" count="517" uniqueCount="335">
  <si>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</si>
  <si>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</si>
  <si>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</si>
  <si>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</si>
  <si>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</si>
  <si>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</si>
  <si>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</si>
  <si>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</si>
  <si>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</si>
  <si>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</si>
  <si>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</si>
  <si>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</si>
  <si>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</si>
  <si>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</si>
  <si>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</si>
  <si>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</si>
  <si>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</si>
  <si>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</si>
  <si>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</si>
  <si>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</si>
  <si>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</si>
  <si>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</si>
  <si>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</si>
  <si>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</si>
  <si>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</si>
  <si>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</si>
  <si>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</si>
  <si>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</si>
  <si>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</si>
  <si>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</si>
  <si>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</si>
  <si>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</si>
  <si>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</si>
  <si>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</si>
  <si>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</si>
  <si>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</si>
  <si>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</si>
  <si>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</si>
  <si>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</si>
  <si>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</si>
  <si>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</si>
  <si>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</si>
  <si>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</si>
  <si>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</si>
  <si>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</si>
  <si>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</si>
  <si>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</si>
  <si>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</si>
  <si>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</si>
  <si>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</si>
  <si>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</si>
  <si>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</si>
  <si>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</si>
  <si>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</si>
  <si>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</si>
  <si>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</si>
  <si>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</si>
  <si>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</si>
  <si>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</si>
  <si>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</si>
  <si>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</si>
  <si>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</si>
  <si>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</si>
  <si>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</si>
  <si>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</si>
  <si>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</si>
  <si>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</si>
  <si>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</si>
  <si>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</si>
  <si>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</si>
  <si>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</si>
  <si>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</si>
  <si>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</si>
  <si>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</si>
  <si>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</si>
  <si>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</si>
  <si>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</si>
  <si>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</si>
  <si>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</si>
  <si>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</si>
  <si>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</si>
  <si>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</si>
  <si>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</si>
  <si>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</si>
  <si>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</si>
  <si>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</si>
  <si>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</si>
  <si>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</si>
  <si>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</si>
  <si>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</si>
  <si>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</si>
  <si>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</si>
  <si>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</si>
  <si>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</si>
  <si>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</si>
  <si>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</si>
  <si>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</si>
  <si>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</si>
  <si>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</si>
  <si>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</si>
  <si>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</si>
  <si>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</si>
  <si>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</si>
  <si>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</si>
  <si>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</si>
  <si>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</si>
  <si>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</si>
  <si>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</si>
  <si>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</si>
  <si>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</si>
  <si>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</si>
  <si>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</si>
  <si>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</si>
  <si>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</si>
  <si>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</si>
  <si>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</si>
  <si>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</si>
  <si>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</si>
  <si>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</si>
  <si>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</si>
  <si>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</si>
  <si>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</si>
  <si>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</si>
  <si>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</si>
  <si>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</si>
  <si>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</si>
  <si>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</si>
  <si>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</si>
  <si>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</si>
  <si>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</si>
  <si>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</si>
  <si>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</si>
  <si>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</si>
  <si>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</si>
  <si>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</si>
  <si>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</si>
  <si>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</si>
  <si>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</si>
  <si>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</si>
  <si>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</si>
  <si>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</si>
  <si>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</si>
  <si>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</si>
  <si>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</si>
  <si>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</si>
  <si>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</si>
  <si>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</si>
  <si>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</si>
  <si>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</si>
  <si>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</si>
  <si>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</si>
  <si>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</si>
  <si>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</si>
  <si>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</si>
  <si>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</si>
  <si>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</si>
  <si>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</si>
  <si>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</si>
  <si>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</si>
  <si>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</si>
  <si>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</si>
  <si>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</si>
  <si>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</si>
  <si>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</si>
  <si>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</si>
  <si>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</si>
  <si>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</si>
  <si>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</si>
  <si>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</si>
  <si>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</si>
  <si>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</si>
  <si>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</si>
  <si>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</si>
  <si>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</si>
  <si>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</si>
  <si>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</si>
  <si>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</si>
  <si>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</si>
  <si>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</si>
  <si>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</si>
  <si>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</si>
  <si>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</si>
  <si>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</si>
  <si>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</si>
  <si>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</si>
  <si>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</si>
  <si>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</si>
  <si>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</si>
  <si>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</si>
  <si>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</si>
  <si>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</si>
  <si>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</si>
  <si>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</si>
  <si>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</si>
  <si>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</si>
  <si>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</si>
  <si>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</si>
  <si>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</si>
  <si>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</si>
  <si>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</si>
  <si>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</si>
  <si>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</si>
  <si>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</si>
  <si>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</si>
  <si>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</si>
  <si>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</si>
  <si>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</si>
  <si>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</si>
  <si>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</si>
  <si>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</si>
  <si>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</si>
  <si>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</si>
  <si>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</si>
  <si>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</si>
  <si>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</si>
  <si>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</si>
  <si>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</si>
  <si>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</si>
  <si>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</si>
  <si>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</si>
  <si>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</si>
  <si>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</si>
  <si>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</si>
  <si>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</si>
  <si>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</si>
  <si>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</si>
  <si>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</si>
  <si>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</si>
  <si>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</si>
  <si>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</si>
  <si>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</si>
  <si>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</si>
  <si>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</si>
  <si>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</si>
  <si>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</si>
  <si>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</si>
  <si>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</si>
  <si>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</si>
  <si>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</si>
  <si>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</si>
  <si>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</si>
  <si>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</si>
  <si>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</si>
  <si>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</si>
  <si>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</si>
  <si>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</si>
  <si>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</si>
  <si>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</si>
  <si>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</si>
  <si>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</si>
  <si>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</si>
  <si>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</si>
  <si>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</si>
  <si>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</si>
  <si>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</si>
  <si>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</si>
  <si>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</si>
  <si>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</si>
  <si>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</si>
  <si>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</si>
  <si>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</si>
  <si>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</si>
  <si>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</si>
  <si>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</si>
  <si>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</si>
  <si>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</si>
  <si>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</si>
  <si>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</si>
  <si>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</si>
  <si>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</si>
  <si>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</si>
  <si>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</si>
  <si>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</si>
  <si>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</si>
  <si>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</si>
  <si>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</si>
  <si>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</si>
  <si>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</si>
  <si>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</si>
  <si>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</si>
  <si>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</si>
  <si>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</si>
  <si>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</si>
  <si>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</si>
  <si>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</si>
  <si>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</si>
  <si>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</si>
  <si>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</si>
  <si>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</si>
  <si>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</si>
  <si>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</si>
  <si>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</si>
  <si>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</si>
  <si>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</si>
  <si>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</si>
  <si>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</si>
  <si>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</si>
  <si>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</si>
  <si>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</si>
  <si>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</si>
  <si>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</si>
  <si>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</si>
  <si>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</si>
  <si>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</si>
  <si>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</si>
  <si>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</si>
  <si>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</si>
  <si>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</si>
  <si>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</si>
  <si>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</si>
  <si>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</si>
  <si>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</si>
  <si>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</si>
  <si>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</si>
  <si>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</si>
  <si>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</si>
  <si>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</si>
  <si>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</si>
  <si>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</si>
  <si>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</si>
  <si>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</si>
  <si>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</si>
  <si>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</si>
  <si>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 xml:space="preserve">الجلسة (51) نشرة تداول منصة الشركات غير المفصحة لجلسة الثلاثاء 2026/3/24 Non Disclosing Trading Platform </t>
  </si>
  <si>
    <t xml:space="preserve">الجلسة (51) نشرة تداول المنصة الثانية لجلسة الثلاثاء 2026/3/24 Second Trading Platform </t>
  </si>
  <si>
    <t>الجلسة (51) نشرة تداول الأسهم للمنصة النظامية لجلسة الثلاثاء 2026/3/24 Regular Market Trading</t>
  </si>
  <si>
    <t>الشركات غير المتداولة لمنصة التداول النظامي لجلسة الثلاثاء 2026/3/24</t>
  </si>
  <si>
    <t>الشركات غير المتداولة للمنصة الثانية لجلسة الثلاثاء 2026/3/24</t>
  </si>
  <si>
    <t>الشركات غير المتداولة للمنصة الثالثة لجلسة الثلاثاء 2026/3/24</t>
  </si>
  <si>
    <t xml:space="preserve">الجلسة (51) نشرة التداول لمنصة الشركات غير المدرجة OTC    </t>
  </si>
  <si>
    <t>جلسة الثلاثاء 2026/3/24</t>
  </si>
  <si>
    <t>مجموع قطاع الخدمات المالية</t>
  </si>
  <si>
    <t>الجلسة (51)</t>
  </si>
  <si>
    <t>كركوك لانتاج المواد الانشائية</t>
  </si>
  <si>
    <t>IKFP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</si>
</sst>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4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49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164" fontId="19" fillId="2" borderId="34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4" fontId="33" fillId="0" borderId="10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6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31750</xdr:rowOff>
    </xdr:from>
    <xdr:to>
      <xdr:col>6</xdr:col>
      <xdr:colOff>2074335</xdr:colOff>
      <xdr:row>17</xdr:row>
      <xdr:rowOff>1583685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85C8B7C-E4C5-4EBB-9611-5F7E4A025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81582" y="4804833"/>
          <a:ext cx="7768167" cy="3859102"/>
        </a:xfrm>
        <a:prstGeom prst="rect">
          <a:avLst/>
        </a:prstGeom>
      </xdr:spPr>
    </xdr:pic>
    <xdr:clientData/>
  </xdr:twoCellAnchor>
  <xdr:twoCellAnchor editAs="oneCell">
    <xdr:from>
      <xdr:col>6</xdr:col>
      <xdr:colOff>2127250</xdr:colOff>
      <xdr:row>14</xdr:row>
      <xdr:rowOff>31750</xdr:rowOff>
    </xdr:from>
    <xdr:to>
      <xdr:col>14</xdr:col>
      <xdr:colOff>1037167</xdr:colOff>
      <xdr:row>17</xdr:row>
      <xdr:rowOff>1608667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51A5FC-7E2E-4E5F-8106-82113B0085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96583" y="4804833"/>
          <a:ext cx="6932084" cy="3884084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10585</xdr:colOff>
      <xdr:row>4</xdr:row>
      <xdr:rowOff>116417</xdr:rowOff>
    </xdr:from>
    <xdr:to>
      <xdr:col>14</xdr:col>
      <xdr:colOff>1111251</xdr:colOff>
      <xdr:row>13</xdr:row>
      <xdr:rowOff>296333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860DA7A-CE06-4D53-97CD-BD77B3E56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499" y="1502834"/>
          <a:ext cx="3873499" cy="32279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3</xdr:col>
      <xdr:colOff>1771650</xdr:colOff>
      <xdr:row>32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2A7449-C89B-4471-ACF0-AF1B75F49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24475" y="4838700"/>
          <a:ext cx="4705350" cy="2657475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314326</xdr:colOff>
      <xdr:row>19</xdr:row>
      <xdr:rowOff>57150</xdr:rowOff>
    </xdr:from>
    <xdr:to>
      <xdr:col>8</xdr:col>
      <xdr:colOff>1733551</xdr:colOff>
      <xdr:row>32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19DBC6-B416-40C8-80A6-2BC09A76C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04774" y="4848225"/>
          <a:ext cx="4886325" cy="2657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1461005</xdr:colOff>
      <xdr:row>51</xdr:row>
      <xdr:rowOff>25976</xdr:rowOff>
    </xdr:from>
    <xdr:to>
      <xdr:col>13</xdr:col>
      <xdr:colOff>1792950</xdr:colOff>
      <xdr:row>51</xdr:row>
      <xdr:rowOff>320385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8936181"/>
          <a:ext cx="331945" cy="294409"/>
        </a:xfrm>
        <a:prstGeom prst="rect">
          <a:avLst/>
        </a:prstGeom>
      </xdr:spPr>
    </xdr:pic>
    <xdr:clientData/>
  </xdr:twoCellAnchor>
  <xdr:twoCellAnchor editAs="oneCell">
    <xdr:from>
      <xdr:col>13</xdr:col>
      <xdr:colOff>1454842</xdr:colOff>
      <xdr:row>71</xdr:row>
      <xdr:rowOff>8661</xdr:rowOff>
    </xdr:from>
    <xdr:to>
      <xdr:col>13</xdr:col>
      <xdr:colOff>1781695</xdr:colOff>
      <xdr:row>71</xdr:row>
      <xdr:rowOff>337704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2417138"/>
          <a:ext cx="326853" cy="32904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42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F99AFF74-29A0-4A59-9C9A-4822790A5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50" t="s">
        <v>0</v>
      </c>
      <c r="B1" s="151"/>
      <c r="C1" s="151"/>
      <c r="D1" s="15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52" t="s">
        <v>330</v>
      </c>
      <c r="B2" s="152"/>
      <c r="C2" s="152"/>
      <c r="D2" s="152"/>
      <c r="E2" s="153" t="s">
        <v>282</v>
      </c>
      <c r="F2" s="154"/>
      <c r="G2" s="154"/>
      <c r="H2" s="154"/>
      <c r="I2" s="154"/>
      <c r="J2" s="154"/>
      <c r="K2" s="154"/>
      <c r="L2" s="155"/>
      <c r="M2" s="3"/>
      <c r="N2" s="3"/>
      <c r="O2" s="3"/>
    </row>
    <row r="3" spans="1:17" s="2" customFormat="1" ht="27.75" customHeight="1" x14ac:dyDescent="0.35">
      <c r="A3" s="156" t="s">
        <v>332</v>
      </c>
      <c r="B3" s="157"/>
      <c r="C3" s="157"/>
      <c r="D3" s="157"/>
      <c r="E3" s="153"/>
      <c r="F3" s="154"/>
      <c r="G3" s="154"/>
      <c r="H3" s="154"/>
      <c r="I3" s="154"/>
      <c r="J3" s="154"/>
      <c r="K3" s="154"/>
      <c r="L3" s="155"/>
      <c r="M3" s="1"/>
      <c r="N3" s="1"/>
      <c r="O3" s="3"/>
    </row>
    <row r="4" spans="1:17" ht="26.25" customHeight="1" x14ac:dyDescent="0.35">
      <c r="A4" s="167" t="s">
        <v>1</v>
      </c>
      <c r="B4" s="168"/>
      <c r="C4" s="169"/>
      <c r="D4" s="170">
        <f>'نشرة التداول'!M95+'نشرة OTC'!H11</f>
        <v>564575131</v>
      </c>
      <c r="E4" s="171"/>
      <c r="F4" s="4"/>
      <c r="G4" s="162" t="s">
        <v>2</v>
      </c>
      <c r="H4" s="163"/>
      <c r="I4" s="172">
        <f>'نشرة التداول'!N95+'نشرة OTC'!I11</f>
        <v>629365963.44000006</v>
      </c>
      <c r="J4" s="172"/>
      <c r="K4" s="172"/>
      <c r="L4" s="5"/>
      <c r="M4" s="161" t="s">
        <v>3</v>
      </c>
      <c r="N4" s="162"/>
      <c r="O4" s="6">
        <f>'نشرة التداول'!L95+'نشرة OTC'!G11</f>
        <v>803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3"/>
      <c r="M5" s="144"/>
      <c r="N5" s="144"/>
      <c r="O5" s="11" t="s">
        <v>295</v>
      </c>
    </row>
    <row r="6" spans="1:17" ht="26.25" customHeight="1" x14ac:dyDescent="0.35">
      <c r="A6" s="12" t="s">
        <v>4</v>
      </c>
      <c r="B6" s="162">
        <v>978.93</v>
      </c>
      <c r="C6" s="163"/>
      <c r="D6" s="162" t="s">
        <v>5</v>
      </c>
      <c r="E6" s="163"/>
      <c r="F6" s="1"/>
      <c r="G6" s="12" t="s">
        <v>6</v>
      </c>
      <c r="H6" s="13">
        <v>1232.08</v>
      </c>
      <c r="I6" s="164" t="s">
        <v>5</v>
      </c>
      <c r="J6" s="165"/>
      <c r="K6" s="166"/>
      <c r="L6" s="143"/>
      <c r="M6" s="144"/>
      <c r="N6" s="144"/>
      <c r="O6" s="14"/>
    </row>
    <row r="7" spans="1:17" ht="26.25" customHeight="1" x14ac:dyDescent="0.35">
      <c r="A7" s="12" t="s">
        <v>7</v>
      </c>
      <c r="B7" s="162">
        <v>984.5</v>
      </c>
      <c r="C7" s="163"/>
      <c r="D7" s="162" t="s">
        <v>5</v>
      </c>
      <c r="E7" s="163"/>
      <c r="F7" s="15"/>
      <c r="G7" s="12" t="s">
        <v>8</v>
      </c>
      <c r="H7" s="117">
        <v>1234.8800000000001</v>
      </c>
      <c r="I7" s="164" t="s">
        <v>5</v>
      </c>
      <c r="J7" s="165"/>
      <c r="K7" s="166"/>
      <c r="L7" s="143"/>
      <c r="M7" s="144"/>
      <c r="N7" s="144"/>
      <c r="O7" s="14"/>
    </row>
    <row r="8" spans="1:17" ht="26.25" customHeight="1" x14ac:dyDescent="0.35">
      <c r="A8" s="12" t="s">
        <v>9</v>
      </c>
      <c r="B8" s="173">
        <f>((B6/B7)-1)*100</f>
        <v>-0.56576942610462311</v>
      </c>
      <c r="C8" s="174"/>
      <c r="D8" s="162" t="s">
        <v>10</v>
      </c>
      <c r="E8" s="163"/>
      <c r="F8" s="15"/>
      <c r="G8" s="12" t="s">
        <v>9</v>
      </c>
      <c r="H8" s="138">
        <f>((H6/H7)-1)*100</f>
        <v>-0.22674267945065329</v>
      </c>
      <c r="I8" s="164" t="s">
        <v>10</v>
      </c>
      <c r="J8" s="165"/>
      <c r="K8" s="166"/>
      <c r="L8" s="143"/>
      <c r="M8" s="144"/>
      <c r="N8" s="144"/>
      <c r="O8" s="14"/>
    </row>
    <row r="9" spans="1:17" ht="26.25" customHeight="1" x14ac:dyDescent="0.35">
      <c r="A9" s="12" t="s">
        <v>11</v>
      </c>
      <c r="B9" s="173">
        <f>B6-B7</f>
        <v>-5.57000000000005</v>
      </c>
      <c r="C9" s="174">
        <f>B6-B7</f>
        <v>-5.57000000000005</v>
      </c>
      <c r="D9" s="162" t="s">
        <v>5</v>
      </c>
      <c r="E9" s="163"/>
      <c r="F9" s="15"/>
      <c r="G9" s="12" t="s">
        <v>11</v>
      </c>
      <c r="H9" s="138">
        <f>H6-H7</f>
        <v>-2.8000000000001819</v>
      </c>
      <c r="I9" s="164" t="s">
        <v>5</v>
      </c>
      <c r="J9" s="165"/>
      <c r="K9" s="166"/>
      <c r="L9" s="143"/>
      <c r="M9" s="144"/>
      <c r="N9" s="144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3"/>
      <c r="M10" s="144"/>
      <c r="N10" s="144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12</v>
      </c>
      <c r="K11" s="20">
        <f>J11+H11</f>
        <v>52</v>
      </c>
      <c r="L11" s="143"/>
      <c r="M11" s="144"/>
      <c r="N11" s="144"/>
      <c r="O11" s="14"/>
      <c r="P11" s="73"/>
    </row>
    <row r="12" spans="1:17" ht="26.25" customHeight="1" x14ac:dyDescent="0.35">
      <c r="A12" s="12" t="s">
        <v>16</v>
      </c>
      <c r="B12" s="20">
        <v>49</v>
      </c>
      <c r="C12" s="13" t="s">
        <v>13</v>
      </c>
      <c r="D12" s="20">
        <v>2</v>
      </c>
      <c r="E12" s="20">
        <f>D12+B12</f>
        <v>51</v>
      </c>
      <c r="F12" s="22"/>
      <c r="G12" s="158" t="s">
        <v>17</v>
      </c>
      <c r="H12" s="158"/>
      <c r="I12" s="158"/>
      <c r="J12" s="159">
        <v>9</v>
      </c>
      <c r="K12" s="160"/>
      <c r="L12" s="143"/>
      <c r="M12" s="144"/>
      <c r="N12" s="144"/>
      <c r="O12" s="23"/>
      <c r="P12" s="73"/>
      <c r="Q12" s="73"/>
    </row>
    <row r="13" spans="1:17" ht="26.25" customHeight="1" x14ac:dyDescent="0.35">
      <c r="A13" s="141" t="s">
        <v>18</v>
      </c>
      <c r="B13" s="142"/>
      <c r="C13" s="142"/>
      <c r="D13" s="142"/>
      <c r="E13" s="20">
        <v>5</v>
      </c>
      <c r="F13" s="22"/>
      <c r="G13" s="145" t="s">
        <v>19</v>
      </c>
      <c r="H13" s="145"/>
      <c r="I13" s="145"/>
      <c r="J13" s="146">
        <v>15</v>
      </c>
      <c r="K13" s="146"/>
      <c r="L13" s="143"/>
      <c r="M13" s="144"/>
      <c r="N13" s="144"/>
      <c r="O13" s="23"/>
      <c r="P13" s="73"/>
      <c r="Q13" s="73"/>
    </row>
    <row r="14" spans="1:17" ht="26.25" customHeight="1" x14ac:dyDescent="0.35">
      <c r="A14" s="141" t="s">
        <v>20</v>
      </c>
      <c r="B14" s="142"/>
      <c r="C14" s="142"/>
      <c r="D14" s="142"/>
      <c r="E14" s="24">
        <v>10</v>
      </c>
      <c r="F14" s="25"/>
      <c r="G14" s="139"/>
      <c r="H14" s="139"/>
      <c r="I14" s="139"/>
      <c r="J14" s="139"/>
      <c r="K14" s="139"/>
      <c r="L14" s="143"/>
      <c r="M14" s="144"/>
      <c r="N14" s="144"/>
      <c r="O14" s="23"/>
      <c r="P14" s="73"/>
      <c r="Q14" s="73"/>
    </row>
    <row r="15" spans="1:17" ht="53.25" customHeight="1" x14ac:dyDescent="0.35">
      <c r="A15" s="143"/>
      <c r="B15" s="144"/>
      <c r="C15" s="144"/>
      <c r="D15" s="144"/>
      <c r="E15" s="143"/>
      <c r="F15" s="144"/>
      <c r="G15" s="119"/>
      <c r="H15" s="119"/>
      <c r="I15" s="119"/>
      <c r="J15" s="119"/>
      <c r="K15" s="143"/>
      <c r="L15" s="144"/>
      <c r="M15" s="143"/>
      <c r="N15" s="144"/>
      <c r="O15" s="23"/>
      <c r="Q15" s="73"/>
    </row>
    <row r="16" spans="1:17" ht="53.25" customHeight="1" x14ac:dyDescent="0.35">
      <c r="A16" s="143"/>
      <c r="B16" s="144"/>
      <c r="C16" s="144"/>
      <c r="D16" s="144"/>
      <c r="E16" s="143"/>
      <c r="F16" s="144"/>
      <c r="G16" s="23"/>
      <c r="H16" s="23"/>
      <c r="I16" s="23"/>
      <c r="J16" s="143"/>
      <c r="K16" s="144"/>
      <c r="L16" s="143"/>
      <c r="M16" s="144"/>
      <c r="N16" s="144"/>
      <c r="O16" s="23"/>
    </row>
    <row r="17" spans="1:15" ht="75" customHeight="1" x14ac:dyDescent="0.35">
      <c r="A17" s="143"/>
      <c r="B17" s="144"/>
      <c r="C17" s="144"/>
      <c r="D17" s="144"/>
      <c r="E17" s="143"/>
      <c r="F17" s="144"/>
      <c r="G17" s="23"/>
      <c r="H17" s="23"/>
      <c r="I17" s="23"/>
      <c r="J17" s="143"/>
      <c r="K17" s="144"/>
      <c r="L17" s="143"/>
      <c r="M17" s="144"/>
      <c r="N17" s="144"/>
      <c r="O17" s="23"/>
    </row>
    <row r="18" spans="1:15" ht="133.5" customHeight="1" x14ac:dyDescent="0.35">
      <c r="A18" s="143"/>
      <c r="B18" s="144"/>
      <c r="C18" s="144"/>
      <c r="D18" s="144"/>
      <c r="E18" s="143"/>
      <c r="F18" s="144"/>
      <c r="G18" s="23"/>
      <c r="H18" s="23"/>
      <c r="I18" s="23"/>
      <c r="J18" s="143"/>
      <c r="K18" s="144"/>
      <c r="L18" s="143"/>
      <c r="M18" s="144"/>
      <c r="N18" s="144"/>
      <c r="O18" s="23"/>
    </row>
    <row r="19" spans="1:15" ht="36.75" customHeight="1" x14ac:dyDescent="0.25">
      <c r="A19" s="26" t="s">
        <v>21</v>
      </c>
      <c r="B19" s="147" t="s">
        <v>320</v>
      </c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9"/>
    </row>
    <row r="20" spans="1:15" ht="23.25" customHeight="1" x14ac:dyDescent="0.25">
      <c r="A20" s="140" t="s">
        <v>22</v>
      </c>
      <c r="B20" s="140"/>
      <c r="C20" s="140"/>
      <c r="D20" s="140"/>
      <c r="E20" s="140"/>
      <c r="F20" s="140" t="s">
        <v>23</v>
      </c>
      <c r="G20" s="140"/>
      <c r="H20" s="140"/>
      <c r="I20" s="140"/>
      <c r="J20" s="140"/>
      <c r="K20" s="140"/>
      <c r="L20" s="140"/>
      <c r="M20" s="140" t="s">
        <v>24</v>
      </c>
      <c r="N20" s="140"/>
      <c r="O20" s="140"/>
    </row>
  </sheetData>
  <mergeCells count="58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M15:N15"/>
    <mergeCell ref="A20:E20"/>
    <mergeCell ref="F20:L20"/>
    <mergeCell ref="M20:O20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5" t="s">
        <v>25</v>
      </c>
      <c r="B2" s="176"/>
      <c r="C2" s="176"/>
      <c r="D2" s="176"/>
      <c r="E2" s="176"/>
      <c r="F2" s="176"/>
      <c r="G2" s="176"/>
      <c r="H2" s="176"/>
      <c r="I2" s="177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8" t="s">
        <v>26</v>
      </c>
      <c r="B4" s="179"/>
      <c r="C4" s="179"/>
      <c r="D4" s="180"/>
      <c r="E4" s="75"/>
      <c r="F4" s="178" t="s">
        <v>27</v>
      </c>
      <c r="G4" s="179"/>
      <c r="H4" s="179"/>
      <c r="I4" s="180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301</v>
      </c>
      <c r="B6" s="112">
        <v>0.14000000000000001</v>
      </c>
      <c r="C6" s="115">
        <v>7.69</v>
      </c>
      <c r="D6" s="114">
        <v>25000</v>
      </c>
      <c r="E6" s="35"/>
      <c r="F6" s="83" t="s">
        <v>115</v>
      </c>
      <c r="G6" s="112">
        <v>4.37</v>
      </c>
      <c r="H6" s="116">
        <v>-4.79</v>
      </c>
      <c r="I6" s="114">
        <v>382482</v>
      </c>
    </row>
    <row r="7" spans="1:9" ht="20.100000000000001" customHeight="1" x14ac:dyDescent="0.25">
      <c r="A7" s="83" t="s">
        <v>296</v>
      </c>
      <c r="B7" s="112">
        <v>5.09</v>
      </c>
      <c r="C7" s="115">
        <v>4.95</v>
      </c>
      <c r="D7" s="114">
        <v>15000</v>
      </c>
      <c r="E7" s="35"/>
      <c r="F7" s="83" t="s">
        <v>309</v>
      </c>
      <c r="G7" s="112">
        <v>2.63</v>
      </c>
      <c r="H7" s="116">
        <v>-4.71</v>
      </c>
      <c r="I7" s="123">
        <v>927413</v>
      </c>
    </row>
    <row r="8" spans="1:9" ht="20.100000000000001" customHeight="1" x14ac:dyDescent="0.25">
      <c r="A8" s="83" t="s">
        <v>125</v>
      </c>
      <c r="B8" s="112">
        <v>30.85</v>
      </c>
      <c r="C8" s="115">
        <v>4.93</v>
      </c>
      <c r="D8" s="114">
        <v>1000</v>
      </c>
      <c r="E8" s="35"/>
      <c r="F8" s="83" t="s">
        <v>34</v>
      </c>
      <c r="G8" s="112">
        <v>1.3</v>
      </c>
      <c r="H8" s="116">
        <v>-4.41</v>
      </c>
      <c r="I8" s="123">
        <v>500000</v>
      </c>
    </row>
    <row r="9" spans="1:9" ht="20.100000000000001" customHeight="1" x14ac:dyDescent="0.25">
      <c r="A9" s="120" t="s">
        <v>134</v>
      </c>
      <c r="B9" s="121">
        <v>0.87</v>
      </c>
      <c r="C9" s="122">
        <v>4.82</v>
      </c>
      <c r="D9" s="123">
        <v>150000</v>
      </c>
      <c r="E9" s="35"/>
      <c r="F9" s="83" t="s">
        <v>299</v>
      </c>
      <c r="G9" s="112">
        <v>0.23</v>
      </c>
      <c r="H9" s="116">
        <v>-4.17</v>
      </c>
      <c r="I9" s="123">
        <v>3850000</v>
      </c>
    </row>
    <row r="10" spans="1:9" ht="20.100000000000001" customHeight="1" x14ac:dyDescent="0.25">
      <c r="A10" s="120" t="s">
        <v>74</v>
      </c>
      <c r="B10" s="121">
        <v>3.65</v>
      </c>
      <c r="C10" s="122">
        <v>4.58</v>
      </c>
      <c r="D10" s="123">
        <v>189859</v>
      </c>
      <c r="E10" s="35"/>
      <c r="F10" s="83" t="s">
        <v>286</v>
      </c>
      <c r="G10" s="112">
        <v>6.84</v>
      </c>
      <c r="H10" s="116">
        <v>-3.66</v>
      </c>
      <c r="I10" s="123">
        <v>5000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81" t="s">
        <v>37</v>
      </c>
      <c r="B13" s="181"/>
      <c r="C13" s="181"/>
      <c r="D13" s="181"/>
      <c r="E13" s="76"/>
      <c r="F13" s="182" t="s">
        <v>38</v>
      </c>
      <c r="G13" s="182"/>
      <c r="H13" s="182"/>
      <c r="I13" s="182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40</v>
      </c>
      <c r="B15" s="112">
        <v>0.35</v>
      </c>
      <c r="C15" s="113">
        <v>0</v>
      </c>
      <c r="D15" s="114">
        <v>176054494</v>
      </c>
      <c r="E15" s="49"/>
      <c r="F15" s="83" t="s">
        <v>72</v>
      </c>
      <c r="G15" s="112">
        <v>14.8</v>
      </c>
      <c r="H15" s="113">
        <v>-0.34</v>
      </c>
      <c r="I15" s="114">
        <v>198961216.87</v>
      </c>
    </row>
    <row r="16" spans="1:9" ht="20.100000000000001" customHeight="1" x14ac:dyDescent="0.25">
      <c r="A16" s="83" t="s">
        <v>36</v>
      </c>
      <c r="B16" s="112">
        <v>0.16</v>
      </c>
      <c r="C16" s="113">
        <v>0</v>
      </c>
      <c r="D16" s="114">
        <v>169389048</v>
      </c>
      <c r="E16" s="49"/>
      <c r="F16" s="83" t="s">
        <v>290</v>
      </c>
      <c r="G16" s="112">
        <v>2.08</v>
      </c>
      <c r="H16" s="113">
        <v>-1.42</v>
      </c>
      <c r="I16" s="114">
        <v>85129486.409999996</v>
      </c>
    </row>
    <row r="17" spans="1:9" ht="20.100000000000001" customHeight="1" x14ac:dyDescent="0.25">
      <c r="A17" s="83" t="s">
        <v>290</v>
      </c>
      <c r="B17" s="112">
        <v>2.08</v>
      </c>
      <c r="C17" s="113">
        <v>-1.42</v>
      </c>
      <c r="D17" s="114">
        <v>40951241</v>
      </c>
      <c r="E17" s="49"/>
      <c r="F17" s="83" t="s">
        <v>43</v>
      </c>
      <c r="G17" s="112">
        <v>3.16</v>
      </c>
      <c r="H17" s="113">
        <v>-3.36</v>
      </c>
      <c r="I17" s="114">
        <v>74321356.069999993</v>
      </c>
    </row>
    <row r="18" spans="1:9" ht="20.100000000000001" customHeight="1" x14ac:dyDescent="0.25">
      <c r="A18" s="83" t="s">
        <v>63</v>
      </c>
      <c r="B18" s="112">
        <v>0.22</v>
      </c>
      <c r="C18" s="113">
        <v>0</v>
      </c>
      <c r="D18" s="114">
        <v>28000000</v>
      </c>
      <c r="E18" s="49"/>
      <c r="F18" s="83" t="s">
        <v>94</v>
      </c>
      <c r="G18" s="112">
        <v>5.83</v>
      </c>
      <c r="H18" s="113">
        <v>0.87</v>
      </c>
      <c r="I18" s="114">
        <v>64879769.909999996</v>
      </c>
    </row>
    <row r="19" spans="1:9" ht="20.100000000000001" customHeight="1" x14ac:dyDescent="0.25">
      <c r="A19" s="83" t="s">
        <v>43</v>
      </c>
      <c r="B19" s="112">
        <v>3.16</v>
      </c>
      <c r="C19" s="113">
        <v>-3.36</v>
      </c>
      <c r="D19" s="114">
        <v>23290514</v>
      </c>
      <c r="E19" s="49"/>
      <c r="F19" s="83" t="s">
        <v>40</v>
      </c>
      <c r="G19" s="112">
        <v>0.35</v>
      </c>
      <c r="H19" s="113">
        <v>0</v>
      </c>
      <c r="I19" s="114">
        <v>61619072.899999999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7"/>
  <sheetViews>
    <sheetView rightToLeft="1" tabSelected="1" topLeftCell="A64" zoomScale="110" zoomScaleNormal="110" workbookViewId="0">
      <selection activeCell="A82" sqref="A82:XFD82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8" customHeight="1" x14ac:dyDescent="0.25">
      <c r="A1" s="77"/>
      <c r="B1" s="196" t="s">
        <v>325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</row>
    <row r="2" spans="1:15" ht="24.7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95" customHeight="1" x14ac:dyDescent="0.25">
      <c r="A3" s="77"/>
      <c r="B3" s="183" t="s">
        <v>56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5"/>
    </row>
    <row r="4" spans="1:15" ht="12.95" customHeight="1" x14ac:dyDescent="0.25">
      <c r="A4" s="77"/>
      <c r="B4" s="83" t="s">
        <v>299</v>
      </c>
      <c r="C4" s="83" t="s">
        <v>300</v>
      </c>
      <c r="D4" s="104">
        <v>0.24</v>
      </c>
      <c r="E4" s="97">
        <v>0.24</v>
      </c>
      <c r="F4" s="97">
        <v>0.23</v>
      </c>
      <c r="G4" s="97">
        <v>0.23</v>
      </c>
      <c r="H4" s="97">
        <v>0.24</v>
      </c>
      <c r="I4" s="97">
        <v>0.23</v>
      </c>
      <c r="J4" s="97">
        <v>0.24</v>
      </c>
      <c r="K4" s="98">
        <v>-4.17</v>
      </c>
      <c r="L4" s="111">
        <v>13</v>
      </c>
      <c r="M4" s="99">
        <v>3850000</v>
      </c>
      <c r="N4" s="100">
        <v>893000</v>
      </c>
      <c r="O4"/>
    </row>
    <row r="5" spans="1:15" ht="12.95" customHeight="1" x14ac:dyDescent="0.25">
      <c r="A5" s="77"/>
      <c r="B5" s="83" t="s">
        <v>43</v>
      </c>
      <c r="C5" s="83" t="s">
        <v>57</v>
      </c>
      <c r="D5" s="84">
        <v>3.27</v>
      </c>
      <c r="E5" s="97">
        <v>3.27</v>
      </c>
      <c r="F5" s="97">
        <v>3.16</v>
      </c>
      <c r="G5" s="97">
        <v>3.19</v>
      </c>
      <c r="H5" s="97">
        <v>3.26</v>
      </c>
      <c r="I5" s="97">
        <v>3.16</v>
      </c>
      <c r="J5" s="97">
        <v>3.27</v>
      </c>
      <c r="K5" s="98">
        <v>-3.36</v>
      </c>
      <c r="L5" s="111">
        <v>117</v>
      </c>
      <c r="M5" s="99">
        <v>23290514</v>
      </c>
      <c r="N5" s="100">
        <v>74321356.069999993</v>
      </c>
      <c r="O5"/>
    </row>
    <row r="6" spans="1:15" ht="12.95" customHeight="1" x14ac:dyDescent="0.25">
      <c r="A6" s="77"/>
      <c r="B6" s="83" t="s">
        <v>58</v>
      </c>
      <c r="C6" s="83" t="s">
        <v>59</v>
      </c>
      <c r="D6" s="84">
        <v>0.65</v>
      </c>
      <c r="E6" s="97">
        <v>0.65</v>
      </c>
      <c r="F6" s="97">
        <v>0.65</v>
      </c>
      <c r="G6" s="97">
        <v>0.65</v>
      </c>
      <c r="H6" s="97">
        <v>0.65</v>
      </c>
      <c r="I6" s="97">
        <v>0.65</v>
      </c>
      <c r="J6" s="97">
        <v>0.65</v>
      </c>
      <c r="K6" s="98">
        <v>0</v>
      </c>
      <c r="L6" s="111">
        <v>4</v>
      </c>
      <c r="M6" s="99">
        <v>1000100</v>
      </c>
      <c r="N6" s="100">
        <v>650065</v>
      </c>
      <c r="O6"/>
    </row>
    <row r="7" spans="1:15" ht="12.95" customHeight="1" x14ac:dyDescent="0.25">
      <c r="A7" s="77"/>
      <c r="B7" s="83" t="s">
        <v>159</v>
      </c>
      <c r="C7" s="83" t="s">
        <v>160</v>
      </c>
      <c r="D7" s="104">
        <v>0.25</v>
      </c>
      <c r="E7" s="97">
        <v>0.25</v>
      </c>
      <c r="F7" s="97">
        <v>0.25</v>
      </c>
      <c r="G7" s="97">
        <v>0.25</v>
      </c>
      <c r="H7" s="97">
        <v>0.25</v>
      </c>
      <c r="I7" s="97">
        <v>0.25</v>
      </c>
      <c r="J7" s="97">
        <v>0.25</v>
      </c>
      <c r="K7" s="98">
        <v>0</v>
      </c>
      <c r="L7" s="111">
        <v>1</v>
      </c>
      <c r="M7" s="99">
        <v>100</v>
      </c>
      <c r="N7" s="100">
        <v>25</v>
      </c>
      <c r="O7"/>
    </row>
    <row r="8" spans="1:15" ht="12.95" customHeight="1" x14ac:dyDescent="0.25">
      <c r="A8" s="77"/>
      <c r="B8" s="83" t="s">
        <v>40</v>
      </c>
      <c r="C8" s="83" t="s">
        <v>62</v>
      </c>
      <c r="D8" s="84">
        <v>0.35</v>
      </c>
      <c r="E8" s="97">
        <v>0.35</v>
      </c>
      <c r="F8" s="97">
        <v>0.35</v>
      </c>
      <c r="G8" s="97">
        <v>0.35</v>
      </c>
      <c r="H8" s="97">
        <v>0.34</v>
      </c>
      <c r="I8" s="97">
        <v>0.35</v>
      </c>
      <c r="J8" s="97">
        <v>0.35</v>
      </c>
      <c r="K8" s="98">
        <v>0</v>
      </c>
      <c r="L8" s="111">
        <v>44</v>
      </c>
      <c r="M8" s="99">
        <v>176054494</v>
      </c>
      <c r="N8" s="100">
        <v>61619072.899999999</v>
      </c>
      <c r="O8"/>
    </row>
    <row r="9" spans="1:15" ht="12.95" customHeight="1" x14ac:dyDescent="0.25">
      <c r="A9" s="77"/>
      <c r="B9" s="83" t="s">
        <v>63</v>
      </c>
      <c r="C9" s="83" t="s">
        <v>64</v>
      </c>
      <c r="D9" s="104">
        <v>0.22</v>
      </c>
      <c r="E9" s="97">
        <v>0.22</v>
      </c>
      <c r="F9" s="97">
        <v>0.22</v>
      </c>
      <c r="G9" s="97">
        <v>0.22</v>
      </c>
      <c r="H9" s="97">
        <v>0.22</v>
      </c>
      <c r="I9" s="97">
        <v>0.22</v>
      </c>
      <c r="J9" s="97">
        <v>0.22</v>
      </c>
      <c r="K9" s="98">
        <v>0</v>
      </c>
      <c r="L9" s="111">
        <v>8</v>
      </c>
      <c r="M9" s="99">
        <v>28000000</v>
      </c>
      <c r="N9" s="100">
        <v>6160000</v>
      </c>
      <c r="O9"/>
    </row>
    <row r="10" spans="1:15" ht="12.95" customHeight="1" x14ac:dyDescent="0.25">
      <c r="A10" s="77"/>
      <c r="B10" s="83" t="s">
        <v>65</v>
      </c>
      <c r="C10" s="83" t="s">
        <v>66</v>
      </c>
      <c r="D10" s="84">
        <v>1.01</v>
      </c>
      <c r="E10" s="97">
        <v>1.01</v>
      </c>
      <c r="F10" s="97">
        <v>1.01</v>
      </c>
      <c r="G10" s="97">
        <v>1.01</v>
      </c>
      <c r="H10" s="97">
        <v>1.01</v>
      </c>
      <c r="I10" s="97">
        <v>1.01</v>
      </c>
      <c r="J10" s="97">
        <v>1.01</v>
      </c>
      <c r="K10" s="98">
        <v>0</v>
      </c>
      <c r="L10" s="111">
        <v>5</v>
      </c>
      <c r="M10" s="99">
        <v>1525197</v>
      </c>
      <c r="N10" s="100">
        <v>1540448.97</v>
      </c>
      <c r="O10"/>
    </row>
    <row r="11" spans="1:15" ht="12.95" customHeight="1" x14ac:dyDescent="0.25">
      <c r="A11" s="77"/>
      <c r="B11" s="83" t="s">
        <v>157</v>
      </c>
      <c r="C11" s="83" t="s">
        <v>158</v>
      </c>
      <c r="D11" s="104">
        <v>0.06</v>
      </c>
      <c r="E11" s="97">
        <v>0.06</v>
      </c>
      <c r="F11" s="97">
        <v>0.06</v>
      </c>
      <c r="G11" s="97">
        <v>0.06</v>
      </c>
      <c r="H11" s="97">
        <v>0.06</v>
      </c>
      <c r="I11" s="97">
        <v>0.06</v>
      </c>
      <c r="J11" s="97">
        <v>0.06</v>
      </c>
      <c r="K11" s="98">
        <v>0</v>
      </c>
      <c r="L11" s="111">
        <v>2</v>
      </c>
      <c r="M11" s="99">
        <v>116943</v>
      </c>
      <c r="N11" s="100">
        <v>7016.58</v>
      </c>
      <c r="O11"/>
    </row>
    <row r="12" spans="1:15" ht="12.95" customHeight="1" x14ac:dyDescent="0.25">
      <c r="A12" s="77"/>
      <c r="B12" s="83" t="s">
        <v>301</v>
      </c>
      <c r="C12" s="83" t="s">
        <v>302</v>
      </c>
      <c r="D12" s="84">
        <v>0.14000000000000001</v>
      </c>
      <c r="E12" s="97">
        <v>0.14000000000000001</v>
      </c>
      <c r="F12" s="97">
        <v>0.14000000000000001</v>
      </c>
      <c r="G12" s="97">
        <v>0.14000000000000001</v>
      </c>
      <c r="H12" s="97">
        <v>0.13</v>
      </c>
      <c r="I12" s="97">
        <v>0.14000000000000001</v>
      </c>
      <c r="J12" s="97">
        <v>0.13</v>
      </c>
      <c r="K12" s="98">
        <v>7.69</v>
      </c>
      <c r="L12" s="111">
        <v>1</v>
      </c>
      <c r="M12" s="99">
        <v>25000</v>
      </c>
      <c r="N12" s="100">
        <v>3500</v>
      </c>
      <c r="O12"/>
    </row>
    <row r="13" spans="1:15" ht="12.95" customHeight="1" x14ac:dyDescent="0.25">
      <c r="A13" s="77"/>
      <c r="B13" s="83" t="s">
        <v>42</v>
      </c>
      <c r="C13" s="83" t="s">
        <v>67</v>
      </c>
      <c r="D13" s="84">
        <v>4.79</v>
      </c>
      <c r="E13" s="97">
        <v>4.87</v>
      </c>
      <c r="F13" s="97">
        <v>4.79</v>
      </c>
      <c r="G13" s="97">
        <v>4.83</v>
      </c>
      <c r="H13" s="97">
        <v>4.7699999999999996</v>
      </c>
      <c r="I13" s="97">
        <v>4.8499999999999996</v>
      </c>
      <c r="J13" s="97">
        <v>4.8</v>
      </c>
      <c r="K13" s="98">
        <v>1.04</v>
      </c>
      <c r="L13" s="111">
        <v>49</v>
      </c>
      <c r="M13" s="99">
        <v>8022125</v>
      </c>
      <c r="N13" s="100">
        <v>38752500.240000002</v>
      </c>
    </row>
    <row r="14" spans="1:15" ht="12.95" customHeight="1" x14ac:dyDescent="0.25">
      <c r="A14" s="77"/>
      <c r="B14" s="83" t="s">
        <v>132</v>
      </c>
      <c r="C14" s="83" t="s">
        <v>133</v>
      </c>
      <c r="D14" s="104">
        <v>0.05</v>
      </c>
      <c r="E14" s="97">
        <v>0.05</v>
      </c>
      <c r="F14" s="97">
        <v>0.05</v>
      </c>
      <c r="G14" s="97">
        <v>0.05</v>
      </c>
      <c r="H14" s="97">
        <v>0.05</v>
      </c>
      <c r="I14" s="97">
        <v>0.05</v>
      </c>
      <c r="J14" s="97">
        <v>0.05</v>
      </c>
      <c r="K14" s="98">
        <v>0</v>
      </c>
      <c r="L14" s="111">
        <v>4</v>
      </c>
      <c r="M14" s="99">
        <v>437732</v>
      </c>
      <c r="N14" s="100">
        <v>21886.6</v>
      </c>
    </row>
    <row r="15" spans="1:15" ht="12" customHeight="1" x14ac:dyDescent="0.25">
      <c r="A15" s="77"/>
      <c r="B15" s="203" t="s">
        <v>70</v>
      </c>
      <c r="C15" s="204"/>
      <c r="D15" s="118"/>
      <c r="E15" s="118"/>
      <c r="F15" s="118"/>
      <c r="G15" s="118"/>
      <c r="H15" s="118"/>
      <c r="I15" s="118"/>
      <c r="J15" s="118"/>
      <c r="K15" s="118"/>
      <c r="L15" s="85">
        <f>SUM(L4:L14)</f>
        <v>248</v>
      </c>
      <c r="M15" s="85">
        <f>SUM(M4:M14)</f>
        <v>242322205</v>
      </c>
      <c r="N15" s="85">
        <f>SUM(N4:N14)</f>
        <v>183968871.36000001</v>
      </c>
    </row>
    <row r="16" spans="1:15" ht="11.25" customHeight="1" x14ac:dyDescent="0.25">
      <c r="A16" s="77"/>
      <c r="B16" s="183" t="s">
        <v>71</v>
      </c>
      <c r="C16" s="184"/>
      <c r="D16" s="184"/>
      <c r="E16" s="184"/>
      <c r="F16" s="184"/>
      <c r="G16" s="184"/>
      <c r="H16" s="184"/>
      <c r="I16" s="184"/>
      <c r="J16" s="184"/>
      <c r="K16" s="184"/>
      <c r="L16" s="184"/>
      <c r="M16" s="184"/>
      <c r="N16" s="185"/>
    </row>
    <row r="17" spans="1:15" ht="12.95" customHeight="1" x14ac:dyDescent="0.25">
      <c r="A17" s="77"/>
      <c r="B17" s="83" t="s">
        <v>72</v>
      </c>
      <c r="C17" s="83" t="s">
        <v>73</v>
      </c>
      <c r="D17" s="84">
        <v>14.85</v>
      </c>
      <c r="E17" s="97">
        <v>14.88</v>
      </c>
      <c r="F17" s="97">
        <v>14.8</v>
      </c>
      <c r="G17" s="97">
        <v>14.85</v>
      </c>
      <c r="H17" s="97">
        <v>14.81</v>
      </c>
      <c r="I17" s="97">
        <v>14.8</v>
      </c>
      <c r="J17" s="97">
        <v>14.85</v>
      </c>
      <c r="K17" s="98">
        <v>-0.34</v>
      </c>
      <c r="L17" s="111">
        <v>111</v>
      </c>
      <c r="M17" s="99">
        <v>13401384</v>
      </c>
      <c r="N17" s="100">
        <v>198961216.87</v>
      </c>
    </row>
    <row r="18" spans="1:15" ht="12.95" customHeight="1" x14ac:dyDescent="0.25">
      <c r="A18" s="77"/>
      <c r="B18" s="83" t="s">
        <v>74</v>
      </c>
      <c r="C18" s="83" t="s">
        <v>75</v>
      </c>
      <c r="D18" s="84">
        <v>3.49</v>
      </c>
      <c r="E18" s="97">
        <v>3.65</v>
      </c>
      <c r="F18" s="97">
        <v>3.49</v>
      </c>
      <c r="G18" s="97">
        <v>3.56</v>
      </c>
      <c r="H18" s="97">
        <v>3.48</v>
      </c>
      <c r="I18" s="97">
        <v>3.65</v>
      </c>
      <c r="J18" s="97">
        <v>3.49</v>
      </c>
      <c r="K18" s="98">
        <v>4.58</v>
      </c>
      <c r="L18" s="111">
        <v>7</v>
      </c>
      <c r="M18" s="99">
        <v>189859</v>
      </c>
      <c r="N18" s="100">
        <v>676459.95</v>
      </c>
    </row>
    <row r="19" spans="1:15" ht="10.5" customHeight="1" x14ac:dyDescent="0.25">
      <c r="A19" s="77"/>
      <c r="B19" s="186" t="s">
        <v>76</v>
      </c>
      <c r="C19" s="187"/>
      <c r="D19" s="105"/>
      <c r="E19" s="105"/>
      <c r="F19" s="105"/>
      <c r="G19" s="105"/>
      <c r="H19" s="105"/>
      <c r="I19" s="105"/>
      <c r="J19" s="105"/>
      <c r="K19" s="105"/>
      <c r="L19" s="85">
        <f>SUM(L17:L18)</f>
        <v>118</v>
      </c>
      <c r="M19" s="85">
        <f>SUM(M17:M18)</f>
        <v>13591243</v>
      </c>
      <c r="N19" s="85">
        <f>SUM(N17:N18)</f>
        <v>199637676.81999999</v>
      </c>
    </row>
    <row r="20" spans="1:15" ht="10.5" customHeight="1" x14ac:dyDescent="0.25">
      <c r="A20" s="77"/>
      <c r="B20" s="183" t="s">
        <v>77</v>
      </c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5"/>
    </row>
    <row r="21" spans="1:15" ht="12.95" customHeight="1" x14ac:dyDescent="0.25">
      <c r="A21" s="77"/>
      <c r="B21" s="83" t="s">
        <v>78</v>
      </c>
      <c r="C21" s="83" t="s">
        <v>79</v>
      </c>
      <c r="D21" s="97">
        <v>0.79</v>
      </c>
      <c r="E21" s="97">
        <v>0.79</v>
      </c>
      <c r="F21" s="97">
        <v>0.78</v>
      </c>
      <c r="G21" s="97">
        <v>0.78</v>
      </c>
      <c r="H21" s="97">
        <v>0.78</v>
      </c>
      <c r="I21" s="97">
        <v>0.78</v>
      </c>
      <c r="J21" s="97">
        <v>0.78</v>
      </c>
      <c r="K21" s="98">
        <v>0</v>
      </c>
      <c r="L21" s="111">
        <v>3</v>
      </c>
      <c r="M21" s="99">
        <v>2104000</v>
      </c>
      <c r="N21" s="100">
        <v>1642160</v>
      </c>
    </row>
    <row r="22" spans="1:15" ht="12.95" customHeight="1" x14ac:dyDescent="0.25">
      <c r="A22" s="77"/>
      <c r="B22" s="83" t="s">
        <v>80</v>
      </c>
      <c r="C22" s="83" t="s">
        <v>81</v>
      </c>
      <c r="D22" s="97">
        <v>0.42</v>
      </c>
      <c r="E22" s="97">
        <v>0.43</v>
      </c>
      <c r="F22" s="97">
        <v>0.42</v>
      </c>
      <c r="G22" s="97">
        <v>0.43</v>
      </c>
      <c r="H22" s="97">
        <v>0.43</v>
      </c>
      <c r="I22" s="97">
        <v>0.43</v>
      </c>
      <c r="J22" s="97">
        <v>0.43</v>
      </c>
      <c r="K22" s="98">
        <v>0</v>
      </c>
      <c r="L22" s="111">
        <v>3</v>
      </c>
      <c r="M22" s="99">
        <v>201170</v>
      </c>
      <c r="N22" s="100">
        <v>85911.44</v>
      </c>
    </row>
    <row r="23" spans="1:15" ht="12" customHeight="1" x14ac:dyDescent="0.25">
      <c r="A23" s="77"/>
      <c r="B23" s="186" t="s">
        <v>303</v>
      </c>
      <c r="C23" s="187"/>
      <c r="D23" s="137"/>
      <c r="E23" s="137"/>
      <c r="F23" s="137"/>
      <c r="G23" s="137"/>
      <c r="H23" s="137"/>
      <c r="I23" s="137"/>
      <c r="J23" s="137"/>
      <c r="K23" s="137"/>
      <c r="L23" s="85">
        <f>SUM(L21:L22)</f>
        <v>6</v>
      </c>
      <c r="M23" s="85">
        <f>SUM(M21:M22)</f>
        <v>2305170</v>
      </c>
      <c r="N23" s="85">
        <f>SUM(N21:N22)</f>
        <v>1728071.44</v>
      </c>
    </row>
    <row r="24" spans="1:15" ht="12.95" customHeight="1" x14ac:dyDescent="0.25">
      <c r="A24" s="77"/>
      <c r="B24" s="183" t="s">
        <v>82</v>
      </c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5"/>
    </row>
    <row r="25" spans="1:15" ht="12.95" customHeight="1" x14ac:dyDescent="0.25">
      <c r="A25" s="77"/>
      <c r="B25" s="83" t="s">
        <v>83</v>
      </c>
      <c r="C25" s="83" t="s">
        <v>84</v>
      </c>
      <c r="D25" s="84">
        <v>22.25</v>
      </c>
      <c r="E25" s="97">
        <v>22.25</v>
      </c>
      <c r="F25" s="97">
        <v>22</v>
      </c>
      <c r="G25" s="97">
        <v>22.05</v>
      </c>
      <c r="H25" s="97">
        <v>22.43</v>
      </c>
      <c r="I25" s="97">
        <v>22.1</v>
      </c>
      <c r="J25" s="97">
        <v>22.35</v>
      </c>
      <c r="K25" s="98">
        <v>-1.1200000000000001</v>
      </c>
      <c r="L25" s="111">
        <v>25</v>
      </c>
      <c r="M25" s="99">
        <v>635164</v>
      </c>
      <c r="N25" s="100">
        <v>14003881</v>
      </c>
    </row>
    <row r="26" spans="1:15" ht="12.95" customHeight="1" x14ac:dyDescent="0.25">
      <c r="A26" s="77"/>
      <c r="B26" s="83" t="s">
        <v>35</v>
      </c>
      <c r="C26" s="83" t="s">
        <v>85</v>
      </c>
      <c r="D26" s="97">
        <v>4.25</v>
      </c>
      <c r="E26" s="97">
        <v>4.29</v>
      </c>
      <c r="F26" s="97">
        <v>4.25</v>
      </c>
      <c r="G26" s="97">
        <v>4.26</v>
      </c>
      <c r="H26" s="97">
        <v>4.25</v>
      </c>
      <c r="I26" s="97">
        <v>4.29</v>
      </c>
      <c r="J26" s="97">
        <v>4.25</v>
      </c>
      <c r="K26" s="98">
        <v>0.94</v>
      </c>
      <c r="L26" s="111">
        <v>25</v>
      </c>
      <c r="M26" s="99">
        <v>501169</v>
      </c>
      <c r="N26" s="100">
        <v>2136415.65</v>
      </c>
    </row>
    <row r="27" spans="1:15" ht="12.95" customHeight="1" x14ac:dyDescent="0.25">
      <c r="A27" s="77"/>
      <c r="B27" s="83" t="s">
        <v>88</v>
      </c>
      <c r="C27" s="83" t="s">
        <v>89</v>
      </c>
      <c r="D27" s="84">
        <v>3.25</v>
      </c>
      <c r="E27" s="97">
        <v>3.25</v>
      </c>
      <c r="F27" s="97">
        <v>3.25</v>
      </c>
      <c r="G27" s="97">
        <v>3.25</v>
      </c>
      <c r="H27" s="97">
        <v>3.23</v>
      </c>
      <c r="I27" s="97">
        <v>3.25</v>
      </c>
      <c r="J27" s="97">
        <v>3.25</v>
      </c>
      <c r="K27" s="98">
        <v>0</v>
      </c>
      <c r="L27" s="111">
        <v>1</v>
      </c>
      <c r="M27" s="99">
        <v>139</v>
      </c>
      <c r="N27" s="100">
        <v>451.75</v>
      </c>
    </row>
    <row r="28" spans="1:15" ht="12.95" customHeight="1" x14ac:dyDescent="0.25">
      <c r="A28" s="77"/>
      <c r="B28" s="186" t="s">
        <v>92</v>
      </c>
      <c r="C28" s="187"/>
      <c r="D28" s="105"/>
      <c r="E28" s="105"/>
      <c r="F28" s="105"/>
      <c r="G28" s="105"/>
      <c r="H28" s="105"/>
      <c r="I28" s="105"/>
      <c r="J28" s="105"/>
      <c r="K28" s="105"/>
      <c r="L28" s="85">
        <f>SUM(L25:L27)</f>
        <v>51</v>
      </c>
      <c r="M28" s="85">
        <f>SUM(M25:M27)</f>
        <v>1136472</v>
      </c>
      <c r="N28" s="85">
        <f>SUM(N25:N27)</f>
        <v>16140748.4</v>
      </c>
    </row>
    <row r="29" spans="1:15" ht="12" customHeight="1" x14ac:dyDescent="0.25">
      <c r="A29" s="77"/>
      <c r="B29" s="183" t="s">
        <v>93</v>
      </c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5"/>
    </row>
    <row r="30" spans="1:15" ht="12.95" customHeight="1" x14ac:dyDescent="0.25">
      <c r="A30" s="77"/>
      <c r="B30" s="83" t="s">
        <v>94</v>
      </c>
      <c r="C30" s="83" t="s">
        <v>95</v>
      </c>
      <c r="D30" s="84">
        <v>5.78</v>
      </c>
      <c r="E30" s="97">
        <v>5.84</v>
      </c>
      <c r="F30" s="97">
        <v>5.76</v>
      </c>
      <c r="G30" s="97">
        <v>5.8</v>
      </c>
      <c r="H30" s="97">
        <v>5.78</v>
      </c>
      <c r="I30" s="97">
        <v>5.83</v>
      </c>
      <c r="J30" s="97">
        <v>5.78</v>
      </c>
      <c r="K30" s="98">
        <v>0.87</v>
      </c>
      <c r="L30" s="111">
        <v>89</v>
      </c>
      <c r="M30" s="99">
        <v>11188214</v>
      </c>
      <c r="N30" s="100">
        <v>64879769.909999996</v>
      </c>
      <c r="O30"/>
    </row>
    <row r="31" spans="1:15" ht="12.95" customHeight="1" x14ac:dyDescent="0.25">
      <c r="A31" s="77"/>
      <c r="B31" s="50" t="s">
        <v>96</v>
      </c>
      <c r="C31" s="50" t="s">
        <v>97</v>
      </c>
      <c r="D31" s="104">
        <v>2.5499999999999998</v>
      </c>
      <c r="E31" s="97">
        <v>2.5499999999999998</v>
      </c>
      <c r="F31" s="97">
        <v>2.5499999999999998</v>
      </c>
      <c r="G31" s="97">
        <v>2.5499999999999998</v>
      </c>
      <c r="H31" s="97">
        <v>2.5499999999999998</v>
      </c>
      <c r="I31" s="97">
        <v>2.5499999999999998</v>
      </c>
      <c r="J31" s="97">
        <v>2.5499999999999998</v>
      </c>
      <c r="K31" s="98">
        <v>0</v>
      </c>
      <c r="L31" s="111">
        <v>6</v>
      </c>
      <c r="M31" s="99">
        <v>222645</v>
      </c>
      <c r="N31" s="100">
        <v>567744.75</v>
      </c>
      <c r="O31"/>
    </row>
    <row r="32" spans="1:15" ht="12.95" customHeight="1" x14ac:dyDescent="0.25">
      <c r="A32" s="77"/>
      <c r="B32" s="50" t="s">
        <v>165</v>
      </c>
      <c r="C32" s="50" t="s">
        <v>166</v>
      </c>
      <c r="D32" s="97">
        <v>17.5</v>
      </c>
      <c r="E32" s="97">
        <v>17.5</v>
      </c>
      <c r="F32" s="97">
        <v>17.5</v>
      </c>
      <c r="G32" s="97">
        <v>17.5</v>
      </c>
      <c r="H32" s="97">
        <v>17.5</v>
      </c>
      <c r="I32" s="97">
        <v>17.5</v>
      </c>
      <c r="J32" s="97">
        <v>17.5</v>
      </c>
      <c r="K32" s="98">
        <v>0</v>
      </c>
      <c r="L32" s="111">
        <v>1</v>
      </c>
      <c r="M32" s="99">
        <v>481</v>
      </c>
      <c r="N32" s="100">
        <v>8417.5</v>
      </c>
      <c r="O32"/>
    </row>
    <row r="33" spans="1:14" ht="12.95" customHeight="1" x14ac:dyDescent="0.25">
      <c r="A33" s="77"/>
      <c r="B33" s="50" t="s">
        <v>290</v>
      </c>
      <c r="C33" s="50" t="s">
        <v>291</v>
      </c>
      <c r="D33" s="51">
        <v>2.11</v>
      </c>
      <c r="E33" s="97">
        <v>2.11</v>
      </c>
      <c r="F33" s="97">
        <v>2.0099999999999998</v>
      </c>
      <c r="G33" s="97">
        <v>2.08</v>
      </c>
      <c r="H33" s="97">
        <v>2.1</v>
      </c>
      <c r="I33" s="97">
        <v>2.08</v>
      </c>
      <c r="J33" s="97">
        <v>2.11</v>
      </c>
      <c r="K33" s="98">
        <v>-1.42</v>
      </c>
      <c r="L33" s="111">
        <v>51</v>
      </c>
      <c r="M33" s="99">
        <v>40951241</v>
      </c>
      <c r="N33" s="100">
        <v>85129486.409999996</v>
      </c>
    </row>
    <row r="34" spans="1:14" ht="12.95" customHeight="1" x14ac:dyDescent="0.25">
      <c r="A34" s="77"/>
      <c r="B34" s="50" t="s">
        <v>102</v>
      </c>
      <c r="C34" s="50" t="s">
        <v>103</v>
      </c>
      <c r="D34" s="97">
        <v>5.4</v>
      </c>
      <c r="E34" s="130">
        <v>5.4</v>
      </c>
      <c r="F34" s="130">
        <v>5.4</v>
      </c>
      <c r="G34" s="130">
        <v>5.4</v>
      </c>
      <c r="H34" s="130">
        <v>5.43</v>
      </c>
      <c r="I34" s="130">
        <v>5.4</v>
      </c>
      <c r="J34" s="130">
        <v>5.4</v>
      </c>
      <c r="K34" s="131">
        <v>0</v>
      </c>
      <c r="L34" s="111">
        <v>2</v>
      </c>
      <c r="M34" s="132">
        <v>1480</v>
      </c>
      <c r="N34" s="133">
        <v>7992</v>
      </c>
    </row>
    <row r="35" spans="1:14" ht="11.25" customHeight="1" x14ac:dyDescent="0.25">
      <c r="A35" s="77"/>
      <c r="B35" s="186" t="s">
        <v>104</v>
      </c>
      <c r="C35" s="187"/>
      <c r="D35" s="191"/>
      <c r="E35" s="192"/>
      <c r="F35" s="192"/>
      <c r="G35" s="192"/>
      <c r="H35" s="192"/>
      <c r="I35" s="192"/>
      <c r="J35" s="192"/>
      <c r="K35" s="193"/>
      <c r="L35" s="85">
        <f>SUM(L30:L34)</f>
        <v>149</v>
      </c>
      <c r="M35" s="85">
        <f>SUM(M30:M34)</f>
        <v>52364061</v>
      </c>
      <c r="N35" s="85">
        <f>SUM(N30:N34)</f>
        <v>150593410.56999999</v>
      </c>
    </row>
    <row r="36" spans="1:14" ht="15" customHeight="1" x14ac:dyDescent="0.25">
      <c r="A36" s="77"/>
      <c r="B36" s="183" t="s">
        <v>105</v>
      </c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5"/>
    </row>
    <row r="37" spans="1:14" ht="15" customHeight="1" x14ac:dyDescent="0.25">
      <c r="A37" s="77"/>
      <c r="B37" s="50" t="s">
        <v>171</v>
      </c>
      <c r="C37" s="50" t="s">
        <v>172</v>
      </c>
      <c r="D37" s="97">
        <v>11.58</v>
      </c>
      <c r="E37" s="130">
        <v>11.58</v>
      </c>
      <c r="F37" s="130">
        <v>11.58</v>
      </c>
      <c r="G37" s="130">
        <v>11.58</v>
      </c>
      <c r="H37" s="130">
        <v>11.58</v>
      </c>
      <c r="I37" s="130">
        <v>11.58</v>
      </c>
      <c r="J37" s="130">
        <v>11.58</v>
      </c>
      <c r="K37" s="131">
        <v>0</v>
      </c>
      <c r="L37" s="111">
        <v>1</v>
      </c>
      <c r="M37" s="132">
        <v>100</v>
      </c>
      <c r="N37" s="133">
        <v>1158</v>
      </c>
    </row>
    <row r="38" spans="1:14" ht="15" customHeight="1" x14ac:dyDescent="0.25">
      <c r="A38" s="77"/>
      <c r="B38" s="83" t="s">
        <v>41</v>
      </c>
      <c r="C38" s="83" t="s">
        <v>106</v>
      </c>
      <c r="D38" s="97">
        <v>102</v>
      </c>
      <c r="E38" s="130">
        <v>102</v>
      </c>
      <c r="F38" s="130">
        <v>102</v>
      </c>
      <c r="G38" s="130">
        <v>102</v>
      </c>
      <c r="H38" s="130">
        <v>102</v>
      </c>
      <c r="I38" s="130">
        <v>102</v>
      </c>
      <c r="J38" s="130">
        <v>102</v>
      </c>
      <c r="K38" s="131">
        <v>0</v>
      </c>
      <c r="L38" s="111">
        <v>3</v>
      </c>
      <c r="M38" s="132">
        <v>196</v>
      </c>
      <c r="N38" s="133">
        <v>19992</v>
      </c>
    </row>
    <row r="39" spans="1:14" ht="15" customHeight="1" x14ac:dyDescent="0.25">
      <c r="A39" s="77"/>
      <c r="B39" s="50" t="s">
        <v>107</v>
      </c>
      <c r="C39" s="50" t="s">
        <v>108</v>
      </c>
      <c r="D39" s="97">
        <v>9</v>
      </c>
      <c r="E39" s="130">
        <v>9</v>
      </c>
      <c r="F39" s="130">
        <v>8.9700000000000006</v>
      </c>
      <c r="G39" s="130">
        <v>8.9700000000000006</v>
      </c>
      <c r="H39" s="130">
        <v>9.0500000000000007</v>
      </c>
      <c r="I39" s="130">
        <v>8.9700000000000006</v>
      </c>
      <c r="J39" s="130">
        <v>9.0500000000000007</v>
      </c>
      <c r="K39" s="131">
        <v>-0.88</v>
      </c>
      <c r="L39" s="111">
        <v>3</v>
      </c>
      <c r="M39" s="132">
        <v>203000</v>
      </c>
      <c r="N39" s="133">
        <v>1821000</v>
      </c>
    </row>
    <row r="40" spans="1:14" ht="15" customHeight="1" x14ac:dyDescent="0.25">
      <c r="A40" s="77"/>
      <c r="B40" s="50" t="s">
        <v>109</v>
      </c>
      <c r="C40" s="50" t="s">
        <v>110</v>
      </c>
      <c r="D40" s="97">
        <v>9.25</v>
      </c>
      <c r="E40" s="130">
        <v>9.25</v>
      </c>
      <c r="F40" s="130">
        <v>9.25</v>
      </c>
      <c r="G40" s="130">
        <v>9.25</v>
      </c>
      <c r="H40" s="130">
        <v>9.1999999999999993</v>
      </c>
      <c r="I40" s="130">
        <v>9.25</v>
      </c>
      <c r="J40" s="130">
        <v>9.1999999999999993</v>
      </c>
      <c r="K40" s="131">
        <v>0.54</v>
      </c>
      <c r="L40" s="111">
        <v>1</v>
      </c>
      <c r="M40" s="132">
        <v>5000</v>
      </c>
      <c r="N40" s="133">
        <v>46250</v>
      </c>
    </row>
    <row r="41" spans="1:14" ht="15" customHeight="1" x14ac:dyDescent="0.25">
      <c r="A41" s="77"/>
      <c r="B41" s="50" t="s">
        <v>173</v>
      </c>
      <c r="C41" s="50" t="s">
        <v>174</v>
      </c>
      <c r="D41" s="97">
        <v>13.65</v>
      </c>
      <c r="E41" s="130">
        <v>13.65</v>
      </c>
      <c r="F41" s="130">
        <v>13.65</v>
      </c>
      <c r="G41" s="130">
        <v>13.65</v>
      </c>
      <c r="H41" s="130">
        <v>13.56</v>
      </c>
      <c r="I41" s="130">
        <v>13.65</v>
      </c>
      <c r="J41" s="130">
        <v>13.65</v>
      </c>
      <c r="K41" s="131">
        <v>0</v>
      </c>
      <c r="L41" s="111">
        <v>1</v>
      </c>
      <c r="M41" s="132">
        <v>109</v>
      </c>
      <c r="N41" s="133">
        <v>1487.85</v>
      </c>
    </row>
    <row r="42" spans="1:14" ht="15" customHeight="1" x14ac:dyDescent="0.25">
      <c r="A42" s="77"/>
      <c r="B42" s="186" t="s">
        <v>113</v>
      </c>
      <c r="C42" s="187"/>
      <c r="D42" s="191"/>
      <c r="E42" s="192"/>
      <c r="F42" s="192"/>
      <c r="G42" s="192"/>
      <c r="H42" s="192"/>
      <c r="I42" s="192"/>
      <c r="J42" s="192"/>
      <c r="K42" s="193"/>
      <c r="L42" s="85">
        <f>SUM(L37:L41)</f>
        <v>9</v>
      </c>
      <c r="M42" s="85">
        <f>SUM(M37:M41)</f>
        <v>208405</v>
      </c>
      <c r="N42" s="85">
        <f>SUM(N37:N41)</f>
        <v>1889887.85</v>
      </c>
    </row>
    <row r="43" spans="1:14" ht="32.25" customHeight="1" x14ac:dyDescent="0.25">
      <c r="A43" s="77"/>
      <c r="B43" s="196" t="s">
        <v>325</v>
      </c>
      <c r="C43" s="196"/>
      <c r="D43" s="196"/>
      <c r="E43" s="196"/>
      <c r="F43" s="196"/>
      <c r="G43" s="196"/>
      <c r="H43" s="196"/>
      <c r="I43" s="196"/>
      <c r="J43" s="196"/>
      <c r="K43" s="196"/>
      <c r="L43" s="196"/>
      <c r="M43" s="196"/>
      <c r="N43" s="196"/>
    </row>
    <row r="44" spans="1:14" ht="39" customHeight="1" x14ac:dyDescent="0.25">
      <c r="A44" s="77"/>
      <c r="B44" s="78" t="s">
        <v>44</v>
      </c>
      <c r="C44" s="79" t="s">
        <v>45</v>
      </c>
      <c r="D44" s="79" t="s">
        <v>46</v>
      </c>
      <c r="E44" s="79" t="s">
        <v>47</v>
      </c>
      <c r="F44" s="79" t="s">
        <v>48</v>
      </c>
      <c r="G44" s="79" t="s">
        <v>49</v>
      </c>
      <c r="H44" s="79" t="s">
        <v>50</v>
      </c>
      <c r="I44" s="79" t="s">
        <v>51</v>
      </c>
      <c r="J44" s="80" t="s">
        <v>52</v>
      </c>
      <c r="K44" s="81" t="s">
        <v>32</v>
      </c>
      <c r="L44" s="82" t="s">
        <v>53</v>
      </c>
      <c r="M44" s="82" t="s">
        <v>54</v>
      </c>
      <c r="N44" s="79" t="s">
        <v>55</v>
      </c>
    </row>
    <row r="45" spans="1:14" ht="15" customHeight="1" x14ac:dyDescent="0.25">
      <c r="A45" s="77"/>
      <c r="B45" s="200" t="s">
        <v>114</v>
      </c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2"/>
    </row>
    <row r="46" spans="1:14" ht="15" customHeight="1" x14ac:dyDescent="0.25">
      <c r="A46" s="77"/>
      <c r="B46" s="50" t="s">
        <v>179</v>
      </c>
      <c r="C46" s="50" t="s">
        <v>180</v>
      </c>
      <c r="D46" s="51">
        <v>2.25</v>
      </c>
      <c r="E46" s="97">
        <v>2.25</v>
      </c>
      <c r="F46" s="97">
        <v>2.25</v>
      </c>
      <c r="G46" s="97">
        <v>2.25</v>
      </c>
      <c r="H46" s="97">
        <v>2.3199999999999998</v>
      </c>
      <c r="I46" s="97">
        <v>2.25</v>
      </c>
      <c r="J46" s="97">
        <v>2.25</v>
      </c>
      <c r="K46" s="98">
        <v>0</v>
      </c>
      <c r="L46" s="111">
        <v>3</v>
      </c>
      <c r="M46" s="99">
        <v>37778</v>
      </c>
      <c r="N46" s="100">
        <v>85000.5</v>
      </c>
    </row>
    <row r="47" spans="1:14" ht="15" customHeight="1" x14ac:dyDescent="0.25">
      <c r="A47" s="77"/>
      <c r="B47" s="50" t="s">
        <v>286</v>
      </c>
      <c r="C47" s="50" t="s">
        <v>287</v>
      </c>
      <c r="D47" s="51">
        <v>6.84</v>
      </c>
      <c r="E47" s="97">
        <v>6.84</v>
      </c>
      <c r="F47" s="97">
        <v>6.84</v>
      </c>
      <c r="G47" s="97">
        <v>6.84</v>
      </c>
      <c r="H47" s="97">
        <v>6.85</v>
      </c>
      <c r="I47" s="97">
        <v>6.84</v>
      </c>
      <c r="J47" s="97">
        <v>7.1</v>
      </c>
      <c r="K47" s="98">
        <v>-3.66</v>
      </c>
      <c r="L47" s="111">
        <v>1</v>
      </c>
      <c r="M47" s="99">
        <v>5000</v>
      </c>
      <c r="N47" s="100">
        <v>34200</v>
      </c>
    </row>
    <row r="48" spans="1:14" ht="15" customHeight="1" x14ac:dyDescent="0.25">
      <c r="A48" s="77"/>
      <c r="B48" s="50" t="s">
        <v>115</v>
      </c>
      <c r="C48" s="50" t="s">
        <v>116</v>
      </c>
      <c r="D48" s="51">
        <v>4.59</v>
      </c>
      <c r="E48" s="97">
        <v>4.59</v>
      </c>
      <c r="F48" s="97">
        <v>4.37</v>
      </c>
      <c r="G48" s="97">
        <v>4.4000000000000004</v>
      </c>
      <c r="H48" s="97">
        <v>4.59</v>
      </c>
      <c r="I48" s="97">
        <v>4.37</v>
      </c>
      <c r="J48" s="97">
        <v>4.59</v>
      </c>
      <c r="K48" s="98">
        <v>-4.79</v>
      </c>
      <c r="L48" s="111">
        <v>20</v>
      </c>
      <c r="M48" s="99">
        <v>382482</v>
      </c>
      <c r="N48" s="100">
        <v>1681022.8</v>
      </c>
    </row>
    <row r="49" spans="1:14" ht="15" customHeight="1" x14ac:dyDescent="0.25">
      <c r="A49" s="77"/>
      <c r="B49" s="50" t="s">
        <v>175</v>
      </c>
      <c r="C49" s="50" t="s">
        <v>176</v>
      </c>
      <c r="D49" s="51">
        <v>0.37</v>
      </c>
      <c r="E49" s="97">
        <v>0.38</v>
      </c>
      <c r="F49" s="97">
        <v>0.36</v>
      </c>
      <c r="G49" s="97">
        <v>0.36</v>
      </c>
      <c r="H49" s="97">
        <v>0.37</v>
      </c>
      <c r="I49" s="97">
        <v>0.36</v>
      </c>
      <c r="J49" s="97">
        <v>0.37</v>
      </c>
      <c r="K49" s="98">
        <v>-2.7</v>
      </c>
      <c r="L49" s="111">
        <v>44</v>
      </c>
      <c r="M49" s="99">
        <v>2816615</v>
      </c>
      <c r="N49" s="100">
        <v>1015506.61</v>
      </c>
    </row>
    <row r="50" spans="1:14" ht="20.25" customHeight="1" x14ac:dyDescent="0.25">
      <c r="A50" s="77"/>
      <c r="B50" s="186" t="s">
        <v>117</v>
      </c>
      <c r="C50" s="187"/>
      <c r="D50" s="191"/>
      <c r="E50" s="192"/>
      <c r="F50" s="192"/>
      <c r="G50" s="192"/>
      <c r="H50" s="192"/>
      <c r="I50" s="192"/>
      <c r="J50" s="192"/>
      <c r="K50" s="193"/>
      <c r="L50" s="85">
        <f>SUM(L46:L49)</f>
        <v>68</v>
      </c>
      <c r="M50" s="85">
        <f>SUM(M46:M49)</f>
        <v>3241875</v>
      </c>
      <c r="N50" s="85">
        <f>SUM(N46:N49)</f>
        <v>2815729.91</v>
      </c>
    </row>
    <row r="51" spans="1:14" ht="23.25" customHeight="1" x14ac:dyDescent="0.25">
      <c r="A51" s="77"/>
      <c r="B51" s="194" t="s">
        <v>118</v>
      </c>
      <c r="C51" s="195"/>
      <c r="D51" s="86"/>
      <c r="E51" s="86"/>
      <c r="F51" s="86"/>
      <c r="G51" s="86"/>
      <c r="H51" s="86"/>
      <c r="I51" s="86"/>
      <c r="J51" s="86"/>
      <c r="K51" s="86"/>
      <c r="L51" s="87">
        <f>L50+L42+L35+L28+L23+L19+L15</f>
        <v>649</v>
      </c>
      <c r="M51" s="87">
        <f>M50+M42+M35+M28+M23+M19+M15</f>
        <v>315169431</v>
      </c>
      <c r="N51" s="87">
        <f>N50+N42+N35+N28+N23+N19+N15</f>
        <v>556774396.35000002</v>
      </c>
    </row>
    <row r="52" spans="1:14" ht="29.25" customHeight="1" x14ac:dyDescent="0.25">
      <c r="A52" s="77"/>
      <c r="B52" s="184" t="s">
        <v>324</v>
      </c>
      <c r="C52" s="184"/>
      <c r="D52" s="184"/>
      <c r="E52" s="184"/>
      <c r="F52" s="184"/>
      <c r="G52" s="184"/>
      <c r="H52" s="184"/>
      <c r="I52" s="184"/>
      <c r="J52" s="184"/>
      <c r="K52" s="184"/>
      <c r="L52" s="184"/>
      <c r="M52" s="184"/>
      <c r="N52" s="184"/>
    </row>
    <row r="53" spans="1:14" ht="40.5" customHeight="1" x14ac:dyDescent="0.25">
      <c r="A53" s="77"/>
      <c r="B53" s="78" t="s">
        <v>44</v>
      </c>
      <c r="C53" s="79" t="s">
        <v>45</v>
      </c>
      <c r="D53" s="79" t="s">
        <v>46</v>
      </c>
      <c r="E53" s="79" t="s">
        <v>47</v>
      </c>
      <c r="F53" s="79" t="s">
        <v>48</v>
      </c>
      <c r="G53" s="79" t="s">
        <v>49</v>
      </c>
      <c r="H53" s="79" t="s">
        <v>50</v>
      </c>
      <c r="I53" s="79" t="s">
        <v>51</v>
      </c>
      <c r="J53" s="80" t="s">
        <v>52</v>
      </c>
      <c r="K53" s="81" t="s">
        <v>32</v>
      </c>
      <c r="L53" s="82" t="s">
        <v>53</v>
      </c>
      <c r="M53" s="82" t="s">
        <v>54</v>
      </c>
      <c r="N53" s="79" t="s">
        <v>55</v>
      </c>
    </row>
    <row r="54" spans="1:14" ht="15" customHeight="1" x14ac:dyDescent="0.25">
      <c r="A54" s="77"/>
      <c r="B54" s="183" t="s">
        <v>56</v>
      </c>
      <c r="C54" s="184"/>
      <c r="D54" s="184"/>
      <c r="E54" s="184"/>
      <c r="F54" s="184"/>
      <c r="G54" s="184"/>
      <c r="H54" s="184"/>
      <c r="I54" s="184"/>
      <c r="J54" s="184"/>
      <c r="K54" s="184"/>
      <c r="L54" s="184"/>
      <c r="M54" s="184"/>
      <c r="N54" s="185"/>
    </row>
    <row r="55" spans="1:14" ht="15" customHeight="1" x14ac:dyDescent="0.25">
      <c r="A55" s="77"/>
      <c r="B55" s="50" t="s">
        <v>316</v>
      </c>
      <c r="C55" s="50" t="s">
        <v>317</v>
      </c>
      <c r="D55" s="51">
        <v>0.2</v>
      </c>
      <c r="E55" s="97">
        <v>0.2</v>
      </c>
      <c r="F55" s="97">
        <v>0.2</v>
      </c>
      <c r="G55" s="97">
        <v>0.2</v>
      </c>
      <c r="H55" s="97">
        <v>0.2</v>
      </c>
      <c r="I55" s="97">
        <v>0.2</v>
      </c>
      <c r="J55" s="97">
        <v>0.2</v>
      </c>
      <c r="K55" s="98">
        <v>0</v>
      </c>
      <c r="L55" s="111">
        <v>2</v>
      </c>
      <c r="M55" s="99">
        <v>447316</v>
      </c>
      <c r="N55" s="100">
        <v>89463.2</v>
      </c>
    </row>
    <row r="56" spans="1:14" ht="15" customHeight="1" x14ac:dyDescent="0.25">
      <c r="A56" s="77"/>
      <c r="B56" s="50" t="s">
        <v>191</v>
      </c>
      <c r="C56" s="50" t="s">
        <v>192</v>
      </c>
      <c r="D56" s="51">
        <v>0.1</v>
      </c>
      <c r="E56" s="97">
        <v>0.1</v>
      </c>
      <c r="F56" s="97">
        <v>0.1</v>
      </c>
      <c r="G56" s="97">
        <v>0.1</v>
      </c>
      <c r="H56" s="97">
        <v>0.1</v>
      </c>
      <c r="I56" s="97">
        <v>0.1</v>
      </c>
      <c r="J56" s="97">
        <v>0.1</v>
      </c>
      <c r="K56" s="98">
        <v>0</v>
      </c>
      <c r="L56" s="111">
        <v>1</v>
      </c>
      <c r="M56" s="99">
        <v>100000</v>
      </c>
      <c r="N56" s="100">
        <v>10000</v>
      </c>
    </row>
    <row r="57" spans="1:14" ht="15" customHeight="1" x14ac:dyDescent="0.25">
      <c r="A57" s="77"/>
      <c r="B57" s="50" t="s">
        <v>123</v>
      </c>
      <c r="C57" s="50" t="s">
        <v>124</v>
      </c>
      <c r="D57" s="51">
        <v>0.6</v>
      </c>
      <c r="E57" s="97">
        <v>0.6</v>
      </c>
      <c r="F57" s="97">
        <v>0.6</v>
      </c>
      <c r="G57" s="97">
        <v>0.6</v>
      </c>
      <c r="H57" s="97">
        <v>0.62</v>
      </c>
      <c r="I57" s="97">
        <v>0.6</v>
      </c>
      <c r="J57" s="97">
        <v>0.62</v>
      </c>
      <c r="K57" s="98">
        <v>-3.23</v>
      </c>
      <c r="L57" s="111">
        <v>5</v>
      </c>
      <c r="M57" s="99">
        <v>2429500</v>
      </c>
      <c r="N57" s="100">
        <v>1457700</v>
      </c>
    </row>
    <row r="58" spans="1:14" ht="15" customHeight="1" x14ac:dyDescent="0.25">
      <c r="A58" s="77"/>
      <c r="B58" s="186" t="s">
        <v>70</v>
      </c>
      <c r="C58" s="187"/>
      <c r="D58" s="88"/>
      <c r="E58" s="88"/>
      <c r="F58" s="88"/>
      <c r="G58" s="88"/>
      <c r="H58" s="88"/>
      <c r="I58" s="88"/>
      <c r="J58" s="88"/>
      <c r="K58" s="88"/>
      <c r="L58" s="85">
        <f>SUM(L55:L57)</f>
        <v>8</v>
      </c>
      <c r="M58" s="85">
        <f>SUM(M55:M57)</f>
        <v>2976816</v>
      </c>
      <c r="N58" s="85">
        <f>SUM(N55:N57)</f>
        <v>1557163.2</v>
      </c>
    </row>
    <row r="59" spans="1:14" ht="15" customHeight="1" x14ac:dyDescent="0.25">
      <c r="A59" s="77"/>
      <c r="B59" s="183" t="s">
        <v>77</v>
      </c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5"/>
    </row>
    <row r="60" spans="1:14" ht="15" customHeight="1" x14ac:dyDescent="0.25">
      <c r="A60" s="77"/>
      <c r="B60" s="50" t="s">
        <v>296</v>
      </c>
      <c r="C60" s="50" t="s">
        <v>297</v>
      </c>
      <c r="D60" s="51">
        <v>5.09</v>
      </c>
      <c r="E60" s="97">
        <v>5.09</v>
      </c>
      <c r="F60" s="97">
        <v>5.09</v>
      </c>
      <c r="G60" s="97">
        <v>5.09</v>
      </c>
      <c r="H60" s="97">
        <v>4.8499999999999996</v>
      </c>
      <c r="I60" s="97">
        <v>5.09</v>
      </c>
      <c r="J60" s="97">
        <v>4.8499999999999996</v>
      </c>
      <c r="K60" s="98">
        <v>4.95</v>
      </c>
      <c r="L60" s="111">
        <v>1</v>
      </c>
      <c r="M60" s="99">
        <v>15000</v>
      </c>
      <c r="N60" s="100">
        <v>76350</v>
      </c>
    </row>
    <row r="61" spans="1:14" ht="15" customHeight="1" x14ac:dyDescent="0.25">
      <c r="A61" s="77"/>
      <c r="B61" s="186" t="s">
        <v>303</v>
      </c>
      <c r="C61" s="187"/>
      <c r="D61" s="88"/>
      <c r="E61" s="88"/>
      <c r="F61" s="88"/>
      <c r="G61" s="88"/>
      <c r="H61" s="88"/>
      <c r="I61" s="88"/>
      <c r="J61" s="88"/>
      <c r="K61" s="88"/>
      <c r="L61" s="85">
        <f>SUM(L60:L60)</f>
        <v>1</v>
      </c>
      <c r="M61" s="85">
        <f>SUM(M60:M60)</f>
        <v>15000</v>
      </c>
      <c r="N61" s="85">
        <f>SUM(N60:N60)</f>
        <v>76350</v>
      </c>
    </row>
    <row r="62" spans="1:14" ht="15" customHeight="1" x14ac:dyDescent="0.25">
      <c r="A62" s="77"/>
      <c r="B62" s="183" t="s">
        <v>82</v>
      </c>
      <c r="C62" s="184"/>
      <c r="D62" s="184"/>
      <c r="E62" s="184"/>
      <c r="F62" s="184"/>
      <c r="G62" s="184"/>
      <c r="H62" s="184"/>
      <c r="I62" s="184"/>
      <c r="J62" s="184"/>
      <c r="K62" s="184"/>
      <c r="L62" s="184"/>
      <c r="M62" s="184"/>
      <c r="N62" s="185"/>
    </row>
    <row r="63" spans="1:14" ht="15" customHeight="1" x14ac:dyDescent="0.25">
      <c r="A63" s="77"/>
      <c r="B63" s="50" t="s">
        <v>205</v>
      </c>
      <c r="C63" s="50" t="s">
        <v>206</v>
      </c>
      <c r="D63" s="51">
        <v>1.89</v>
      </c>
      <c r="E63" s="97">
        <v>1.89</v>
      </c>
      <c r="F63" s="97">
        <v>1.89</v>
      </c>
      <c r="G63" s="97">
        <v>1.89</v>
      </c>
      <c r="H63" s="97">
        <v>1.88</v>
      </c>
      <c r="I63" s="97">
        <v>1.89</v>
      </c>
      <c r="J63" s="97">
        <v>1.89</v>
      </c>
      <c r="K63" s="98">
        <v>0</v>
      </c>
      <c r="L63" s="111">
        <v>4</v>
      </c>
      <c r="M63" s="99">
        <v>5259</v>
      </c>
      <c r="N63" s="100">
        <v>9939.51</v>
      </c>
    </row>
    <row r="64" spans="1:14" ht="15" customHeight="1" x14ac:dyDescent="0.25">
      <c r="A64" s="77"/>
      <c r="B64" s="186" t="s">
        <v>92</v>
      </c>
      <c r="C64" s="187"/>
      <c r="D64" s="88"/>
      <c r="E64" s="88"/>
      <c r="F64" s="88"/>
      <c r="G64" s="88"/>
      <c r="H64" s="88"/>
      <c r="I64" s="88"/>
      <c r="J64" s="88"/>
      <c r="K64" s="88"/>
      <c r="L64" s="85">
        <f>SUM(L63)</f>
        <v>4</v>
      </c>
      <c r="M64" s="85">
        <f>SUM(M63)</f>
        <v>5259</v>
      </c>
      <c r="N64" s="85">
        <f>SUM(N63)</f>
        <v>9939.51</v>
      </c>
    </row>
    <row r="65" spans="1:14" ht="15" customHeight="1" x14ac:dyDescent="0.25">
      <c r="A65" s="77"/>
      <c r="B65" s="183" t="s">
        <v>105</v>
      </c>
      <c r="C65" s="184"/>
      <c r="D65" s="184"/>
      <c r="E65" s="184"/>
      <c r="F65" s="184"/>
      <c r="G65" s="184"/>
      <c r="H65" s="184"/>
      <c r="I65" s="184"/>
      <c r="J65" s="184"/>
      <c r="K65" s="184"/>
      <c r="L65" s="184"/>
      <c r="M65" s="184"/>
      <c r="N65" s="185"/>
    </row>
    <row r="66" spans="1:14" ht="15" customHeight="1" x14ac:dyDescent="0.25">
      <c r="A66" s="77"/>
      <c r="B66" s="83" t="s">
        <v>125</v>
      </c>
      <c r="C66" s="83" t="s">
        <v>126</v>
      </c>
      <c r="D66" s="84">
        <v>30.85</v>
      </c>
      <c r="E66" s="97">
        <v>30.85</v>
      </c>
      <c r="F66" s="97">
        <v>30.85</v>
      </c>
      <c r="G66" s="97">
        <v>30.85</v>
      </c>
      <c r="H66" s="97">
        <v>29.4</v>
      </c>
      <c r="I66" s="97">
        <v>30.85</v>
      </c>
      <c r="J66" s="97">
        <v>29.4</v>
      </c>
      <c r="K66" s="98">
        <v>4.93</v>
      </c>
      <c r="L66" s="111">
        <v>1</v>
      </c>
      <c r="M66" s="99">
        <v>1000</v>
      </c>
      <c r="N66" s="100">
        <v>30850</v>
      </c>
    </row>
    <row r="67" spans="1:14" ht="15" customHeight="1" x14ac:dyDescent="0.25">
      <c r="A67" s="77"/>
      <c r="B67" s="186" t="s">
        <v>113</v>
      </c>
      <c r="C67" s="187"/>
      <c r="D67" s="88"/>
      <c r="E67" s="88"/>
      <c r="F67" s="88"/>
      <c r="G67" s="88"/>
      <c r="H67" s="88"/>
      <c r="I67" s="88"/>
      <c r="J67" s="88"/>
      <c r="K67" s="88"/>
      <c r="L67" s="85">
        <f>SUM(L66)</f>
        <v>1</v>
      </c>
      <c r="M67" s="85">
        <f>SUM(M66)</f>
        <v>1000</v>
      </c>
      <c r="N67" s="85">
        <f>SUM(N66)</f>
        <v>30850</v>
      </c>
    </row>
    <row r="68" spans="1:14" ht="15" customHeight="1" x14ac:dyDescent="0.25">
      <c r="A68" s="77"/>
      <c r="B68" s="183" t="s">
        <v>93</v>
      </c>
      <c r="C68" s="184"/>
      <c r="D68" s="184"/>
      <c r="E68" s="184"/>
      <c r="F68" s="184"/>
      <c r="G68" s="184"/>
      <c r="H68" s="184"/>
      <c r="I68" s="184"/>
      <c r="J68" s="184"/>
      <c r="K68" s="184"/>
      <c r="L68" s="184"/>
      <c r="M68" s="184"/>
      <c r="N68" s="185"/>
    </row>
    <row r="69" spans="1:14" ht="15" customHeight="1" x14ac:dyDescent="0.25">
      <c r="A69" s="77"/>
      <c r="B69" s="50" t="s">
        <v>127</v>
      </c>
      <c r="C69" s="50" t="s">
        <v>128</v>
      </c>
      <c r="D69" s="84">
        <v>2.85</v>
      </c>
      <c r="E69" s="97">
        <v>2.85</v>
      </c>
      <c r="F69" s="97">
        <v>2.8</v>
      </c>
      <c r="G69" s="97">
        <v>2.82</v>
      </c>
      <c r="H69" s="97">
        <v>2.89</v>
      </c>
      <c r="I69" s="97">
        <v>2.85</v>
      </c>
      <c r="J69" s="97">
        <v>2.87</v>
      </c>
      <c r="K69" s="98">
        <v>-0.7</v>
      </c>
      <c r="L69" s="111">
        <v>8</v>
      </c>
      <c r="M69" s="99">
        <v>700000</v>
      </c>
      <c r="N69" s="100">
        <v>1972500</v>
      </c>
    </row>
    <row r="70" spans="1:14" ht="17.25" customHeight="1" x14ac:dyDescent="0.25">
      <c r="A70" s="77"/>
      <c r="B70" s="186" t="s">
        <v>104</v>
      </c>
      <c r="C70" s="187"/>
      <c r="D70" s="88"/>
      <c r="E70" s="88"/>
      <c r="F70" s="88"/>
      <c r="G70" s="88"/>
      <c r="H70" s="88"/>
      <c r="I70" s="88"/>
      <c r="J70" s="88"/>
      <c r="K70" s="88"/>
      <c r="L70" s="85">
        <f>SUM(L69:L69)</f>
        <v>8</v>
      </c>
      <c r="M70" s="85">
        <f>SUM(M69:M69)</f>
        <v>700000</v>
      </c>
      <c r="N70" s="85">
        <f>SUM(N69:N69)</f>
        <v>1972500</v>
      </c>
    </row>
    <row r="71" spans="1:14" ht="18" customHeight="1" x14ac:dyDescent="0.25">
      <c r="A71" s="77"/>
      <c r="B71" s="194" t="s">
        <v>130</v>
      </c>
      <c r="C71" s="195"/>
      <c r="D71" s="86"/>
      <c r="E71" s="86"/>
      <c r="F71" s="86"/>
      <c r="G71" s="86"/>
      <c r="H71" s="86"/>
      <c r="I71" s="86"/>
      <c r="J71" s="86"/>
      <c r="K71" s="86"/>
      <c r="L71" s="87">
        <f>L70+L67+L64+L61+L58</f>
        <v>22</v>
      </c>
      <c r="M71" s="87">
        <f>M70+M67+M64+M61+M58</f>
        <v>3698075</v>
      </c>
      <c r="N71" s="87">
        <f>N70+N67+N64+N61+N58</f>
        <v>3646802.71</v>
      </c>
    </row>
    <row r="72" spans="1:14" ht="33" customHeight="1" x14ac:dyDescent="0.25">
      <c r="A72" s="77"/>
      <c r="B72" s="196" t="s">
        <v>323</v>
      </c>
      <c r="C72" s="196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</row>
    <row r="73" spans="1:14" ht="38.25" customHeight="1" x14ac:dyDescent="0.25">
      <c r="A73" s="77"/>
      <c r="B73" s="78" t="s">
        <v>44</v>
      </c>
      <c r="C73" s="79" t="s">
        <v>45</v>
      </c>
      <c r="D73" s="79" t="s">
        <v>46</v>
      </c>
      <c r="E73" s="79" t="s">
        <v>47</v>
      </c>
      <c r="F73" s="79" t="s">
        <v>48</v>
      </c>
      <c r="G73" s="79" t="s">
        <v>49</v>
      </c>
      <c r="H73" s="79" t="s">
        <v>50</v>
      </c>
      <c r="I73" s="79" t="s">
        <v>51</v>
      </c>
      <c r="J73" s="80" t="s">
        <v>52</v>
      </c>
      <c r="K73" s="81" t="s">
        <v>32</v>
      </c>
      <c r="L73" s="82" t="s">
        <v>53</v>
      </c>
      <c r="M73" s="82" t="s">
        <v>54</v>
      </c>
      <c r="N73" s="79" t="s">
        <v>55</v>
      </c>
    </row>
    <row r="74" spans="1:14" ht="12.95" customHeight="1" x14ac:dyDescent="0.25">
      <c r="A74" s="77"/>
      <c r="B74" s="183" t="s">
        <v>56</v>
      </c>
      <c r="C74" s="184"/>
      <c r="D74" s="184"/>
      <c r="E74" s="184"/>
      <c r="F74" s="184"/>
      <c r="G74" s="184"/>
      <c r="H74" s="184"/>
      <c r="I74" s="184"/>
      <c r="J74" s="184"/>
      <c r="K74" s="184"/>
      <c r="L74" s="184"/>
      <c r="M74" s="184"/>
      <c r="N74" s="185"/>
    </row>
    <row r="75" spans="1:14" ht="12.95" customHeight="1" x14ac:dyDescent="0.25">
      <c r="A75" s="77"/>
      <c r="B75" s="83" t="s">
        <v>36</v>
      </c>
      <c r="C75" s="83" t="s">
        <v>131</v>
      </c>
      <c r="D75" s="94">
        <v>0.15</v>
      </c>
      <c r="E75" s="97">
        <v>0.16</v>
      </c>
      <c r="F75" s="97">
        <v>0.15</v>
      </c>
      <c r="G75" s="97">
        <v>0.15</v>
      </c>
      <c r="H75" s="97">
        <v>0.15</v>
      </c>
      <c r="I75" s="97">
        <v>0.16</v>
      </c>
      <c r="J75" s="97">
        <v>0.16</v>
      </c>
      <c r="K75" s="98">
        <v>0</v>
      </c>
      <c r="L75" s="111">
        <v>25</v>
      </c>
      <c r="M75" s="99">
        <v>169389048</v>
      </c>
      <c r="N75" s="100">
        <v>25442247.68</v>
      </c>
    </row>
    <row r="76" spans="1:14" ht="12.95" customHeight="1" x14ac:dyDescent="0.25">
      <c r="A76" s="77"/>
      <c r="B76" s="186" t="s">
        <v>70</v>
      </c>
      <c r="C76" s="187"/>
      <c r="D76" s="88"/>
      <c r="E76" s="88"/>
      <c r="F76" s="88"/>
      <c r="G76" s="88"/>
      <c r="H76" s="88"/>
      <c r="I76" s="88"/>
      <c r="J76" s="88"/>
      <c r="K76" s="88"/>
      <c r="L76" s="85">
        <f>SUM(L75)</f>
        <v>25</v>
      </c>
      <c r="M76" s="85">
        <f>SUM(M75)</f>
        <v>169389048</v>
      </c>
      <c r="N76" s="85">
        <f>SUM(N75)</f>
        <v>25442247.68</v>
      </c>
    </row>
    <row r="77" spans="1:14" ht="12.95" customHeight="1" x14ac:dyDescent="0.25">
      <c r="A77" s="77"/>
      <c r="B77" s="183" t="s">
        <v>82</v>
      </c>
      <c r="C77" s="184"/>
      <c r="D77" s="184"/>
      <c r="E77" s="184"/>
      <c r="F77" s="184"/>
      <c r="G77" s="184"/>
      <c r="H77" s="184"/>
      <c r="I77" s="184"/>
      <c r="J77" s="184"/>
      <c r="K77" s="184"/>
      <c r="L77" s="184"/>
      <c r="M77" s="184"/>
      <c r="N77" s="185"/>
    </row>
    <row r="78" spans="1:14" ht="12.95" customHeight="1" x14ac:dyDescent="0.25">
      <c r="A78" s="77"/>
      <c r="B78" s="83" t="s">
        <v>134</v>
      </c>
      <c r="C78" s="83" t="s">
        <v>135</v>
      </c>
      <c r="D78" s="94">
        <v>0.87</v>
      </c>
      <c r="E78" s="97">
        <v>0.87</v>
      </c>
      <c r="F78" s="97">
        <v>0.87</v>
      </c>
      <c r="G78" s="97">
        <v>0.87</v>
      </c>
      <c r="H78" s="97">
        <v>0.83</v>
      </c>
      <c r="I78" s="97">
        <v>0.87</v>
      </c>
      <c r="J78" s="97">
        <v>0.83</v>
      </c>
      <c r="K78" s="98">
        <v>4.82</v>
      </c>
      <c r="L78" s="111">
        <v>1</v>
      </c>
      <c r="M78" s="99">
        <v>150000</v>
      </c>
      <c r="N78" s="100">
        <v>130500</v>
      </c>
    </row>
    <row r="79" spans="1:14" ht="12.95" customHeight="1" x14ac:dyDescent="0.25">
      <c r="A79" s="77"/>
      <c r="B79" s="83" t="s">
        <v>214</v>
      </c>
      <c r="C79" s="83" t="s">
        <v>215</v>
      </c>
      <c r="D79" s="94">
        <v>1.87</v>
      </c>
      <c r="E79" s="97">
        <v>1.87</v>
      </c>
      <c r="F79" s="97">
        <v>1.85</v>
      </c>
      <c r="G79" s="97">
        <v>1.87</v>
      </c>
      <c r="H79" s="97">
        <v>1.94</v>
      </c>
      <c r="I79" s="97">
        <v>1.85</v>
      </c>
      <c r="J79" s="97">
        <v>1.87</v>
      </c>
      <c r="K79" s="98">
        <v>-1.07</v>
      </c>
      <c r="L79" s="111">
        <v>6</v>
      </c>
      <c r="M79" s="99">
        <v>50304</v>
      </c>
      <c r="N79" s="100">
        <v>93836.34</v>
      </c>
    </row>
    <row r="80" spans="1:14" ht="12.95" customHeight="1" x14ac:dyDescent="0.25">
      <c r="A80" s="77"/>
      <c r="B80" s="186" t="s">
        <v>92</v>
      </c>
      <c r="C80" s="187"/>
      <c r="D80" s="88"/>
      <c r="E80" s="88"/>
      <c r="F80" s="88"/>
      <c r="G80" s="88"/>
      <c r="H80" s="88"/>
      <c r="I80" s="88"/>
      <c r="J80" s="88"/>
      <c r="K80" s="88"/>
      <c r="L80" s="85">
        <f>SUM(L78:L79)</f>
        <v>7</v>
      </c>
      <c r="M80" s="85">
        <f>SUM(M78:M79)</f>
        <v>200304</v>
      </c>
      <c r="N80" s="85">
        <f>SUM(N78:N79)</f>
        <v>224336.34</v>
      </c>
    </row>
    <row r="81" spans="1:14" ht="12" customHeight="1" x14ac:dyDescent="0.25">
      <c r="A81" s="77"/>
      <c r="B81" s="188" t="s">
        <v>93</v>
      </c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90"/>
    </row>
    <row r="82" spans="1:14" ht="12" customHeight="1" x14ac:dyDescent="0.25">
      <c r="A82" s="77"/>
      <c r="B82" s="83" t="s">
        <v>216</v>
      </c>
      <c r="C82" s="83" t="s">
        <v>217</v>
      </c>
      <c r="D82" s="94">
        <v>1.5</v>
      </c>
      <c r="E82" s="97">
        <v>1.5</v>
      </c>
      <c r="F82" s="97">
        <v>1.5</v>
      </c>
      <c r="G82" s="97">
        <v>1.5</v>
      </c>
      <c r="H82" s="97">
        <v>1.5</v>
      </c>
      <c r="I82" s="97">
        <v>1.5</v>
      </c>
      <c r="J82" s="97">
        <v>1.5</v>
      </c>
      <c r="K82" s="98">
        <v>0</v>
      </c>
      <c r="L82" s="111">
        <v>1</v>
      </c>
      <c r="M82" s="99">
        <v>300</v>
      </c>
      <c r="N82" s="100">
        <v>450</v>
      </c>
    </row>
    <row r="83" spans="1:14" ht="12" customHeight="1" x14ac:dyDescent="0.25">
      <c r="A83" s="77"/>
      <c r="B83" s="83" t="s">
        <v>309</v>
      </c>
      <c r="C83" s="83" t="s">
        <v>310</v>
      </c>
      <c r="D83" s="94">
        <v>2.76</v>
      </c>
      <c r="E83" s="97">
        <v>2.76</v>
      </c>
      <c r="F83" s="97">
        <v>2.63</v>
      </c>
      <c r="G83" s="97">
        <v>2.66</v>
      </c>
      <c r="H83" s="97">
        <v>2.77</v>
      </c>
      <c r="I83" s="97">
        <v>2.63</v>
      </c>
      <c r="J83" s="97">
        <v>2.76</v>
      </c>
      <c r="K83" s="98">
        <v>-4.71</v>
      </c>
      <c r="L83" s="111">
        <v>17</v>
      </c>
      <c r="M83" s="99">
        <v>927413</v>
      </c>
      <c r="N83" s="100">
        <v>2462624.87</v>
      </c>
    </row>
    <row r="84" spans="1:14" ht="12" customHeight="1" x14ac:dyDescent="0.25">
      <c r="A84" s="77"/>
      <c r="B84" s="83" t="s">
        <v>34</v>
      </c>
      <c r="C84" s="83" t="s">
        <v>138</v>
      </c>
      <c r="D84" s="94">
        <v>1.35</v>
      </c>
      <c r="E84" s="97">
        <v>1.35</v>
      </c>
      <c r="F84" s="97">
        <v>1.3</v>
      </c>
      <c r="G84" s="97">
        <v>1.31</v>
      </c>
      <c r="H84" s="97">
        <v>1.38</v>
      </c>
      <c r="I84" s="97">
        <v>1.3</v>
      </c>
      <c r="J84" s="97">
        <v>1.36</v>
      </c>
      <c r="K84" s="98">
        <v>-4.41</v>
      </c>
      <c r="L84" s="111">
        <v>4</v>
      </c>
      <c r="M84" s="99">
        <v>500000</v>
      </c>
      <c r="N84" s="100">
        <v>655000</v>
      </c>
    </row>
    <row r="85" spans="1:14" ht="12" customHeight="1" x14ac:dyDescent="0.25">
      <c r="A85" s="77"/>
      <c r="B85" s="83" t="s">
        <v>139</v>
      </c>
      <c r="C85" s="83" t="s">
        <v>140</v>
      </c>
      <c r="D85" s="94">
        <v>1.9</v>
      </c>
      <c r="E85" s="97">
        <v>1.9</v>
      </c>
      <c r="F85" s="97">
        <v>1.9</v>
      </c>
      <c r="G85" s="97">
        <v>1.9</v>
      </c>
      <c r="H85" s="97">
        <v>1.9</v>
      </c>
      <c r="I85" s="97">
        <v>1.9</v>
      </c>
      <c r="J85" s="97">
        <v>1.9</v>
      </c>
      <c r="K85" s="98">
        <v>0</v>
      </c>
      <c r="L85" s="111">
        <v>2</v>
      </c>
      <c r="M85" s="99">
        <v>8835</v>
      </c>
      <c r="N85" s="100">
        <v>16786.5</v>
      </c>
    </row>
    <row r="86" spans="1:14" ht="12" customHeight="1" x14ac:dyDescent="0.25">
      <c r="A86" s="77"/>
      <c r="B86" s="83" t="s">
        <v>141</v>
      </c>
      <c r="C86" s="83" t="s">
        <v>142</v>
      </c>
      <c r="D86" s="94">
        <v>1.24</v>
      </c>
      <c r="E86" s="97">
        <v>1.27</v>
      </c>
      <c r="F86" s="97">
        <v>1.24</v>
      </c>
      <c r="G86" s="97">
        <v>1.25</v>
      </c>
      <c r="H86" s="97">
        <v>1.26</v>
      </c>
      <c r="I86" s="97">
        <v>1.25</v>
      </c>
      <c r="J86" s="97">
        <v>1.25</v>
      </c>
      <c r="K86" s="98">
        <v>0</v>
      </c>
      <c r="L86" s="111">
        <v>9</v>
      </c>
      <c r="M86" s="99">
        <v>346373</v>
      </c>
      <c r="N86" s="100">
        <v>433161.92</v>
      </c>
    </row>
    <row r="87" spans="1:14" ht="12" customHeight="1" x14ac:dyDescent="0.25">
      <c r="A87" s="77"/>
      <c r="B87" s="186" t="s">
        <v>104</v>
      </c>
      <c r="C87" s="187"/>
      <c r="D87" s="191"/>
      <c r="E87" s="192"/>
      <c r="F87" s="192"/>
      <c r="G87" s="192"/>
      <c r="H87" s="192"/>
      <c r="I87" s="192"/>
      <c r="J87" s="192"/>
      <c r="K87" s="193"/>
      <c r="L87" s="85">
        <f>SUM(L82:L86)</f>
        <v>33</v>
      </c>
      <c r="M87" s="85">
        <f>SUM(M82:M86)</f>
        <v>1782921</v>
      </c>
      <c r="N87" s="85">
        <f>SUM(N82:N86)</f>
        <v>3568023.29</v>
      </c>
    </row>
    <row r="88" spans="1:14" ht="12" customHeight="1" x14ac:dyDescent="0.25">
      <c r="A88" s="77"/>
      <c r="B88" s="183" t="s">
        <v>105</v>
      </c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5"/>
    </row>
    <row r="89" spans="1:14" ht="12" customHeight="1" x14ac:dyDescent="0.25">
      <c r="A89" s="77"/>
      <c r="B89" s="83" t="s">
        <v>304</v>
      </c>
      <c r="C89" s="83" t="s">
        <v>294</v>
      </c>
      <c r="D89" s="84">
        <v>19</v>
      </c>
      <c r="E89" s="97">
        <v>19.149999999999999</v>
      </c>
      <c r="F89" s="97">
        <v>18.8</v>
      </c>
      <c r="G89" s="97">
        <v>18.850000000000001</v>
      </c>
      <c r="H89" s="97">
        <v>18.93</v>
      </c>
      <c r="I89" s="97">
        <v>18.8</v>
      </c>
      <c r="J89" s="97">
        <v>19</v>
      </c>
      <c r="K89" s="98">
        <v>-1.05</v>
      </c>
      <c r="L89" s="111">
        <v>29</v>
      </c>
      <c r="M89" s="99">
        <v>1242654</v>
      </c>
      <c r="N89" s="100">
        <v>23418745.75</v>
      </c>
    </row>
    <row r="90" spans="1:14" ht="12" customHeight="1" x14ac:dyDescent="0.25">
      <c r="A90" s="77"/>
      <c r="B90" s="186" t="s">
        <v>113</v>
      </c>
      <c r="C90" s="187"/>
      <c r="D90" s="191"/>
      <c r="E90" s="192"/>
      <c r="F90" s="192"/>
      <c r="G90" s="192"/>
      <c r="H90" s="192"/>
      <c r="I90" s="192"/>
      <c r="J90" s="192"/>
      <c r="K90" s="193"/>
      <c r="L90" s="85">
        <f>SUM(L89)</f>
        <v>29</v>
      </c>
      <c r="M90" s="85">
        <f>SUM(M89)</f>
        <v>1242654</v>
      </c>
      <c r="N90" s="85">
        <f>SUM(N89)</f>
        <v>23418745.75</v>
      </c>
    </row>
    <row r="91" spans="1:14" ht="12" customHeight="1" x14ac:dyDescent="0.25">
      <c r="A91" s="77"/>
      <c r="B91" s="183" t="s">
        <v>114</v>
      </c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5"/>
    </row>
    <row r="92" spans="1:14" ht="12" customHeight="1" x14ac:dyDescent="0.25">
      <c r="A92" s="77"/>
      <c r="B92" s="83" t="s">
        <v>143</v>
      </c>
      <c r="C92" s="83" t="s">
        <v>144</v>
      </c>
      <c r="D92" s="84">
        <v>4.9000000000000004</v>
      </c>
      <c r="E92" s="97">
        <v>4.9000000000000004</v>
      </c>
      <c r="F92" s="97">
        <v>4.9000000000000004</v>
      </c>
      <c r="G92" s="97">
        <v>4.9000000000000004</v>
      </c>
      <c r="H92" s="97">
        <v>4.9000000000000004</v>
      </c>
      <c r="I92" s="97">
        <v>4.9000000000000004</v>
      </c>
      <c r="J92" s="97">
        <v>4.9000000000000004</v>
      </c>
      <c r="K92" s="98">
        <v>0</v>
      </c>
      <c r="L92" s="111">
        <v>4</v>
      </c>
      <c r="M92" s="99">
        <v>76659</v>
      </c>
      <c r="N92" s="100">
        <v>375629.1</v>
      </c>
    </row>
    <row r="93" spans="1:14" ht="12" customHeight="1" x14ac:dyDescent="0.25">
      <c r="A93" s="77"/>
      <c r="B93" s="186" t="s">
        <v>117</v>
      </c>
      <c r="C93" s="187"/>
      <c r="D93" s="191"/>
      <c r="E93" s="192"/>
      <c r="F93" s="192"/>
      <c r="G93" s="192"/>
      <c r="H93" s="192"/>
      <c r="I93" s="192"/>
      <c r="J93" s="192"/>
      <c r="K93" s="193"/>
      <c r="L93" s="85">
        <f>SUM(L92)</f>
        <v>4</v>
      </c>
      <c r="M93" s="85">
        <f>SUM(M92)</f>
        <v>76659</v>
      </c>
      <c r="N93" s="85">
        <f>SUM(N92)</f>
        <v>375629.1</v>
      </c>
    </row>
    <row r="94" spans="1:14" ht="16.5" customHeight="1" x14ac:dyDescent="0.25">
      <c r="A94" s="77"/>
      <c r="B94" s="194" t="s">
        <v>145</v>
      </c>
      <c r="C94" s="195"/>
      <c r="D94" s="86"/>
      <c r="E94" s="86"/>
      <c r="F94" s="86"/>
      <c r="G94" s="86"/>
      <c r="H94" s="86"/>
      <c r="I94" s="86"/>
      <c r="J94" s="86"/>
      <c r="K94" s="86"/>
      <c r="L94" s="87">
        <f>L93+L90+L87+L80+L76</f>
        <v>98</v>
      </c>
      <c r="M94" s="87">
        <f>M93+M90+M87+M80+M76</f>
        <v>172691586</v>
      </c>
      <c r="N94" s="87">
        <f>N93+N90+N87+N80+N76</f>
        <v>53028982.159999996</v>
      </c>
    </row>
    <row r="95" spans="1:14" ht="19.5" customHeight="1" x14ac:dyDescent="0.25">
      <c r="A95" s="77"/>
      <c r="B95" s="194" t="s">
        <v>146</v>
      </c>
      <c r="C95" s="195"/>
      <c r="D95" s="197"/>
      <c r="E95" s="198"/>
      <c r="F95" s="198"/>
      <c r="G95" s="198"/>
      <c r="H95" s="198"/>
      <c r="I95" s="198"/>
      <c r="J95" s="198"/>
      <c r="K95" s="199"/>
      <c r="L95" s="87">
        <f>L94+L71+L51</f>
        <v>769</v>
      </c>
      <c r="M95" s="87">
        <f>M94+M71+M51</f>
        <v>491559092</v>
      </c>
      <c r="N95" s="87">
        <f>N94+N71+N51</f>
        <v>613450181.22000003</v>
      </c>
    </row>
    <row r="97" spans="14:14" ht="18.75" customHeight="1" x14ac:dyDescent="0.25">
      <c r="N97" s="92"/>
    </row>
  </sheetData>
  <mergeCells count="49">
    <mergeCell ref="B43:N43"/>
    <mergeCell ref="B42:C42"/>
    <mergeCell ref="D42:K42"/>
    <mergeCell ref="B1:N1"/>
    <mergeCell ref="B3:N3"/>
    <mergeCell ref="B15:C15"/>
    <mergeCell ref="B16:N16"/>
    <mergeCell ref="B19:C19"/>
    <mergeCell ref="B20:N20"/>
    <mergeCell ref="B23:C23"/>
    <mergeCell ref="B35:C35"/>
    <mergeCell ref="D35:K35"/>
    <mergeCell ref="B36:N36"/>
    <mergeCell ref="B24:N24"/>
    <mergeCell ref="B28:C28"/>
    <mergeCell ref="B29:N29"/>
    <mergeCell ref="D90:K90"/>
    <mergeCell ref="B45:N45"/>
    <mergeCell ref="B52:N52"/>
    <mergeCell ref="B50:C50"/>
    <mergeCell ref="D50:K50"/>
    <mergeCell ref="B51:C51"/>
    <mergeCell ref="B62:N62"/>
    <mergeCell ref="B64:C64"/>
    <mergeCell ref="B54:N54"/>
    <mergeCell ref="B58:C58"/>
    <mergeCell ref="B59:N59"/>
    <mergeCell ref="B61:C61"/>
    <mergeCell ref="B94:C94"/>
    <mergeCell ref="B95:C95"/>
    <mergeCell ref="D95:K95"/>
    <mergeCell ref="B93:C93"/>
    <mergeCell ref="D93:K93"/>
    <mergeCell ref="B91:N91"/>
    <mergeCell ref="B65:N65"/>
    <mergeCell ref="B67:C67"/>
    <mergeCell ref="B81:N81"/>
    <mergeCell ref="B87:C87"/>
    <mergeCell ref="D87:K87"/>
    <mergeCell ref="B76:C76"/>
    <mergeCell ref="B71:C71"/>
    <mergeCell ref="B72:N72"/>
    <mergeCell ref="B77:N77"/>
    <mergeCell ref="B80:C80"/>
    <mergeCell ref="B74:N74"/>
    <mergeCell ref="B68:N68"/>
    <mergeCell ref="B70:C70"/>
    <mergeCell ref="B88:N88"/>
    <mergeCell ref="B90:C90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1"/>
  <sheetViews>
    <sheetView rightToLeft="1" topLeftCell="A43" zoomScale="110" zoomScaleNormal="110" workbookViewId="0">
      <selection activeCell="B27" sqref="B27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13" t="s">
        <v>326</v>
      </c>
      <c r="C1" s="213"/>
      <c r="D1" s="213"/>
      <c r="E1" s="213"/>
    </row>
    <row r="2" spans="2:5" ht="23.25" customHeight="1" x14ac:dyDescent="0.25">
      <c r="B2" s="52" t="s">
        <v>44</v>
      </c>
      <c r="C2" s="52" t="s">
        <v>45</v>
      </c>
      <c r="D2" s="52" t="s">
        <v>147</v>
      </c>
      <c r="E2" s="52" t="s">
        <v>148</v>
      </c>
    </row>
    <row r="3" spans="2:5" ht="20.100000000000001" customHeight="1" x14ac:dyDescent="0.25">
      <c r="B3" s="208" t="s">
        <v>56</v>
      </c>
      <c r="C3" s="209"/>
      <c r="D3" s="209"/>
      <c r="E3" s="210"/>
    </row>
    <row r="4" spans="2:5" ht="20.100000000000001" customHeight="1" x14ac:dyDescent="0.25">
      <c r="B4" s="50" t="s">
        <v>149</v>
      </c>
      <c r="C4" s="50" t="s">
        <v>150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151</v>
      </c>
      <c r="C5" s="50" t="s">
        <v>152</v>
      </c>
      <c r="D5" s="51">
        <v>0.78</v>
      </c>
      <c r="E5" s="51">
        <v>0.78</v>
      </c>
    </row>
    <row r="6" spans="2:5" ht="20.100000000000001" customHeight="1" x14ac:dyDescent="0.25">
      <c r="B6" s="83" t="s">
        <v>153</v>
      </c>
      <c r="C6" s="83" t="s">
        <v>154</v>
      </c>
      <c r="D6" s="104">
        <v>0.17</v>
      </c>
      <c r="E6" s="107">
        <v>0.17</v>
      </c>
    </row>
    <row r="7" spans="2:5" ht="20.100000000000001" customHeight="1" x14ac:dyDescent="0.25">
      <c r="B7" s="83" t="s">
        <v>68</v>
      </c>
      <c r="C7" s="83" t="s">
        <v>69</v>
      </c>
      <c r="D7" s="104">
        <v>0.67</v>
      </c>
      <c r="E7" s="104">
        <v>0.67</v>
      </c>
    </row>
    <row r="8" spans="2:5" ht="20.100000000000001" customHeight="1" x14ac:dyDescent="0.25">
      <c r="B8" s="83" t="s">
        <v>60</v>
      </c>
      <c r="C8" s="83" t="s">
        <v>61</v>
      </c>
      <c r="D8" s="104">
        <v>0.22</v>
      </c>
      <c r="E8" s="104">
        <v>0.22</v>
      </c>
    </row>
    <row r="9" spans="2:5" ht="20.100000000000001" customHeight="1" x14ac:dyDescent="0.25">
      <c r="B9" s="83" t="s">
        <v>155</v>
      </c>
      <c r="C9" s="83" t="s">
        <v>156</v>
      </c>
      <c r="D9" s="104">
        <v>1.1000000000000001</v>
      </c>
      <c r="E9" s="104">
        <v>1.1000000000000001</v>
      </c>
    </row>
    <row r="10" spans="2:5" ht="20.100000000000001" customHeight="1" x14ac:dyDescent="0.25">
      <c r="B10" s="83" t="s">
        <v>288</v>
      </c>
      <c r="C10" s="106" t="s">
        <v>289</v>
      </c>
      <c r="D10" s="104">
        <v>0.8</v>
      </c>
      <c r="E10" s="104">
        <v>0.8</v>
      </c>
    </row>
    <row r="11" spans="2:5" ht="20.100000000000001" customHeight="1" x14ac:dyDescent="0.25">
      <c r="B11" s="205" t="s">
        <v>82</v>
      </c>
      <c r="C11" s="206"/>
      <c r="D11" s="206"/>
      <c r="E11" s="207"/>
    </row>
    <row r="12" spans="2:5" ht="20.100000000000001" customHeight="1" x14ac:dyDescent="0.25">
      <c r="B12" s="83" t="s">
        <v>86</v>
      </c>
      <c r="C12" s="83" t="s">
        <v>87</v>
      </c>
      <c r="D12" s="97">
        <v>6.8</v>
      </c>
      <c r="E12" s="136">
        <v>6.8</v>
      </c>
    </row>
    <row r="13" spans="2:5" ht="20.100000000000001" customHeight="1" x14ac:dyDescent="0.25">
      <c r="B13" s="83" t="s">
        <v>90</v>
      </c>
      <c r="C13" s="83" t="s">
        <v>91</v>
      </c>
      <c r="D13" s="97">
        <v>0.66</v>
      </c>
      <c r="E13" s="97">
        <v>0.66</v>
      </c>
    </row>
    <row r="14" spans="2:5" ht="20.100000000000001" customHeight="1" x14ac:dyDescent="0.25">
      <c r="B14" s="83" t="s">
        <v>161</v>
      </c>
      <c r="C14" s="83" t="s">
        <v>162</v>
      </c>
      <c r="D14" s="97">
        <v>0.77</v>
      </c>
      <c r="E14" s="97">
        <v>0.77</v>
      </c>
    </row>
    <row r="15" spans="2:5" ht="20.100000000000001" customHeight="1" x14ac:dyDescent="0.25">
      <c r="B15" s="208"/>
      <c r="C15" s="209"/>
      <c r="D15" s="209"/>
      <c r="E15" s="210"/>
    </row>
    <row r="16" spans="2:5" ht="20.100000000000001" customHeight="1" x14ac:dyDescent="0.25">
      <c r="B16" s="50" t="s">
        <v>163</v>
      </c>
      <c r="C16" s="50" t="s">
        <v>164</v>
      </c>
      <c r="D16" s="97">
        <v>5.5</v>
      </c>
      <c r="E16" s="97">
        <v>5.5</v>
      </c>
    </row>
    <row r="17" spans="2:5" ht="20.100000000000001" customHeight="1" x14ac:dyDescent="0.25">
      <c r="B17" s="50" t="s">
        <v>167</v>
      </c>
      <c r="C17" s="50" t="s">
        <v>168</v>
      </c>
      <c r="D17" s="97">
        <v>2.04</v>
      </c>
      <c r="E17" s="97">
        <v>2.0499999999999998</v>
      </c>
    </row>
    <row r="18" spans="2:5" ht="20.100000000000001" customHeight="1" x14ac:dyDescent="0.25">
      <c r="B18" s="50" t="s">
        <v>169</v>
      </c>
      <c r="C18" s="50" t="s">
        <v>170</v>
      </c>
      <c r="D18" s="97">
        <v>2.2999999999999998</v>
      </c>
      <c r="E18" s="97">
        <v>2.2999999999999998</v>
      </c>
    </row>
    <row r="19" spans="2:5" ht="20.100000000000001" customHeight="1" x14ac:dyDescent="0.25">
      <c r="B19" s="83" t="s">
        <v>98</v>
      </c>
      <c r="C19" s="83" t="s">
        <v>99</v>
      </c>
      <c r="D19" s="97">
        <v>1.3</v>
      </c>
      <c r="E19" s="97">
        <v>1.28</v>
      </c>
    </row>
    <row r="20" spans="2:5" ht="20.100000000000001" customHeight="1" x14ac:dyDescent="0.25">
      <c r="B20" s="50" t="s">
        <v>100</v>
      </c>
      <c r="C20" s="50" t="s">
        <v>101</v>
      </c>
      <c r="D20" s="97">
        <v>2.4500000000000002</v>
      </c>
      <c r="E20" s="97">
        <v>2.4500000000000002</v>
      </c>
    </row>
    <row r="21" spans="2:5" ht="20.100000000000001" customHeight="1" x14ac:dyDescent="0.25">
      <c r="B21" s="205" t="s">
        <v>105</v>
      </c>
      <c r="C21" s="206"/>
      <c r="D21" s="206"/>
      <c r="E21" s="207"/>
    </row>
    <row r="22" spans="2:5" ht="20.100000000000001" customHeight="1" x14ac:dyDescent="0.25">
      <c r="B22" s="50" t="s">
        <v>111</v>
      </c>
      <c r="C22" s="50" t="s">
        <v>112</v>
      </c>
      <c r="D22" s="104">
        <v>22.95</v>
      </c>
      <c r="E22" s="107">
        <v>23</v>
      </c>
    </row>
    <row r="23" spans="2:5" ht="20.100000000000001" customHeight="1" x14ac:dyDescent="0.25">
      <c r="B23" s="208" t="s">
        <v>114</v>
      </c>
      <c r="C23" s="209"/>
      <c r="D23" s="209"/>
      <c r="E23" s="210"/>
    </row>
    <row r="24" spans="2:5" ht="20.100000000000001" customHeight="1" x14ac:dyDescent="0.25">
      <c r="B24" s="83" t="s">
        <v>177</v>
      </c>
      <c r="C24" s="83" t="s">
        <v>178</v>
      </c>
      <c r="D24" s="51">
        <v>10</v>
      </c>
      <c r="E24" s="97">
        <v>10</v>
      </c>
    </row>
    <row r="25" spans="2:5" ht="20.100000000000001" customHeight="1" x14ac:dyDescent="0.25">
      <c r="B25" s="83" t="s">
        <v>312</v>
      </c>
      <c r="C25" s="83" t="s">
        <v>313</v>
      </c>
      <c r="D25" s="51">
        <v>5.99</v>
      </c>
      <c r="E25" s="97">
        <v>5.99</v>
      </c>
    </row>
    <row r="26" spans="2:5" ht="16.5" customHeight="1" x14ac:dyDescent="0.25">
      <c r="B26" s="211" t="s">
        <v>327</v>
      </c>
      <c r="C26" s="211"/>
      <c r="D26" s="211"/>
      <c r="E26" s="211"/>
    </row>
    <row r="27" spans="2:5" ht="27" customHeight="1" x14ac:dyDescent="0.25">
      <c r="B27" s="52" t="s">
        <v>44</v>
      </c>
      <c r="C27" s="52" t="s">
        <v>45</v>
      </c>
      <c r="D27" s="52" t="s">
        <v>147</v>
      </c>
      <c r="E27" s="52" t="s">
        <v>148</v>
      </c>
    </row>
    <row r="28" spans="2:5" ht="20.100000000000001" customHeight="1" x14ac:dyDescent="0.25">
      <c r="B28" s="208" t="s">
        <v>56</v>
      </c>
      <c r="C28" s="209"/>
      <c r="D28" s="209"/>
      <c r="E28" s="210"/>
    </row>
    <row r="29" spans="2:5" ht="20.100000000000001" customHeight="1" x14ac:dyDescent="0.25">
      <c r="B29" s="50" t="s">
        <v>181</v>
      </c>
      <c r="C29" s="50" t="s">
        <v>182</v>
      </c>
      <c r="D29" s="51">
        <v>0.94</v>
      </c>
      <c r="E29" s="51">
        <v>0.94</v>
      </c>
    </row>
    <row r="30" spans="2:5" ht="20.100000000000001" customHeight="1" x14ac:dyDescent="0.25">
      <c r="B30" s="54" t="s">
        <v>185</v>
      </c>
      <c r="C30" s="54" t="s">
        <v>186</v>
      </c>
      <c r="D30" s="55">
        <v>1</v>
      </c>
      <c r="E30" s="55">
        <v>1</v>
      </c>
    </row>
    <row r="31" spans="2:5" ht="20.100000000000001" customHeight="1" x14ac:dyDescent="0.25">
      <c r="B31" s="50" t="s">
        <v>187</v>
      </c>
      <c r="C31" s="50" t="s">
        <v>188</v>
      </c>
      <c r="D31" s="55">
        <v>0.75</v>
      </c>
      <c r="E31" s="55">
        <v>0.75</v>
      </c>
    </row>
    <row r="32" spans="2:5" ht="20.100000000000001" customHeight="1" x14ac:dyDescent="0.25">
      <c r="B32" s="50" t="s">
        <v>189</v>
      </c>
      <c r="C32" s="50" t="s">
        <v>190</v>
      </c>
      <c r="D32" s="51">
        <v>0.09</v>
      </c>
      <c r="E32" s="55">
        <v>0.09</v>
      </c>
    </row>
    <row r="33" spans="2:5" ht="20.100000000000001" customHeight="1" x14ac:dyDescent="0.25">
      <c r="B33" s="50" t="s">
        <v>195</v>
      </c>
      <c r="C33" s="50" t="s">
        <v>196</v>
      </c>
      <c r="D33" s="51">
        <v>1</v>
      </c>
      <c r="E33" s="55">
        <v>1</v>
      </c>
    </row>
    <row r="34" spans="2:5" ht="20.100000000000001" customHeight="1" x14ac:dyDescent="0.25">
      <c r="B34" s="50" t="s">
        <v>199</v>
      </c>
      <c r="C34" s="50" t="s">
        <v>200</v>
      </c>
      <c r="D34" s="51">
        <v>1</v>
      </c>
      <c r="E34" s="51">
        <v>1</v>
      </c>
    </row>
    <row r="35" spans="2:5" ht="20.100000000000001" customHeight="1" x14ac:dyDescent="0.25">
      <c r="B35" s="50" t="s">
        <v>119</v>
      </c>
      <c r="C35" s="50" t="s">
        <v>120</v>
      </c>
      <c r="D35" s="51">
        <v>0.05</v>
      </c>
      <c r="E35" s="51">
        <v>0.05</v>
      </c>
    </row>
    <row r="36" spans="2:5" ht="20.100000000000001" customHeight="1" x14ac:dyDescent="0.25">
      <c r="B36" s="50" t="s">
        <v>307</v>
      </c>
      <c r="C36" s="50" t="s">
        <v>308</v>
      </c>
      <c r="D36" s="51">
        <v>0.11</v>
      </c>
      <c r="E36" s="51">
        <v>0.11</v>
      </c>
    </row>
    <row r="37" spans="2:5" ht="20.100000000000001" customHeight="1" x14ac:dyDescent="0.25">
      <c r="B37" s="50" t="s">
        <v>314</v>
      </c>
      <c r="C37" s="50" t="s">
        <v>315</v>
      </c>
      <c r="D37" s="103">
        <v>1</v>
      </c>
      <c r="E37" s="51">
        <v>1</v>
      </c>
    </row>
    <row r="38" spans="2:5" ht="20.100000000000001" customHeight="1" x14ac:dyDescent="0.25">
      <c r="B38" s="50" t="s">
        <v>183</v>
      </c>
      <c r="C38" s="50" t="s">
        <v>184</v>
      </c>
      <c r="D38" s="103">
        <v>1</v>
      </c>
      <c r="E38" s="51">
        <v>1</v>
      </c>
    </row>
    <row r="39" spans="2:5" ht="20.100000000000001" customHeight="1" x14ac:dyDescent="0.25">
      <c r="B39" s="50" t="s">
        <v>121</v>
      </c>
      <c r="C39" s="50" t="s">
        <v>122</v>
      </c>
      <c r="D39" s="97">
        <v>0.25</v>
      </c>
      <c r="E39" s="97">
        <v>0.25</v>
      </c>
    </row>
    <row r="40" spans="2:5" ht="20.100000000000001" customHeight="1" x14ac:dyDescent="0.25">
      <c r="B40" s="50" t="s">
        <v>197</v>
      </c>
      <c r="C40" s="50" t="s">
        <v>198</v>
      </c>
      <c r="D40" s="97">
        <v>1</v>
      </c>
      <c r="E40" s="97">
        <v>1.01</v>
      </c>
    </row>
    <row r="41" spans="2:5" ht="20.100000000000001" customHeight="1" x14ac:dyDescent="0.25">
      <c r="B41" s="50" t="s">
        <v>193</v>
      </c>
      <c r="C41" s="50" t="s">
        <v>194</v>
      </c>
      <c r="D41" s="97">
        <v>0.31</v>
      </c>
      <c r="E41" s="97">
        <v>0.31</v>
      </c>
    </row>
    <row r="42" spans="2:5" ht="33.75" customHeight="1" x14ac:dyDescent="0.25">
      <c r="B42" s="211" t="s">
        <v>327</v>
      </c>
      <c r="C42" s="211"/>
      <c r="D42" s="211"/>
      <c r="E42" s="211"/>
    </row>
    <row r="43" spans="2:5" ht="33.75" customHeight="1" x14ac:dyDescent="0.25">
      <c r="B43" s="52" t="s">
        <v>44</v>
      </c>
      <c r="C43" s="52" t="s">
        <v>45</v>
      </c>
      <c r="D43" s="52" t="s">
        <v>147</v>
      </c>
      <c r="E43" s="52" t="s">
        <v>148</v>
      </c>
    </row>
    <row r="44" spans="2:5" ht="24.75" customHeight="1" x14ac:dyDescent="0.25">
      <c r="B44" s="205" t="s">
        <v>77</v>
      </c>
      <c r="C44" s="206"/>
      <c r="D44" s="206"/>
      <c r="E44" s="207"/>
    </row>
    <row r="45" spans="2:5" ht="26.25" customHeight="1" x14ac:dyDescent="0.25">
      <c r="B45" s="50" t="s">
        <v>292</v>
      </c>
      <c r="C45" s="50" t="s">
        <v>293</v>
      </c>
      <c r="D45" s="51">
        <v>0.85</v>
      </c>
      <c r="E45" s="55">
        <v>0.85</v>
      </c>
    </row>
    <row r="46" spans="2:5" ht="18.95" customHeight="1" x14ac:dyDescent="0.25">
      <c r="B46" s="205" t="s">
        <v>311</v>
      </c>
      <c r="C46" s="206"/>
      <c r="D46" s="206"/>
      <c r="E46" s="207"/>
    </row>
    <row r="47" spans="2:5" ht="18.95" customHeight="1" x14ac:dyDescent="0.25">
      <c r="B47" s="54" t="s">
        <v>201</v>
      </c>
      <c r="C47" s="54" t="s">
        <v>202</v>
      </c>
      <c r="D47" s="51">
        <v>1.2</v>
      </c>
      <c r="E47" s="55">
        <v>1.2</v>
      </c>
    </row>
    <row r="48" spans="2:5" ht="18.95" customHeight="1" x14ac:dyDescent="0.25">
      <c r="B48" s="205" t="s">
        <v>82</v>
      </c>
      <c r="C48" s="206"/>
      <c r="D48" s="206"/>
      <c r="E48" s="207"/>
    </row>
    <row r="49" spans="2:5" ht="18.95" customHeight="1" x14ac:dyDescent="0.25">
      <c r="B49" s="50" t="s">
        <v>203</v>
      </c>
      <c r="C49" s="50" t="s">
        <v>204</v>
      </c>
      <c r="D49" s="51">
        <v>1</v>
      </c>
      <c r="E49" s="55">
        <v>1</v>
      </c>
    </row>
    <row r="50" spans="2:5" ht="18.95" customHeight="1" x14ac:dyDescent="0.25">
      <c r="B50" s="205" t="s">
        <v>93</v>
      </c>
      <c r="C50" s="206"/>
      <c r="D50" s="206"/>
      <c r="E50" s="207"/>
    </row>
    <row r="51" spans="2:5" ht="18.95" customHeight="1" x14ac:dyDescent="0.25">
      <c r="B51" s="108" t="s">
        <v>209</v>
      </c>
      <c r="C51" s="108" t="s">
        <v>210</v>
      </c>
      <c r="D51" s="51">
        <v>2.85</v>
      </c>
      <c r="E51" s="51">
        <v>2.85</v>
      </c>
    </row>
    <row r="52" spans="2:5" ht="18.95" customHeight="1" x14ac:dyDescent="0.25">
      <c r="B52" s="50" t="s">
        <v>207</v>
      </c>
      <c r="C52" s="50" t="s">
        <v>208</v>
      </c>
      <c r="D52" s="51">
        <v>100</v>
      </c>
      <c r="E52" s="53">
        <v>100</v>
      </c>
    </row>
    <row r="53" spans="2:5" ht="18.95" customHeight="1" x14ac:dyDescent="0.25">
      <c r="B53" s="83" t="s">
        <v>33</v>
      </c>
      <c r="C53" s="83" t="s">
        <v>129</v>
      </c>
      <c r="D53" s="51">
        <v>0.99</v>
      </c>
      <c r="E53" s="51">
        <v>0.99</v>
      </c>
    </row>
    <row r="54" spans="2:5" ht="18.95" customHeight="1" x14ac:dyDescent="0.25">
      <c r="B54" s="208" t="s">
        <v>114</v>
      </c>
      <c r="C54" s="209"/>
      <c r="D54" s="209"/>
      <c r="E54" s="212"/>
    </row>
    <row r="55" spans="2:5" ht="18.95" customHeight="1" x14ac:dyDescent="0.25">
      <c r="B55" s="54" t="s">
        <v>211</v>
      </c>
      <c r="C55" s="54" t="s">
        <v>212</v>
      </c>
      <c r="D55" s="55" t="s">
        <v>213</v>
      </c>
      <c r="E55" s="55" t="s">
        <v>213</v>
      </c>
    </row>
    <row r="56" spans="2:5" ht="31.5" customHeight="1" x14ac:dyDescent="0.25">
      <c r="B56" s="211" t="s">
        <v>328</v>
      </c>
      <c r="C56" s="211"/>
      <c r="D56" s="211"/>
      <c r="E56" s="211"/>
    </row>
    <row r="57" spans="2:5" ht="15" customHeight="1" x14ac:dyDescent="0.25">
      <c r="B57" s="52" t="s">
        <v>44</v>
      </c>
      <c r="C57" s="52" t="s">
        <v>45</v>
      </c>
      <c r="D57" s="52" t="s">
        <v>147</v>
      </c>
      <c r="E57" s="52" t="s">
        <v>148</v>
      </c>
    </row>
    <row r="58" spans="2:5" ht="18.95" customHeight="1" x14ac:dyDescent="0.25">
      <c r="B58" s="208" t="s">
        <v>56</v>
      </c>
      <c r="C58" s="209"/>
      <c r="D58" s="209"/>
      <c r="E58" s="210"/>
    </row>
    <row r="59" spans="2:5" ht="18.95" customHeight="1" x14ac:dyDescent="0.25">
      <c r="B59" s="83" t="s">
        <v>305</v>
      </c>
      <c r="C59" s="83" t="s">
        <v>306</v>
      </c>
      <c r="D59" s="94">
        <v>1</v>
      </c>
      <c r="E59" s="97">
        <v>1</v>
      </c>
    </row>
    <row r="60" spans="2:5" x14ac:dyDescent="0.25">
      <c r="B60" s="205" t="s">
        <v>93</v>
      </c>
      <c r="C60" s="206"/>
      <c r="D60" s="206"/>
      <c r="E60" s="207"/>
    </row>
    <row r="61" spans="2:5" x14ac:dyDescent="0.25">
      <c r="B61" s="83" t="s">
        <v>136</v>
      </c>
      <c r="C61" s="83" t="s">
        <v>137</v>
      </c>
      <c r="D61" s="94">
        <v>1.8</v>
      </c>
      <c r="E61" s="97">
        <v>1.79</v>
      </c>
    </row>
  </sheetData>
  <mergeCells count="17">
    <mergeCell ref="B1:E1"/>
    <mergeCell ref="B3:E3"/>
    <mergeCell ref="B21:E21"/>
    <mergeCell ref="B48:E48"/>
    <mergeCell ref="B23:E23"/>
    <mergeCell ref="B26:E26"/>
    <mergeCell ref="B28:E28"/>
    <mergeCell ref="B42:E42"/>
    <mergeCell ref="B46:E46"/>
    <mergeCell ref="B11:E11"/>
    <mergeCell ref="B44:E44"/>
    <mergeCell ref="B60:E60"/>
    <mergeCell ref="B15:E15"/>
    <mergeCell ref="B58:E58"/>
    <mergeCell ref="B56:E56"/>
    <mergeCell ref="B54:E54"/>
    <mergeCell ref="B50:E50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9"/>
  <sheetViews>
    <sheetView rightToLeft="1" workbookViewId="0">
      <selection activeCell="F31" sqref="F31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52" t="s">
        <v>330</v>
      </c>
      <c r="C2" s="152"/>
      <c r="D2" s="152"/>
      <c r="E2" s="152"/>
      <c r="F2" s="59"/>
      <c r="G2" s="59"/>
      <c r="H2" s="59"/>
      <c r="I2" s="60"/>
    </row>
    <row r="3" spans="2:9" ht="17.25" customHeight="1" x14ac:dyDescent="0.25">
      <c r="B3" s="224" t="s">
        <v>329</v>
      </c>
      <c r="C3" s="224"/>
      <c r="D3" s="224"/>
      <c r="E3" s="224"/>
      <c r="F3" s="224"/>
      <c r="G3" s="224"/>
      <c r="H3" s="224"/>
      <c r="I3" s="224"/>
    </row>
    <row r="4" spans="2:9" ht="17.25" customHeight="1" x14ac:dyDescent="0.25">
      <c r="B4" s="124" t="s">
        <v>44</v>
      </c>
      <c r="C4" s="125" t="s">
        <v>45</v>
      </c>
      <c r="D4" s="125" t="s">
        <v>47</v>
      </c>
      <c r="E4" s="125" t="s">
        <v>48</v>
      </c>
      <c r="F4" s="125" t="s">
        <v>49</v>
      </c>
      <c r="G4" s="126" t="s">
        <v>53</v>
      </c>
      <c r="H4" s="125" t="s">
        <v>54</v>
      </c>
      <c r="I4" s="125" t="s">
        <v>55</v>
      </c>
    </row>
    <row r="5" spans="2:9" ht="17.25" customHeight="1" x14ac:dyDescent="0.25">
      <c r="B5" s="225" t="s">
        <v>56</v>
      </c>
      <c r="C5" s="226"/>
      <c r="D5" s="226"/>
      <c r="E5" s="226"/>
      <c r="F5" s="226"/>
      <c r="G5" s="226"/>
      <c r="H5" s="226"/>
      <c r="I5" s="227"/>
    </row>
    <row r="6" spans="2:9" ht="17.25" customHeight="1" x14ac:dyDescent="0.25">
      <c r="B6" s="95" t="s">
        <v>283</v>
      </c>
      <c r="C6" s="96" t="s">
        <v>222</v>
      </c>
      <c r="D6" s="96">
        <v>0.2</v>
      </c>
      <c r="E6" s="96">
        <v>0.18</v>
      </c>
      <c r="F6" s="96">
        <v>0.18</v>
      </c>
      <c r="G6" s="127">
        <v>33</v>
      </c>
      <c r="H6" s="128">
        <v>72766039</v>
      </c>
      <c r="I6" s="128">
        <v>13415782.220000001</v>
      </c>
    </row>
    <row r="7" spans="2:9" ht="17.25" customHeight="1" x14ac:dyDescent="0.25">
      <c r="B7" s="228" t="s">
        <v>321</v>
      </c>
      <c r="C7" s="229"/>
      <c r="D7" s="230"/>
      <c r="E7" s="230"/>
      <c r="F7" s="230"/>
      <c r="G7" s="128">
        <v>33</v>
      </c>
      <c r="H7" s="128">
        <v>72766039</v>
      </c>
      <c r="I7" s="128">
        <v>13415782.220000001</v>
      </c>
    </row>
    <row r="8" spans="2:9" ht="17.25" customHeight="1" x14ac:dyDescent="0.25">
      <c r="B8" s="225" t="s">
        <v>230</v>
      </c>
      <c r="C8" s="226"/>
      <c r="D8" s="226"/>
      <c r="E8" s="226"/>
      <c r="F8" s="226"/>
      <c r="G8" s="226"/>
      <c r="H8" s="226"/>
      <c r="I8" s="227"/>
    </row>
    <row r="9" spans="2:9" ht="17.25" customHeight="1" x14ac:dyDescent="0.25">
      <c r="B9" s="71" t="s">
        <v>231</v>
      </c>
      <c r="C9" s="74" t="s">
        <v>232</v>
      </c>
      <c r="D9" s="96">
        <v>10</v>
      </c>
      <c r="E9" s="96">
        <v>10</v>
      </c>
      <c r="F9" s="96">
        <v>10</v>
      </c>
      <c r="G9" s="127">
        <v>1</v>
      </c>
      <c r="H9" s="128">
        <v>250000</v>
      </c>
      <c r="I9" s="128">
        <v>2500000</v>
      </c>
    </row>
    <row r="10" spans="2:9" ht="17.25" customHeight="1" x14ac:dyDescent="0.25">
      <c r="B10" s="228" t="s">
        <v>331</v>
      </c>
      <c r="C10" s="229"/>
      <c r="D10" s="230"/>
      <c r="E10" s="230"/>
      <c r="F10" s="230"/>
      <c r="G10" s="128">
        <v>1</v>
      </c>
      <c r="H10" s="128">
        <v>250000</v>
      </c>
      <c r="I10" s="128">
        <v>2500000</v>
      </c>
    </row>
    <row r="11" spans="2:9" ht="17.25" customHeight="1" x14ac:dyDescent="0.25">
      <c r="B11" s="231" t="s">
        <v>322</v>
      </c>
      <c r="C11" s="232"/>
      <c r="D11" s="233"/>
      <c r="E11" s="233"/>
      <c r="F11" s="233"/>
      <c r="G11" s="129">
        <f>G10+G7</f>
        <v>34</v>
      </c>
      <c r="H11" s="129">
        <f t="shared" ref="H11:I11" si="0">H10+H7</f>
        <v>73016039</v>
      </c>
      <c r="I11" s="129">
        <f t="shared" si="0"/>
        <v>15915782.220000001</v>
      </c>
    </row>
    <row r="12" spans="2:9" ht="18.75" x14ac:dyDescent="0.25">
      <c r="B12" s="223" t="s">
        <v>218</v>
      </c>
      <c r="C12" s="223"/>
      <c r="D12" s="223"/>
      <c r="E12" s="223"/>
      <c r="F12" s="223"/>
      <c r="G12" s="223"/>
      <c r="H12" s="223"/>
      <c r="I12" s="223"/>
    </row>
    <row r="13" spans="2:9" ht="25.5" customHeight="1" x14ac:dyDescent="0.25">
      <c r="B13" s="67" t="s">
        <v>44</v>
      </c>
      <c r="C13" s="69" t="s">
        <v>45</v>
      </c>
      <c r="D13" s="237" t="s">
        <v>147</v>
      </c>
      <c r="E13" s="238"/>
      <c r="F13" s="238"/>
      <c r="G13" s="238"/>
      <c r="H13" s="238"/>
      <c r="I13" s="239"/>
    </row>
    <row r="14" spans="2:9" ht="15.75" x14ac:dyDescent="0.25">
      <c r="B14" s="234" t="s">
        <v>56</v>
      </c>
      <c r="C14" s="235"/>
      <c r="D14" s="235"/>
      <c r="E14" s="235"/>
      <c r="F14" s="235"/>
      <c r="G14" s="235"/>
      <c r="H14" s="235"/>
      <c r="I14" s="236"/>
    </row>
    <row r="15" spans="2:9" ht="15" customHeight="1" x14ac:dyDescent="0.25">
      <c r="B15" s="109" t="s">
        <v>220</v>
      </c>
      <c r="C15" s="110" t="s">
        <v>221</v>
      </c>
      <c r="D15" s="217">
        <v>3</v>
      </c>
      <c r="E15" s="218"/>
      <c r="F15" s="218">
        <v>3</v>
      </c>
      <c r="G15" s="218"/>
      <c r="H15" s="218"/>
      <c r="I15" s="220"/>
    </row>
    <row r="16" spans="2:9" ht="15" customHeight="1" x14ac:dyDescent="0.25">
      <c r="B16" s="109" t="s">
        <v>318</v>
      </c>
      <c r="C16" s="110" t="s">
        <v>319</v>
      </c>
      <c r="D16" s="221" t="s">
        <v>219</v>
      </c>
      <c r="E16" s="211"/>
      <c r="F16" s="211"/>
      <c r="G16" s="211"/>
      <c r="H16" s="211"/>
      <c r="I16" s="222"/>
    </row>
    <row r="17" spans="2:9" ht="15.75" x14ac:dyDescent="0.25">
      <c r="B17" s="234" t="s">
        <v>77</v>
      </c>
      <c r="C17" s="235"/>
      <c r="D17" s="235"/>
      <c r="E17" s="235"/>
      <c r="F17" s="235"/>
      <c r="G17" s="235"/>
      <c r="H17" s="235"/>
      <c r="I17" s="236"/>
    </row>
    <row r="18" spans="2:9" ht="15" customHeight="1" x14ac:dyDescent="0.25">
      <c r="B18" s="71" t="s">
        <v>223</v>
      </c>
      <c r="C18" s="74" t="s">
        <v>224</v>
      </c>
      <c r="D18" s="221" t="s">
        <v>219</v>
      </c>
      <c r="E18" s="211"/>
      <c r="F18" s="211"/>
      <c r="G18" s="211"/>
      <c r="H18" s="211"/>
      <c r="I18" s="222"/>
    </row>
    <row r="19" spans="2:9" ht="15" customHeight="1" x14ac:dyDescent="0.25">
      <c r="B19" s="71" t="s">
        <v>225</v>
      </c>
      <c r="C19" s="74" t="s">
        <v>226</v>
      </c>
      <c r="D19" s="221" t="s">
        <v>219</v>
      </c>
      <c r="E19" s="211"/>
      <c r="F19" s="211"/>
      <c r="G19" s="211"/>
      <c r="H19" s="211"/>
      <c r="I19" s="222"/>
    </row>
    <row r="20" spans="2:9" ht="15" customHeight="1" x14ac:dyDescent="0.25">
      <c r="B20" s="71" t="s">
        <v>228</v>
      </c>
      <c r="C20" s="74" t="s">
        <v>229</v>
      </c>
      <c r="D20" s="221" t="s">
        <v>219</v>
      </c>
      <c r="E20" s="211"/>
      <c r="F20" s="211"/>
      <c r="G20" s="211"/>
      <c r="H20" s="211"/>
      <c r="I20" s="222"/>
    </row>
    <row r="21" spans="2:9" ht="15" customHeight="1" x14ac:dyDescent="0.25">
      <c r="B21" s="71" t="s">
        <v>284</v>
      </c>
      <c r="C21" s="74" t="s">
        <v>285</v>
      </c>
      <c r="D21" s="217">
        <v>1</v>
      </c>
      <c r="E21" s="218"/>
      <c r="F21" s="218"/>
      <c r="G21" s="218"/>
      <c r="H21" s="218"/>
      <c r="I21" s="220"/>
    </row>
    <row r="22" spans="2:9" ht="15" customHeight="1" x14ac:dyDescent="0.25">
      <c r="B22" s="71" t="s">
        <v>298</v>
      </c>
      <c r="C22" s="74" t="s">
        <v>227</v>
      </c>
      <c r="D22" s="217">
        <v>0.5</v>
      </c>
      <c r="E22" s="218"/>
      <c r="F22" s="218"/>
      <c r="G22" s="218"/>
      <c r="H22" s="218"/>
      <c r="I22" s="220"/>
    </row>
    <row r="23" spans="2:9" ht="15" customHeight="1" x14ac:dyDescent="0.25">
      <c r="B23" s="214" t="s">
        <v>230</v>
      </c>
      <c r="C23" s="215"/>
      <c r="D23" s="215"/>
      <c r="E23" s="215"/>
      <c r="F23" s="215"/>
      <c r="G23" s="215"/>
      <c r="H23" s="215"/>
      <c r="I23" s="216"/>
    </row>
    <row r="24" spans="2:9" ht="15" customHeight="1" x14ac:dyDescent="0.25">
      <c r="B24" s="71" t="s">
        <v>235</v>
      </c>
      <c r="C24" s="74" t="s">
        <v>236</v>
      </c>
      <c r="D24" s="217">
        <v>1</v>
      </c>
      <c r="E24" s="218"/>
      <c r="F24" s="218"/>
      <c r="G24" s="218"/>
      <c r="H24" s="218"/>
      <c r="I24" s="220"/>
    </row>
    <row r="25" spans="2:9" ht="15" customHeight="1" x14ac:dyDescent="0.25">
      <c r="B25" s="71" t="s">
        <v>237</v>
      </c>
      <c r="C25" s="74" t="s">
        <v>238</v>
      </c>
      <c r="D25" s="221" t="s">
        <v>219</v>
      </c>
      <c r="E25" s="211"/>
      <c r="F25" s="211"/>
      <c r="G25" s="211"/>
      <c r="H25" s="211"/>
      <c r="I25" s="222"/>
    </row>
    <row r="26" spans="2:9" ht="15" customHeight="1" x14ac:dyDescent="0.25">
      <c r="B26" s="95" t="s">
        <v>233</v>
      </c>
      <c r="C26" s="96" t="s">
        <v>234</v>
      </c>
      <c r="D26" s="217">
        <v>9.5</v>
      </c>
      <c r="E26" s="218"/>
      <c r="F26" s="218"/>
      <c r="G26" s="218"/>
      <c r="H26" s="218"/>
      <c r="I26" s="220"/>
    </row>
    <row r="27" spans="2:9" ht="15" customHeight="1" x14ac:dyDescent="0.25">
      <c r="B27" s="71" t="s">
        <v>239</v>
      </c>
      <c r="C27" s="74" t="s">
        <v>240</v>
      </c>
      <c r="D27" s="217">
        <v>1</v>
      </c>
      <c r="E27" s="218"/>
      <c r="F27" s="218"/>
      <c r="G27" s="218"/>
      <c r="H27" s="218"/>
      <c r="I27" s="220"/>
    </row>
    <row r="28" spans="2:9" ht="15" customHeight="1" x14ac:dyDescent="0.25">
      <c r="B28" s="214" t="s">
        <v>93</v>
      </c>
      <c r="C28" s="215"/>
      <c r="D28" s="215"/>
      <c r="E28" s="215"/>
      <c r="F28" s="215"/>
      <c r="G28" s="215"/>
      <c r="H28" s="215"/>
      <c r="I28" s="216"/>
    </row>
    <row r="29" spans="2:9" ht="15" customHeight="1" x14ac:dyDescent="0.25">
      <c r="B29" s="95" t="s">
        <v>333</v>
      </c>
      <c r="C29" s="96" t="s">
        <v>334</v>
      </c>
      <c r="D29" s="217">
        <v>2.38</v>
      </c>
      <c r="E29" s="218"/>
      <c r="F29" s="218"/>
      <c r="G29" s="218"/>
      <c r="H29" s="218"/>
      <c r="I29" s="219"/>
    </row>
  </sheetData>
  <mergeCells count="28">
    <mergeCell ref="B14:I14"/>
    <mergeCell ref="D13:I13"/>
    <mergeCell ref="D26:I26"/>
    <mergeCell ref="D22:I22"/>
    <mergeCell ref="B17:I17"/>
    <mergeCell ref="D25:I25"/>
    <mergeCell ref="D18:I18"/>
    <mergeCell ref="D19:I19"/>
    <mergeCell ref="B23:I23"/>
    <mergeCell ref="D21:I21"/>
    <mergeCell ref="B2:E2"/>
    <mergeCell ref="B12:I12"/>
    <mergeCell ref="B3:I3"/>
    <mergeCell ref="B5:I5"/>
    <mergeCell ref="B7:C7"/>
    <mergeCell ref="B8:I8"/>
    <mergeCell ref="B10:C10"/>
    <mergeCell ref="D10:F10"/>
    <mergeCell ref="D7:F7"/>
    <mergeCell ref="B11:C11"/>
    <mergeCell ref="D11:F11"/>
    <mergeCell ref="B28:I28"/>
    <mergeCell ref="D29:I29"/>
    <mergeCell ref="D24:I24"/>
    <mergeCell ref="D20:I20"/>
    <mergeCell ref="D15:I15"/>
    <mergeCell ref="D27:I27"/>
    <mergeCell ref="D16:I16"/>
  </mergeCells>
  <pageMargins left="0" right="0" top="0" bottom="0" header="0" footer="0"/>
  <pageSetup paperSize="9" scale="12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N6" sqref="N6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52" t="s">
        <v>330</v>
      </c>
      <c r="C2" s="152"/>
      <c r="D2" s="152"/>
      <c r="E2" s="152"/>
      <c r="F2" s="65"/>
      <c r="G2" s="66"/>
    </row>
    <row r="3" spans="1:7" ht="26.25" x14ac:dyDescent="0.25">
      <c r="B3" s="246" t="s">
        <v>241</v>
      </c>
      <c r="C3" s="246"/>
      <c r="D3" s="246"/>
      <c r="E3" s="246"/>
      <c r="F3" s="246"/>
      <c r="G3" s="246"/>
    </row>
    <row r="4" spans="1:7" ht="18.75" x14ac:dyDescent="0.25">
      <c r="B4" s="67" t="s">
        <v>242</v>
      </c>
      <c r="C4" s="68" t="s">
        <v>243</v>
      </c>
      <c r="D4" s="69" t="s">
        <v>244</v>
      </c>
      <c r="E4" s="247" t="s">
        <v>245</v>
      </c>
      <c r="F4" s="248"/>
      <c r="G4" s="70" t="s">
        <v>246</v>
      </c>
    </row>
    <row r="5" spans="1:7" ht="24.95" customHeight="1" x14ac:dyDescent="0.25">
      <c r="B5" s="71" t="s">
        <v>247</v>
      </c>
      <c r="C5" s="36" t="s">
        <v>248</v>
      </c>
      <c r="D5" s="37" t="s">
        <v>249</v>
      </c>
      <c r="E5" s="240">
        <v>1001095</v>
      </c>
      <c r="F5" s="241"/>
      <c r="G5" s="72">
        <v>46640</v>
      </c>
    </row>
    <row r="6" spans="1:7" ht="24.95" customHeight="1" x14ac:dyDescent="0.25">
      <c r="B6" s="71" t="s">
        <v>247</v>
      </c>
      <c r="C6" s="36" t="s">
        <v>250</v>
      </c>
      <c r="D6" s="37" t="s">
        <v>251</v>
      </c>
      <c r="E6" s="240" t="s">
        <v>252</v>
      </c>
      <c r="F6" s="241"/>
      <c r="G6" s="72" t="s">
        <v>253</v>
      </c>
    </row>
    <row r="7" spans="1:7" ht="24.95" customHeight="1" x14ac:dyDescent="0.25">
      <c r="B7" s="71" t="s">
        <v>247</v>
      </c>
      <c r="C7" s="36" t="s">
        <v>254</v>
      </c>
      <c r="D7" s="37" t="s">
        <v>255</v>
      </c>
      <c r="E7" s="240" t="s">
        <v>252</v>
      </c>
      <c r="F7" s="241"/>
      <c r="G7" s="72" t="s">
        <v>256</v>
      </c>
    </row>
    <row r="8" spans="1:7" ht="24.95" customHeight="1" x14ac:dyDescent="0.25">
      <c r="B8" s="71" t="s">
        <v>257</v>
      </c>
      <c r="C8" s="36" t="s">
        <v>248</v>
      </c>
      <c r="D8" s="37" t="s">
        <v>258</v>
      </c>
      <c r="E8" s="240" t="s">
        <v>252</v>
      </c>
      <c r="F8" s="241"/>
      <c r="G8" s="72" t="s">
        <v>259</v>
      </c>
    </row>
    <row r="9" spans="1:7" ht="24.95" customHeight="1" x14ac:dyDescent="0.25">
      <c r="B9" s="71" t="s">
        <v>260</v>
      </c>
      <c r="C9" s="36" t="s">
        <v>248</v>
      </c>
      <c r="D9" s="37" t="s">
        <v>261</v>
      </c>
      <c r="E9" s="242" t="s">
        <v>252</v>
      </c>
      <c r="F9" s="243"/>
      <c r="G9" s="72" t="s">
        <v>262</v>
      </c>
    </row>
    <row r="10" spans="1:7" ht="24.95" customHeight="1" x14ac:dyDescent="0.25">
      <c r="B10" s="71" t="s">
        <v>257</v>
      </c>
      <c r="C10" s="101" t="s">
        <v>250</v>
      </c>
      <c r="D10" s="134" t="s">
        <v>263</v>
      </c>
      <c r="E10" s="240">
        <v>503793</v>
      </c>
      <c r="F10" s="241"/>
      <c r="G10" s="135"/>
    </row>
    <row r="11" spans="1:7" ht="24.95" customHeight="1" x14ac:dyDescent="0.25">
      <c r="B11" s="71" t="s">
        <v>264</v>
      </c>
      <c r="C11" s="36" t="s">
        <v>250</v>
      </c>
      <c r="D11" s="37" t="s">
        <v>265</v>
      </c>
      <c r="E11" s="240">
        <v>1026082</v>
      </c>
      <c r="F11" s="241"/>
      <c r="G11" s="72" t="s">
        <v>266</v>
      </c>
    </row>
    <row r="12" spans="1:7" ht="24.95" customHeight="1" x14ac:dyDescent="0.25">
      <c r="B12" s="71" t="s">
        <v>257</v>
      </c>
      <c r="C12" s="36" t="s">
        <v>254</v>
      </c>
      <c r="D12" s="37" t="s">
        <v>267</v>
      </c>
      <c r="E12" s="240" t="s">
        <v>252</v>
      </c>
      <c r="F12" s="241"/>
      <c r="G12" s="72" t="s">
        <v>268</v>
      </c>
    </row>
    <row r="13" spans="1:7" ht="24.95" customHeight="1" x14ac:dyDescent="0.25">
      <c r="B13" s="71" t="s">
        <v>264</v>
      </c>
      <c r="C13" s="101" t="s">
        <v>254</v>
      </c>
      <c r="D13" s="37" t="s">
        <v>269</v>
      </c>
      <c r="E13" s="244">
        <v>978181.82</v>
      </c>
      <c r="F13" s="245"/>
      <c r="G13" s="102"/>
    </row>
    <row r="14" spans="1:7" ht="24.95" customHeight="1" x14ac:dyDescent="0.25">
      <c r="B14" s="71" t="s">
        <v>270</v>
      </c>
      <c r="C14" s="36" t="s">
        <v>248</v>
      </c>
      <c r="D14" s="37" t="s">
        <v>271</v>
      </c>
      <c r="E14" s="240" t="s">
        <v>252</v>
      </c>
      <c r="F14" s="241"/>
      <c r="G14" s="72">
        <v>46662</v>
      </c>
    </row>
    <row r="15" spans="1:7" ht="24.95" customHeight="1" x14ac:dyDescent="0.25">
      <c r="B15" s="71" t="s">
        <v>272</v>
      </c>
      <c r="C15" s="36" t="s">
        <v>248</v>
      </c>
      <c r="D15" s="37" t="s">
        <v>273</v>
      </c>
      <c r="E15" s="240" t="s">
        <v>252</v>
      </c>
      <c r="F15" s="241"/>
      <c r="G15" s="72">
        <v>47363</v>
      </c>
    </row>
    <row r="16" spans="1:7" ht="24.95" customHeight="1" x14ac:dyDescent="0.25">
      <c r="B16" s="71" t="s">
        <v>270</v>
      </c>
      <c r="C16" s="36" t="s">
        <v>250</v>
      </c>
      <c r="D16" s="37" t="s">
        <v>274</v>
      </c>
      <c r="E16" s="240" t="s">
        <v>252</v>
      </c>
      <c r="F16" s="241"/>
      <c r="G16" s="72" t="s">
        <v>275</v>
      </c>
    </row>
    <row r="17" spans="2:7" ht="24.95" customHeight="1" x14ac:dyDescent="0.25">
      <c r="B17" s="71" t="s">
        <v>272</v>
      </c>
      <c r="C17" s="36" t="s">
        <v>250</v>
      </c>
      <c r="D17" s="37" t="s">
        <v>276</v>
      </c>
      <c r="E17" s="240" t="s">
        <v>252</v>
      </c>
      <c r="F17" s="241"/>
      <c r="G17" s="72" t="s">
        <v>277</v>
      </c>
    </row>
    <row r="18" spans="2:7" ht="24.95" customHeight="1" x14ac:dyDescent="0.25">
      <c r="B18" s="71" t="s">
        <v>270</v>
      </c>
      <c r="C18" s="36" t="s">
        <v>254</v>
      </c>
      <c r="D18" s="37" t="s">
        <v>278</v>
      </c>
      <c r="E18" s="240" t="s">
        <v>252</v>
      </c>
      <c r="F18" s="241"/>
      <c r="G18" s="72" t="s">
        <v>279</v>
      </c>
    </row>
    <row r="19" spans="2:7" ht="24.95" customHeight="1" x14ac:dyDescent="0.25">
      <c r="B19" s="71" t="s">
        <v>272</v>
      </c>
      <c r="C19" s="36" t="s">
        <v>254</v>
      </c>
      <c r="D19" s="37" t="s">
        <v>280</v>
      </c>
      <c r="E19" s="240" t="s">
        <v>252</v>
      </c>
      <c r="F19" s="241"/>
      <c r="G19" s="72" t="s">
        <v>281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المؤشرات الكلية</vt:lpstr>
      <vt:lpstr>نسبة التغير</vt:lpstr>
      <vt:lpstr>نشرة التداول</vt:lpstr>
      <vt:lpstr>غير المتداولة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2026-03-24T10:41:56Z</cp:lastPrinted>
  <dcterms:created xsi:type="dcterms:W3CDTF">2026-01-04T07:55:20Z</dcterms:created>
  <dcterms:modified xsi:type="dcterms:W3CDTF">2026-03-24T11:01:54Z</dcterms:modified>
</cp:coreProperties>
</file>