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Zainab\Desktop\"/>
    </mc:Choice>
  </mc:AlternateContent>
  <xr:revisionPtr revIDLastSave="0" documentId="13_ncr:1_{55608D13-E27A-4269-B68B-8A9DFFA15411}" xr6:coauthVersionLast="45" xr6:coauthVersionMax="45" xr10:uidLastSave="{00000000-0000-0000-0000-000000000000}"/>
  <bookViews>
    <workbookView xWindow="-120" yWindow="-120" windowWidth="29040" windowHeight="15840" activeTab="5" xr2:uid="{00000000-000D-0000-FFFF-FFFF00000000}"/>
  </bookViews>
  <sheets>
    <sheet name="المؤشرات الكلية" sheetId="11" r:id="rId1"/>
    <sheet name="نسبة التغير" sheetId="20" r:id="rId2"/>
    <sheet name="نشرة التداول" sheetId="15" r:id="rId3"/>
    <sheet name="غير المتداولة" sheetId="8" r:id="rId4"/>
    <sheet name="اجانب" sheetId="25" r:id="rId5"/>
    <sheet name="نشرة OTC" sheetId="18" r:id="rId6"/>
    <sheet name=" السندات الغير متداولة" sheetId="17" r:id="rId7"/>
  </sheets>
  <definedNames>
    <definedName name="_xlnm._FilterDatabase" localSheetId="2" hidden="1">'نشرة التداول'!$A$1:$N$85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27" i="25" l="1"/>
  <c r="F28" i="25" s="1"/>
  <c r="E27" i="25"/>
  <c r="E28" i="25" s="1"/>
  <c r="D27" i="25"/>
  <c r="D28" i="25" s="1"/>
  <c r="E21" i="25"/>
  <c r="F20" i="25"/>
  <c r="E20" i="25"/>
  <c r="D20" i="25"/>
  <c r="F17" i="25"/>
  <c r="F21" i="25" s="1"/>
  <c r="E17" i="25"/>
  <c r="D17" i="25"/>
  <c r="D21" i="25" s="1"/>
  <c r="F10" i="25"/>
  <c r="F9" i="25"/>
  <c r="E9" i="25"/>
  <c r="E10" i="25" s="1"/>
  <c r="D9" i="25"/>
  <c r="D10" i="25" s="1"/>
  <c r="H11" i="18" l="1"/>
  <c r="I11" i="18"/>
  <c r="G11" i="18"/>
  <c r="L50" i="15"/>
  <c r="L51" i="15" s="1"/>
  <c r="M50" i="15"/>
  <c r="M51" i="15" s="1"/>
  <c r="N50" i="15"/>
  <c r="N51" i="15" s="1"/>
  <c r="L16" i="15"/>
  <c r="M16" i="15"/>
  <c r="N16" i="15"/>
  <c r="L40" i="15"/>
  <c r="M40" i="15"/>
  <c r="N40" i="15"/>
  <c r="L57" i="15"/>
  <c r="M57" i="15"/>
  <c r="M64" i="15" s="1"/>
  <c r="N57" i="15"/>
  <c r="L83" i="15"/>
  <c r="M83" i="15"/>
  <c r="N83" i="15"/>
  <c r="L46" i="15"/>
  <c r="M46" i="15"/>
  <c r="N46" i="15"/>
  <c r="L70" i="15"/>
  <c r="M70" i="15"/>
  <c r="N70" i="15"/>
  <c r="L80" i="15"/>
  <c r="L84" i="15" s="1"/>
  <c r="M80" i="15"/>
  <c r="N80" i="15"/>
  <c r="L77" i="15"/>
  <c r="M77" i="15"/>
  <c r="M84" i="15" s="1"/>
  <c r="M85" i="15" s="1"/>
  <c r="N77" i="15"/>
  <c r="N84" i="15" s="1"/>
  <c r="N85" i="15" s="1"/>
  <c r="L63" i="15"/>
  <c r="M63" i="15"/>
  <c r="N63" i="15"/>
  <c r="N64" i="15" s="1"/>
  <c r="L60" i="15"/>
  <c r="L64" i="15" s="1"/>
  <c r="M60" i="15"/>
  <c r="N60" i="15"/>
  <c r="L29" i="15"/>
  <c r="M29" i="15"/>
  <c r="N29" i="15"/>
  <c r="L24" i="15"/>
  <c r="M24" i="15"/>
  <c r="N24" i="15"/>
  <c r="L20" i="15"/>
  <c r="M20" i="15"/>
  <c r="N20" i="15"/>
  <c r="L85" i="15" l="1"/>
  <c r="I4" i="11" l="1"/>
  <c r="D4" i="11"/>
  <c r="O4" i="11"/>
  <c r="H8" i="11" l="1"/>
  <c r="K11" i="11" l="1"/>
  <c r="B9" i="11" l="1"/>
  <c r="B8" i="11" l="1"/>
  <c r="E12" i="11" l="1"/>
  <c r="H9" i="11" l="1"/>
  <c r="C9" i="11"/>
</calcChain>
</file>

<file path=xl/sharedStrings.xml><?xml version="1.0" encoding="utf-8"?>
<sst xmlns="http://schemas.openxmlformats.org/spreadsheetml/2006/main" count="559" uniqueCount="356">
  <si>
    <t>سوق العراق للاوراق المالية</t>
  </si>
  <si>
    <t xml:space="preserve">القيمة المتداولة </t>
  </si>
  <si>
    <t xml:space="preserve">الاسهم المتداولة </t>
  </si>
  <si>
    <t>الصفقات</t>
  </si>
  <si>
    <t>الشركات المرتفعة</t>
  </si>
  <si>
    <t>الشركات المنخفضة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</si>
  <si>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</si>
  <si>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</si>
  <si>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</si>
  <si>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</si>
  <si>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</si>
  <si>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</si>
  <si>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</si>
  <si>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</si>
  <si>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</si>
  <si>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التغير (%)</t>
  </si>
  <si>
    <t>قطاع المصارف</t>
  </si>
  <si>
    <t>مجموع قطاع المصارف</t>
  </si>
  <si>
    <t>قطاع الخدمات</t>
  </si>
  <si>
    <t>قطاع الصناعة</t>
  </si>
  <si>
    <t>مجموع قطاع الصناعة</t>
  </si>
  <si>
    <t>قطاع الزراعة</t>
  </si>
  <si>
    <t>مجموع السوق النظامي</t>
  </si>
  <si>
    <t>اسم الشركة</t>
  </si>
  <si>
    <t>معدل السعر السابق</t>
  </si>
  <si>
    <t>سعر الاغلاق السابق</t>
  </si>
  <si>
    <t>ــــــــــ</t>
  </si>
  <si>
    <t xml:space="preserve">الاسهم المتداولة  </t>
  </si>
  <si>
    <t>قطاع الفنادق والسياحة</t>
  </si>
  <si>
    <t>نقطة</t>
  </si>
  <si>
    <t>اغلاق</t>
  </si>
  <si>
    <t>التغير(%)</t>
  </si>
  <si>
    <t>شركة الريباس للدواجن والاعلاف</t>
  </si>
  <si>
    <t>AREB</t>
  </si>
  <si>
    <t>المؤشر60 ISX اليوم</t>
  </si>
  <si>
    <t>المؤشر 60 ISX السابق</t>
  </si>
  <si>
    <t>عدد النقاط</t>
  </si>
  <si>
    <t>مجموع السوق الثالث</t>
  </si>
  <si>
    <t>مجموع السوق</t>
  </si>
  <si>
    <t>فندق السدير</t>
  </si>
  <si>
    <t>HSAD</t>
  </si>
  <si>
    <t>الوطنية لصناعات الاثاث المنزلي</t>
  </si>
  <si>
    <t>IHFI</t>
  </si>
  <si>
    <t>نسبة التغير</t>
  </si>
  <si>
    <t>%</t>
  </si>
  <si>
    <t xml:space="preserve">الموقوفة بقرار من هيأة الأوراق المالية </t>
  </si>
  <si>
    <t>مصرف الموصل</t>
  </si>
  <si>
    <t>BMFI</t>
  </si>
  <si>
    <t>شركات الهيئة العامة</t>
  </si>
  <si>
    <t>IFCM</t>
  </si>
  <si>
    <t>الفلوجة لانتاج المواد الانشائية</t>
  </si>
  <si>
    <t>العراقية للاعمال الهندسية</t>
  </si>
  <si>
    <t>IIEW</t>
  </si>
  <si>
    <t>SIGT</t>
  </si>
  <si>
    <t xml:space="preserve">نقل المنتجات النفطية 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</si>
  <si>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</si>
  <si>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</si>
  <si>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</si>
  <si>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</si>
  <si>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</si>
  <si>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</si>
  <si>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الأولى</t>
  </si>
  <si>
    <t>الثانية</t>
  </si>
  <si>
    <t>سندات اعمار / 500 الف دينار</t>
  </si>
  <si>
    <t>ـــــ</t>
  </si>
  <si>
    <t>سندات اعمار / مليون دينار</t>
  </si>
  <si>
    <t>CB30</t>
  </si>
  <si>
    <t>قطاع الخدمات المالية</t>
  </si>
  <si>
    <t>CB40</t>
  </si>
  <si>
    <t>تقرير أسعار الأسهم المتداولة واخبار الشركات</t>
  </si>
  <si>
    <t>المؤشر15 ISX اليوم</t>
  </si>
  <si>
    <t>المؤشر 15 ISX السابق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</si>
  <si>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</si>
  <si>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</si>
  <si>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</si>
  <si>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 xml:space="preserve">القيمة المتداولة  </t>
  </si>
  <si>
    <t>الشركات الأكثر ارتفاعاً وانخفاضاً</t>
  </si>
  <si>
    <t>الثالثة</t>
  </si>
  <si>
    <t>CB45</t>
  </si>
  <si>
    <t>CB50</t>
  </si>
  <si>
    <t>الحد الأعلى والادنى للتغير في السعر</t>
  </si>
  <si>
    <t>نسبة التغير لاسعار الاغلاق الاكثر ارتفاعاً</t>
  </si>
  <si>
    <t>نسبة التغير لاسعار الاغلاق الاكثر انخفاضاً</t>
  </si>
  <si>
    <t xml:space="preserve">الشركات الاكثر نشاطا حسب القيمة المتداولة </t>
  </si>
  <si>
    <t xml:space="preserve">الشركات غير المتداولة لمنصة تداول اسهم الشركات غير المدرجة OTC    </t>
  </si>
  <si>
    <t xml:space="preserve">الحديثة للانتاج الحيواني </t>
  </si>
  <si>
    <t>AMAP</t>
  </si>
  <si>
    <t>مجموع قطاع الخدمات</t>
  </si>
  <si>
    <t>BWAI</t>
  </si>
  <si>
    <t>سندات انجاز / مليون دينار</t>
  </si>
  <si>
    <t>سندات انجاز / 500 الف دينار</t>
  </si>
  <si>
    <t>CB55</t>
  </si>
  <si>
    <t>CB60</t>
  </si>
  <si>
    <t xml:space="preserve">الصناعات الخفيفة </t>
  </si>
  <si>
    <t>ITLI</t>
  </si>
  <si>
    <t>الاسهم المتداولة المدرجة و OTC</t>
  </si>
  <si>
    <t>قيمة الأسهم المتداولة المدرجة و OTC</t>
  </si>
  <si>
    <t>ــــ</t>
  </si>
  <si>
    <t>قطاع التامين</t>
  </si>
  <si>
    <t>الشركات الاكثر نشاطا حسب الاسهم المتداولة (حجم التداول)</t>
  </si>
  <si>
    <t xml:space="preserve">الموصل لمدن الالعاب </t>
  </si>
  <si>
    <t>SMOF</t>
  </si>
  <si>
    <t xml:space="preserve">الصناعات الالكترونية </t>
  </si>
  <si>
    <t>IELI</t>
  </si>
  <si>
    <t>CB70</t>
  </si>
  <si>
    <t>بغداد لمواد التغليف</t>
  </si>
  <si>
    <t>IBPM</t>
  </si>
  <si>
    <t xml:space="preserve">مصرف الانصاري </t>
  </si>
  <si>
    <t>BANS</t>
  </si>
  <si>
    <t>العراقية لصناعات الكارتون</t>
  </si>
  <si>
    <t>IICM</t>
  </si>
  <si>
    <t xml:space="preserve">مصرف القابض  الاسلامي </t>
  </si>
  <si>
    <t>BQAB</t>
  </si>
  <si>
    <t xml:space="preserve">الشركات المدرجة </t>
  </si>
  <si>
    <t xml:space="preserve"> OTC</t>
  </si>
  <si>
    <t xml:space="preserve">الشركات المتداولة  </t>
  </si>
  <si>
    <t xml:space="preserve">الشركات غير المتداولة المدرجة </t>
  </si>
  <si>
    <t>صفقات الشركات المدرجة وOTC</t>
  </si>
  <si>
    <t>قطاع الاتصالات</t>
  </si>
  <si>
    <t>27/11/2027</t>
  </si>
  <si>
    <t>30/12/2025</t>
  </si>
  <si>
    <t>30/12/2027</t>
  </si>
  <si>
    <t>15/4/2026</t>
  </si>
  <si>
    <t>14/4/2028</t>
  </si>
  <si>
    <t>مصرف المنصور</t>
  </si>
  <si>
    <t>BMNS</t>
  </si>
  <si>
    <t>CB75</t>
  </si>
  <si>
    <t>CB80</t>
  </si>
  <si>
    <t>14/10/2026</t>
  </si>
  <si>
    <t>13/10/2028</t>
  </si>
  <si>
    <t>المصرف الوطني الاسلامي</t>
  </si>
  <si>
    <t>BNAI</t>
  </si>
  <si>
    <t>OTC</t>
  </si>
  <si>
    <t>فنادق عشتار</t>
  </si>
  <si>
    <t>HISH</t>
  </si>
  <si>
    <t>الكرمل للوساطة</t>
  </si>
  <si>
    <t>FKSX</t>
  </si>
  <si>
    <t>سندات انجاز  / مليون دينار</t>
  </si>
  <si>
    <t>فنادق المنصور</t>
  </si>
  <si>
    <t>HMAN</t>
  </si>
  <si>
    <t>الربيع للوساطة</t>
  </si>
  <si>
    <t>FRSE</t>
  </si>
  <si>
    <t>دلنيا للتامين</t>
  </si>
  <si>
    <t>NDIL</t>
  </si>
  <si>
    <t xml:space="preserve">الامين للاستثمار المالي </t>
  </si>
  <si>
    <t>VAMF</t>
  </si>
  <si>
    <t>مصرف التنمية</t>
  </si>
  <si>
    <t>BIDB</t>
  </si>
  <si>
    <t>مجموع قطاع الاتصالات</t>
  </si>
  <si>
    <t>اسيا سيل للاتصالات</t>
  </si>
  <si>
    <t>TASC</t>
  </si>
  <si>
    <t>بوابة عشتار للنظم وخدمات الدفع</t>
  </si>
  <si>
    <t>FISH</t>
  </si>
  <si>
    <t>الصناعات المعدنية والدراجات</t>
  </si>
  <si>
    <t>IMIB</t>
  </si>
  <si>
    <t>المصرف التجاري العراقي الاسلامي</t>
  </si>
  <si>
    <t>BCOI</t>
  </si>
  <si>
    <t>مصرف الراجح الاسلامي</t>
  </si>
  <si>
    <t>BRAJ</t>
  </si>
  <si>
    <t>مصرف الوركاء للاستمار والتمويل</t>
  </si>
  <si>
    <t xml:space="preserve">بغداد للمشروبات الغازية </t>
  </si>
  <si>
    <t>IBSD</t>
  </si>
  <si>
    <t>مجموع قطاع الفنادق والسياحة</t>
  </si>
  <si>
    <t>مصرف الجنوب الاسلامي</t>
  </si>
  <si>
    <t>BJAB</t>
  </si>
  <si>
    <t xml:space="preserve">دار السلام للتأمين </t>
  </si>
  <si>
    <t>NDSA</t>
  </si>
  <si>
    <t>CB65</t>
  </si>
  <si>
    <t>مجموع السوق الثاني</t>
  </si>
  <si>
    <t>IMAP</t>
  </si>
  <si>
    <t>المنصور للصناعات الدوائية</t>
  </si>
  <si>
    <t>مصرف العربية الاسلامي</t>
  </si>
  <si>
    <t>BAAI</t>
  </si>
  <si>
    <t>انتاج الالبسة الجاهزة</t>
  </si>
  <si>
    <t>IRMC</t>
  </si>
  <si>
    <t>ابداع شرق الاوسط</t>
  </si>
  <si>
    <t>SIBD</t>
  </si>
  <si>
    <t>سما بغداد للصرافة</t>
  </si>
  <si>
    <t>FSBE</t>
  </si>
  <si>
    <t>BKUI</t>
  </si>
  <si>
    <t>فندق أشور</t>
  </si>
  <si>
    <t>HASH</t>
  </si>
  <si>
    <t>مصرف كوردستان الدولي الاسلامي</t>
  </si>
  <si>
    <t>فندق بغداد</t>
  </si>
  <si>
    <t>HBAG</t>
  </si>
  <si>
    <t>المعمورة العقارية</t>
  </si>
  <si>
    <t>SMRI</t>
  </si>
  <si>
    <t>شط العرب للتأمين</t>
  </si>
  <si>
    <t>NSHA</t>
  </si>
  <si>
    <t>سندات الوطنية / 500 الف دينار</t>
  </si>
  <si>
    <t>سندات الوطنية  / مليون دينار</t>
  </si>
  <si>
    <t>CB85</t>
  </si>
  <si>
    <t>CB90</t>
  </si>
  <si>
    <t>CB95</t>
  </si>
  <si>
    <t>CB100</t>
  </si>
  <si>
    <t xml:space="preserve">الصنائع الكيماوية العصرية </t>
  </si>
  <si>
    <t>IMCI</t>
  </si>
  <si>
    <t>مصرف الشرق الأوسط</t>
  </si>
  <si>
    <t>BIME</t>
  </si>
  <si>
    <t>العراقية للسجاد والمفروشات</t>
  </si>
  <si>
    <t>IITC</t>
  </si>
  <si>
    <t>مصرف العطاء الاسلامي</t>
  </si>
  <si>
    <t>BLAD</t>
  </si>
  <si>
    <t xml:space="preserve">مصرف اشور الدولي </t>
  </si>
  <si>
    <t>BASH</t>
  </si>
  <si>
    <t>مصرف سومر التجاري</t>
  </si>
  <si>
    <t>BSUC</t>
  </si>
  <si>
    <t>مصرف العالم الاسلامي</t>
  </si>
  <si>
    <t>BWOR</t>
  </si>
  <si>
    <t xml:space="preserve">الهلال الصناعية </t>
  </si>
  <si>
    <t>IHLI</t>
  </si>
  <si>
    <t>نسبة التغير في المنصة النظامية (15%)، نسبة التغير في المنصة الثانية (20%)، نسبة التغير في المنصة الثالثة (5%) إرتفاعاً وإنخفاضاً من سعر الاغلاق السابق.</t>
  </si>
  <si>
    <t>IIDP</t>
  </si>
  <si>
    <t>العراقية لتصنيع التمور</t>
  </si>
  <si>
    <t>CB105</t>
  </si>
  <si>
    <t>CB110</t>
  </si>
  <si>
    <t>20/4/2027</t>
  </si>
  <si>
    <t>19/4/2029</t>
  </si>
  <si>
    <t>20/3/2027</t>
  </si>
  <si>
    <t>19/3/2029</t>
  </si>
  <si>
    <t xml:space="preserve">مصرف حمورابي التجاري </t>
  </si>
  <si>
    <t>BHAM</t>
  </si>
  <si>
    <t xml:space="preserve">المواد الانشائية الحديثة </t>
  </si>
  <si>
    <t>IMCM</t>
  </si>
  <si>
    <t xml:space="preserve">مصرف الاتحاد العراقي </t>
  </si>
  <si>
    <t>BUOI</t>
  </si>
  <si>
    <t xml:space="preserve">الاهلية للتأمين </t>
  </si>
  <si>
    <t>NAHF</t>
  </si>
  <si>
    <t>قطاع التأمين</t>
  </si>
  <si>
    <t>مصرف عبر العراق للاستثمار</t>
  </si>
  <si>
    <t>BTRI</t>
  </si>
  <si>
    <t>مصرف نور العراق الاسلامي</t>
  </si>
  <si>
    <t>BINI</t>
  </si>
  <si>
    <t>مصرف جيهان الاسلامي</t>
  </si>
  <si>
    <t>BCIH</t>
  </si>
  <si>
    <t xml:space="preserve">مصرف الخليج التجاري </t>
  </si>
  <si>
    <t>BGUC</t>
  </si>
  <si>
    <t xml:space="preserve">الحمراء للتأمين </t>
  </si>
  <si>
    <t>NHAM</t>
  </si>
  <si>
    <t>رحاب كربلاء للمقاولات</t>
  </si>
  <si>
    <t>HKAR</t>
  </si>
  <si>
    <t>الخياطة الحديثة</t>
  </si>
  <si>
    <t>IMOS</t>
  </si>
  <si>
    <t xml:space="preserve">الخازر لانتاج المواد الانشائية </t>
  </si>
  <si>
    <t>IKHC</t>
  </si>
  <si>
    <t>مصرف ايلاف الاسلامي</t>
  </si>
  <si>
    <t>BELF</t>
  </si>
  <si>
    <t>مصرف اسيا العراق الاسلامي</t>
  </si>
  <si>
    <t>BAIB</t>
  </si>
  <si>
    <t xml:space="preserve">مدينة العاب الكرخ السياحية </t>
  </si>
  <si>
    <t>SKTA</t>
  </si>
  <si>
    <t>IKLV</t>
  </si>
  <si>
    <t xml:space="preserve">الكندي لانتاج اللقاحات البيطرية </t>
  </si>
  <si>
    <t>مصرف الاقليم التجاري</t>
  </si>
  <si>
    <t>BRTB</t>
  </si>
  <si>
    <t xml:space="preserve">الامين للتأمين </t>
  </si>
  <si>
    <t>NAME</t>
  </si>
  <si>
    <t>الاهلية للانتاج الزراعي</t>
  </si>
  <si>
    <t>AAHP</t>
  </si>
  <si>
    <t>21/7/2028</t>
  </si>
  <si>
    <t>مصرف الائتمان العراقي</t>
  </si>
  <si>
    <t>BROI</t>
  </si>
  <si>
    <t xml:space="preserve">النخبة للمقاولات العامة </t>
  </si>
  <si>
    <t>SNUC</t>
  </si>
  <si>
    <t xml:space="preserve">العراقية لانتاج وتسويق اللحوم </t>
  </si>
  <si>
    <t>AIPM</t>
  </si>
  <si>
    <t xml:space="preserve">الوطنية الاستثمارات السياحية </t>
  </si>
  <si>
    <t>HNTI</t>
  </si>
  <si>
    <t>BBOB</t>
  </si>
  <si>
    <t xml:space="preserve">مصرف بغداد </t>
  </si>
  <si>
    <t>الخليج للتأمين وأعادة التامين</t>
  </si>
  <si>
    <t>NGIR</t>
  </si>
  <si>
    <t>مجموع قطاع التامين</t>
  </si>
  <si>
    <t>قطاع الاستثمار</t>
  </si>
  <si>
    <t>مجموع قطاع الزراعة</t>
  </si>
  <si>
    <t>بابل للإنتاج الحيواني والنباتي</t>
  </si>
  <si>
    <t>ABAP</t>
  </si>
  <si>
    <t>مصرف الثقة الاسلامي</t>
  </si>
  <si>
    <t>BTRU</t>
  </si>
  <si>
    <t>BSAN</t>
  </si>
  <si>
    <t>مصرف السنام الاسلامي</t>
  </si>
  <si>
    <t>BUND</t>
  </si>
  <si>
    <t>BQUR</t>
  </si>
  <si>
    <t xml:space="preserve">مصرف القرطاس الاسلامي </t>
  </si>
  <si>
    <t>AMEF</t>
  </si>
  <si>
    <t>AISP</t>
  </si>
  <si>
    <t>العراقية لانتاج البذور</t>
  </si>
  <si>
    <t>الشرق الاوسط للاسماك</t>
  </si>
  <si>
    <t xml:space="preserve">مصرف الاقتصاد للاستثمار </t>
  </si>
  <si>
    <t>BEFI</t>
  </si>
  <si>
    <t>بغداد العراق للنقل العام</t>
  </si>
  <si>
    <t>SBPT</t>
  </si>
  <si>
    <t xml:space="preserve">البادية للنقل العام </t>
  </si>
  <si>
    <t>SBAG</t>
  </si>
  <si>
    <t>البادية للتامين</t>
  </si>
  <si>
    <t>NBAD</t>
  </si>
  <si>
    <t>الخاتم للاتصالات</t>
  </si>
  <si>
    <t>TZNI</t>
  </si>
  <si>
    <t>BIIB</t>
  </si>
  <si>
    <t>مصرف العراقي الاسلامي</t>
  </si>
  <si>
    <t>كركوك لانتاج المواد الانشائية</t>
  </si>
  <si>
    <t>IKFP</t>
  </si>
  <si>
    <t>ايلاف للتامين (NELF)</t>
  </si>
  <si>
    <t>تسويق المنتجات الزراعية</t>
  </si>
  <si>
    <t>AIRP</t>
  </si>
  <si>
    <t>مصرف الدولي الاسلامي</t>
  </si>
  <si>
    <t>BINT</t>
  </si>
  <si>
    <t>فندق فلسطين</t>
  </si>
  <si>
    <t>HPAL</t>
  </si>
  <si>
    <t>BNOI</t>
  </si>
  <si>
    <t>مصرف الاهلي العراقي</t>
  </si>
  <si>
    <t>كوردستان للتامين</t>
  </si>
  <si>
    <t>NKUI</t>
  </si>
  <si>
    <t xml:space="preserve">مصرف المتحد </t>
  </si>
  <si>
    <t>الامين العقارية</t>
  </si>
  <si>
    <t>SAEI</t>
  </si>
  <si>
    <t>22/7/2026</t>
  </si>
  <si>
    <t>سندات اعمار - الاصدارية الثالثة     فئة 500 الف دينار CB45</t>
  </si>
  <si>
    <t>ايقاف التداول على سندات إعمار الاصدارية الثالثة فئة (500) الف دينار إعتباراً من جلسة الثلاثاء 2025/12/16 لكون تاريخ الاطفاء 2025/12/30.</t>
  </si>
  <si>
    <t>HTVM</t>
  </si>
  <si>
    <t xml:space="preserve">سد الموصل السياحية </t>
  </si>
  <si>
    <t>الشركة العراقية لضمان الودائع</t>
  </si>
  <si>
    <t>FIDI</t>
  </si>
  <si>
    <t>الكيمياوية والبلاستيكية</t>
  </si>
  <si>
    <t>INCP</t>
  </si>
  <si>
    <t>*</t>
  </si>
  <si>
    <t>استنادا الى قرار مجلس المحافظين لسوق العراق للاوراق المالية ستكون اخر جلسة تداول لعام 2025 يوم الثلاثاء 2025/12/30  واول جلسة تداول لعام 2026  يوم الاحد 2026/1/4.</t>
  </si>
  <si>
    <t>مجموع قطاع مصارف</t>
  </si>
  <si>
    <t xml:space="preserve">مجموع السوق </t>
  </si>
  <si>
    <t>سوق العراق للأوراق المالية</t>
  </si>
  <si>
    <t>نشرة تداول الاسهم المشتراة لغير العراقيين في السوق النظامي</t>
  </si>
  <si>
    <t>المصرف الاهلي العراقي</t>
  </si>
  <si>
    <t xml:space="preserve">قطاع الاتصالات </t>
  </si>
  <si>
    <t xml:space="preserve">مجموع قطاع الاتصالات </t>
  </si>
  <si>
    <t>المجموع الكلي</t>
  </si>
  <si>
    <t>نشرة  تداول الاسهم المباعة من غير العراقيين في السوق النظامي</t>
  </si>
  <si>
    <t>سندات اعمار - الاصدارية الثالثة     فئةمليون  دينار CB50</t>
  </si>
  <si>
    <t>ايلاف للتامين</t>
  </si>
  <si>
    <t>NELF</t>
  </si>
  <si>
    <t>الشركات غير المتداولة للمنصة الثالثة لجلسة الاربعاء 2025/12/24</t>
  </si>
  <si>
    <t>الشركات غير المتداولة للمنصة الثانية لجلسة الاربعاء 2025/12/24</t>
  </si>
  <si>
    <t>الشركات غير المتداولة لمنصة التداول النظامي لجلسة الاربعاء 2025/12/24</t>
  </si>
  <si>
    <t>الجلسة (231) نشرة منصة تداول الاسهم النظامية لجلسة الاربعاء 2025/12/24 Regular Market Trading</t>
  </si>
  <si>
    <t>الجلسة (231) نشرة المنصة الثانية لتداول الشركات لجلسة الاربعاء 2025/12/24 Second Platform Trading</t>
  </si>
  <si>
    <t>الجلسة (231) نشرة المنصة الثالثة لتداول الشركات لجلسة الاربعاء 2025/12/24 Second Platform Trading</t>
  </si>
  <si>
    <t>الجلسة (231)</t>
  </si>
  <si>
    <t>جلسة الاربعاء 2025/12/24</t>
  </si>
  <si>
    <t>مصرف امين العراق</t>
  </si>
  <si>
    <t>تم اطلاق التداول  إعتباراً من جلسة الاربعاء 2025/12/24 بعد ايداع 5% من رأس المال او بعد مرور (21) يوم من تاريخ بدء الايداع في منصة الشركات غير المدرجة ISX-OTC.</t>
  </si>
  <si>
    <t>BAME</t>
  </si>
  <si>
    <t>ايقاف التداول على سندات إعمار الاصدارية الثالثة فئة (مليون)  دينار إعتباراً من جلسة الاربعاء 2025/12/24 لقرب استحقاق الفائدة نصف سنوية 2025/12/30.</t>
  </si>
  <si>
    <t xml:space="preserve"> تقرر عدم تنظيم جلسة تداول ليوم الخميس 2025/12/25 بناء على قرار الامانة العامة لمجلس الوزراء اعتبار  عطلة رسمية بماسبة اعياد ميلاد السيد المسيح وستنظم الجلسات اعتبارا من يوم الاحد 2025/12/28 حسب توقيتاتها الرسمية</t>
  </si>
  <si>
    <t>نشرة تداول أسهم غير العراقيين لجلسة الاربعاء 2025/12/24</t>
  </si>
  <si>
    <t>نشرة  تداول الاسهم المشتراة لغير العراقيين في السوق الثاني</t>
  </si>
  <si>
    <t>مصرف الائتمان</t>
  </si>
  <si>
    <t xml:space="preserve">الجلسة (231) نشرة لمنصة تداول اسهم الشركات غير المدرجة OTC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</si>
</sst>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0"/>
    <numFmt numFmtId="165" formatCode="0.000"/>
    <numFmt numFmtId="166" formatCode="_-* #,##0.00_-;_-* #,##0.00\-;_-* &quot;-&quot;??_-;_-@_-"/>
  </numFmts>
  <fonts count="84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charset val="178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indexed="8"/>
      <name val="Arial"/>
      <family val="2"/>
      <charset val="178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mbria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7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sz val="11"/>
      <color theme="1"/>
      <name val="Calibri"/>
      <family val="2"/>
    </font>
    <font>
      <b/>
      <sz val="14"/>
      <color rgb="FF002060"/>
      <name val="Calibri"/>
      <family val="2"/>
    </font>
    <font>
      <b/>
      <sz val="11"/>
      <color rgb="FF00206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5"/>
      <color rgb="FF002060"/>
      <name val="Calibri"/>
      <family val="2"/>
    </font>
    <font>
      <sz val="14"/>
      <color rgb="FF002060"/>
      <name val="Calibri"/>
      <family val="2"/>
    </font>
    <font>
      <sz val="15"/>
      <color rgb="FF002060"/>
      <name val="Calibri"/>
      <family val="2"/>
    </font>
    <font>
      <sz val="11"/>
      <color theme="0"/>
      <name val="Calibri"/>
      <family val="2"/>
    </font>
    <font>
      <b/>
      <sz val="14"/>
      <color rgb="FF00B050"/>
      <name val="Calibri"/>
      <family val="2"/>
    </font>
    <font>
      <sz val="8"/>
      <name val="Calibri"/>
      <family val="2"/>
      <charset val="178"/>
      <scheme val="minor"/>
    </font>
    <font>
      <b/>
      <sz val="14"/>
      <color theme="1"/>
      <name val="Calibri"/>
      <family val="2"/>
      <charset val="178"/>
      <scheme val="minor"/>
    </font>
    <font>
      <b/>
      <sz val="14"/>
      <color theme="3"/>
      <name val="Calibri"/>
      <family val="2"/>
      <charset val="178"/>
      <scheme val="minor"/>
    </font>
    <font>
      <b/>
      <sz val="14"/>
      <color theme="3"/>
      <name val="Arial"/>
      <family val="2"/>
    </font>
    <font>
      <b/>
      <sz val="14"/>
      <color theme="3"/>
      <name val="Arial"/>
      <family val="2"/>
      <charset val="178"/>
    </font>
    <font>
      <b/>
      <sz val="14"/>
      <color theme="3"/>
      <name val="Calibri"/>
      <family val="2"/>
      <scheme val="minor"/>
    </font>
    <font>
      <b/>
      <sz val="15"/>
      <color rgb="FF00B050"/>
      <name val="Calibri"/>
      <family val="2"/>
    </font>
  </fonts>
  <fills count="62">
    <fill>
      <patternFill patternType="none"/>
    </fill>
    <fill>
      <patternFill patternType="gray125"/>
    </fill>
    <fill>
      <patternFill patternType="solid">
        <fgColor indexed="44"/>
        <bgColor indexed="12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/>
        <bgColor indexed="12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3" tint="0.59999389629810485"/>
        <bgColor indexed="12"/>
      </patternFill>
    </fill>
    <fill>
      <patternFill patternType="solid">
        <fgColor theme="3" tint="0.79998168889431442"/>
        <bgColor indexed="64"/>
      </patternFill>
    </fill>
  </fills>
  <borders count="171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1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</borders>
  <cellStyleXfs count="486">
    <xf numFmtId="0" fontId="0" fillId="0" borderId="0"/>
    <xf numFmtId="0" fontId="2" fillId="0" borderId="0"/>
    <xf numFmtId="0" fontId="2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4" fillId="35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4" fillId="36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4" fillId="37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4" fillId="3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4" fillId="39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4" fillId="40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4" fillId="41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4" fillId="42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4" fillId="43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4" fillId="38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4" fillId="41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4" fillId="4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5" fillId="45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5" fillId="4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5" fillId="43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5" fillId="46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5" fillId="47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5" fillId="48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5" fillId="49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5" fillId="50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5" fillId="51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5" fillId="46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5" fillId="47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5" fillId="52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6" fillId="36" borderId="0" applyNumberFormat="0" applyBorder="0" applyAlignment="0" applyProtection="0"/>
    <xf numFmtId="0" fontId="25" fillId="8" borderId="12" applyNumberFormat="0" applyAlignment="0" applyProtection="0"/>
    <xf numFmtId="0" fontId="25" fillId="8" borderId="12" applyNumberFormat="0" applyAlignment="0" applyProtection="0"/>
    <xf numFmtId="0" fontId="7" fillId="53" borderId="18" applyNumberFormat="0" applyAlignment="0" applyProtection="0"/>
    <xf numFmtId="0" fontId="26" fillId="9" borderId="15" applyNumberFormat="0" applyAlignment="0" applyProtection="0"/>
    <xf numFmtId="0" fontId="26" fillId="9" borderId="15" applyNumberFormat="0" applyAlignment="0" applyProtection="0"/>
    <xf numFmtId="0" fontId="8" fillId="54" borderId="19" applyNumberFormat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10" fillId="37" borderId="0" applyNumberFormat="0" applyBorder="0" applyAlignment="0" applyProtection="0"/>
    <xf numFmtId="0" fontId="29" fillId="0" borderId="9" applyNumberFormat="0" applyFill="0" applyAlignment="0" applyProtection="0"/>
    <xf numFmtId="0" fontId="29" fillId="0" borderId="9" applyNumberFormat="0" applyFill="0" applyAlignment="0" applyProtection="0"/>
    <xf numFmtId="0" fontId="11" fillId="0" borderId="20" applyNumberFormat="0" applyFill="0" applyAlignment="0" applyProtection="0"/>
    <xf numFmtId="0" fontId="30" fillId="0" borderId="10" applyNumberFormat="0" applyFill="0" applyAlignment="0" applyProtection="0"/>
    <xf numFmtId="0" fontId="30" fillId="0" borderId="10" applyNumberFormat="0" applyFill="0" applyAlignment="0" applyProtection="0"/>
    <xf numFmtId="0" fontId="12" fillId="0" borderId="21" applyNumberFormat="0" applyFill="0" applyAlignment="0" applyProtection="0"/>
    <xf numFmtId="0" fontId="31" fillId="0" borderId="11" applyNumberFormat="0" applyFill="0" applyAlignment="0" applyProtection="0"/>
    <xf numFmtId="0" fontId="31" fillId="0" borderId="11" applyNumberFormat="0" applyFill="0" applyAlignment="0" applyProtection="0"/>
    <xf numFmtId="0" fontId="13" fillId="0" borderId="22" applyNumberFormat="0" applyFill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32" fillId="7" borderId="12" applyNumberFormat="0" applyAlignment="0" applyProtection="0"/>
    <xf numFmtId="0" fontId="32" fillId="7" borderId="12" applyNumberFormat="0" applyAlignment="0" applyProtection="0"/>
    <xf numFmtId="0" fontId="14" fillId="40" borderId="18" applyNumberFormat="0" applyAlignment="0" applyProtection="0"/>
    <xf numFmtId="0" fontId="33" fillId="0" borderId="14" applyNumberFormat="0" applyFill="0" applyAlignment="0" applyProtection="0"/>
    <xf numFmtId="0" fontId="33" fillId="0" borderId="14" applyNumberFormat="0" applyFill="0" applyAlignment="0" applyProtection="0"/>
    <xf numFmtId="0" fontId="15" fillId="0" borderId="23" applyNumberFormat="0" applyFill="0" applyAlignment="0" applyProtection="0"/>
    <xf numFmtId="0" fontId="34" fillId="6" borderId="0" applyNumberFormat="0" applyBorder="0" applyAlignment="0" applyProtection="0"/>
    <xf numFmtId="0" fontId="34" fillId="6" borderId="0" applyNumberFormat="0" applyBorder="0" applyAlignment="0" applyProtection="0"/>
    <xf numFmtId="0" fontId="16" fillId="55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0" borderId="16" applyNumberFormat="0" applyFont="0" applyAlignment="0" applyProtection="0"/>
    <xf numFmtId="0" fontId="22" fillId="10" borderId="16" applyNumberFormat="0" applyFont="0" applyAlignment="0" applyProtection="0"/>
    <xf numFmtId="0" fontId="2" fillId="56" borderId="24" applyNumberFormat="0" applyFont="0" applyAlignment="0" applyProtection="0"/>
    <xf numFmtId="0" fontId="2" fillId="56" borderId="24" applyNumberFormat="0" applyFont="0" applyAlignment="0" applyProtection="0"/>
    <xf numFmtId="0" fontId="35" fillId="8" borderId="13" applyNumberFormat="0" applyAlignment="0" applyProtection="0"/>
    <xf numFmtId="0" fontId="35" fillId="8" borderId="13" applyNumberFormat="0" applyAlignment="0" applyProtection="0"/>
    <xf numFmtId="0" fontId="18" fillId="53" borderId="25" applyNumberFormat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7" fillId="0" borderId="17" applyNumberFormat="0" applyFill="0" applyAlignment="0" applyProtection="0"/>
    <xf numFmtId="0" fontId="37" fillId="0" borderId="17" applyNumberFormat="0" applyFill="0" applyAlignment="0" applyProtection="0"/>
    <xf numFmtId="0" fontId="20" fillId="0" borderId="26" applyNumberFormat="0" applyFill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7" fillId="53" borderId="27" applyNumberFormat="0" applyAlignment="0" applyProtection="0"/>
    <xf numFmtId="0" fontId="14" fillId="40" borderId="27" applyNumberForma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18" fillId="53" borderId="29" applyNumberFormat="0" applyAlignment="0" applyProtection="0"/>
    <xf numFmtId="0" fontId="20" fillId="0" borderId="30" applyNumberFormat="0" applyFill="0" applyAlignment="0" applyProtection="0"/>
    <xf numFmtId="0" fontId="2" fillId="56" borderId="32" applyNumberFormat="0" applyFont="0" applyAlignment="0" applyProtection="0"/>
    <xf numFmtId="0" fontId="2" fillId="56" borderId="32" applyNumberFormat="0" applyFont="0" applyAlignment="0" applyProtection="0"/>
    <xf numFmtId="0" fontId="14" fillId="40" borderId="31" applyNumberFormat="0" applyAlignment="0" applyProtection="0"/>
    <xf numFmtId="0" fontId="7" fillId="53" borderId="31" applyNumberFormat="0" applyAlignment="0" applyProtection="0"/>
    <xf numFmtId="0" fontId="18" fillId="53" borderId="33" applyNumberFormat="0" applyAlignment="0" applyProtection="0"/>
    <xf numFmtId="0" fontId="20" fillId="0" borderId="34" applyNumberFormat="0" applyFill="0" applyAlignment="0" applyProtection="0"/>
    <xf numFmtId="0" fontId="2" fillId="56" borderId="36" applyNumberFormat="0" applyFont="0" applyAlignment="0" applyProtection="0"/>
    <xf numFmtId="0" fontId="2" fillId="56" borderId="36" applyNumberFormat="0" applyFont="0" applyAlignment="0" applyProtection="0"/>
    <xf numFmtId="0" fontId="14" fillId="40" borderId="35" applyNumberFormat="0" applyAlignment="0" applyProtection="0"/>
    <xf numFmtId="0" fontId="7" fillId="53" borderId="35" applyNumberFormat="0" applyAlignment="0" applyProtection="0"/>
    <xf numFmtId="0" fontId="18" fillId="53" borderId="37" applyNumberFormat="0" applyAlignment="0" applyProtection="0"/>
    <xf numFmtId="0" fontId="20" fillId="0" borderId="38" applyNumberFormat="0" applyFill="0" applyAlignment="0" applyProtection="0"/>
    <xf numFmtId="0" fontId="7" fillId="53" borderId="39" applyNumberFormat="0" applyAlignment="0" applyProtection="0"/>
    <xf numFmtId="0" fontId="14" fillId="40" borderId="39" applyNumberFormat="0" applyAlignment="0" applyProtection="0"/>
    <xf numFmtId="0" fontId="2" fillId="56" borderId="40" applyNumberFormat="0" applyFont="0" applyAlignment="0" applyProtection="0"/>
    <xf numFmtId="0" fontId="2" fillId="56" borderId="40" applyNumberFormat="0" applyFont="0" applyAlignment="0" applyProtection="0"/>
    <xf numFmtId="0" fontId="18" fillId="53" borderId="41" applyNumberFormat="0" applyAlignment="0" applyProtection="0"/>
    <xf numFmtId="0" fontId="20" fillId="0" borderId="42" applyNumberFormat="0" applyFill="0" applyAlignment="0" applyProtection="0"/>
    <xf numFmtId="0" fontId="39" fillId="0" borderId="0" applyNumberFormat="0" applyFill="0" applyBorder="0" applyAlignment="0" applyProtection="0"/>
    <xf numFmtId="0" fontId="40" fillId="0" borderId="9" applyNumberFormat="0" applyFill="0" applyAlignment="0" applyProtection="0"/>
    <xf numFmtId="0" fontId="41" fillId="0" borderId="10" applyNumberFormat="0" applyFill="0" applyAlignment="0" applyProtection="0"/>
    <xf numFmtId="0" fontId="42" fillId="0" borderId="11" applyNumberFormat="0" applyFill="0" applyAlignment="0" applyProtection="0"/>
    <xf numFmtId="0" fontId="42" fillId="0" borderId="0" applyNumberFormat="0" applyFill="0" applyBorder="0" applyAlignment="0" applyProtection="0"/>
    <xf numFmtId="0" fontId="43" fillId="4" borderId="0" applyNumberFormat="0" applyBorder="0" applyAlignment="0" applyProtection="0"/>
    <xf numFmtId="0" fontId="44" fillId="5" borderId="0" applyNumberFormat="0" applyBorder="0" applyAlignment="0" applyProtection="0"/>
    <xf numFmtId="0" fontId="45" fillId="6" borderId="0" applyNumberFormat="0" applyBorder="0" applyAlignment="0" applyProtection="0"/>
    <xf numFmtId="0" fontId="46" fillId="7" borderId="12" applyNumberFormat="0" applyAlignment="0" applyProtection="0"/>
    <xf numFmtId="0" fontId="47" fillId="8" borderId="13" applyNumberFormat="0" applyAlignment="0" applyProtection="0"/>
    <xf numFmtId="0" fontId="48" fillId="8" borderId="12" applyNumberFormat="0" applyAlignment="0" applyProtection="0"/>
    <xf numFmtId="0" fontId="49" fillId="0" borderId="14" applyNumberFormat="0" applyFill="0" applyAlignment="0" applyProtection="0"/>
    <xf numFmtId="0" fontId="50" fillId="9" borderId="15" applyNumberFormat="0" applyAlignment="0" applyProtection="0"/>
    <xf numFmtId="0" fontId="51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3" fillId="0" borderId="17" applyNumberFormat="0" applyFill="0" applyAlignment="0" applyProtection="0"/>
    <xf numFmtId="0" fontId="54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54" fillId="14" borderId="0" applyNumberFormat="0" applyBorder="0" applyAlignment="0" applyProtection="0"/>
    <xf numFmtId="0" fontId="5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54" fillId="22" borderId="0" applyNumberFormat="0" applyBorder="0" applyAlignment="0" applyProtection="0"/>
    <xf numFmtId="0" fontId="5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54" fillId="26" borderId="0" applyNumberFormat="0" applyBorder="0" applyAlignment="0" applyProtection="0"/>
    <xf numFmtId="0" fontId="5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54" fillId="30" borderId="0" applyNumberFormat="0" applyBorder="0" applyAlignment="0" applyProtection="0"/>
    <xf numFmtId="0" fontId="5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54" fillId="34" borderId="0" applyNumberFormat="0" applyBorder="0" applyAlignment="0" applyProtection="0"/>
    <xf numFmtId="0" fontId="1" fillId="0" borderId="0"/>
    <xf numFmtId="0" fontId="1" fillId="10" borderId="16" applyNumberFormat="0" applyFont="0" applyAlignment="0" applyProtection="0"/>
    <xf numFmtId="166" fontId="2" fillId="0" borderId="0" applyFont="0" applyFill="0" applyBorder="0" applyAlignment="0" applyProtection="0"/>
    <xf numFmtId="0" fontId="7" fillId="53" borderId="56" applyNumberFormat="0" applyAlignment="0" applyProtection="0"/>
    <xf numFmtId="0" fontId="14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18" fillId="53" borderId="58" applyNumberFormat="0" applyAlignment="0" applyProtection="0"/>
    <xf numFmtId="0" fontId="20" fillId="0" borderId="59" applyNumberFormat="0" applyFill="0" applyAlignment="0" applyProtection="0"/>
  </cellStyleXfs>
  <cellXfs count="400">
    <xf numFmtId="0" fontId="0" fillId="0" borderId="0" xfId="0"/>
    <xf numFmtId="0" fontId="56" fillId="0" borderId="0" xfId="0" applyFont="1"/>
    <xf numFmtId="0" fontId="58" fillId="0" borderId="0" xfId="0" applyFont="1"/>
    <xf numFmtId="0" fontId="61" fillId="0" borderId="1" xfId="0" applyFont="1" applyBorder="1"/>
    <xf numFmtId="0" fontId="61" fillId="0" borderId="0" xfId="0" applyFont="1"/>
    <xf numFmtId="2" fontId="61" fillId="0" borderId="1" xfId="0" applyNumberFormat="1" applyFont="1" applyBorder="1"/>
    <xf numFmtId="0" fontId="61" fillId="0" borderId="0" xfId="0" applyFont="1" applyAlignment="1">
      <alignment vertical="center"/>
    </xf>
    <xf numFmtId="0" fontId="62" fillId="0" borderId="43" xfId="0" applyFont="1" applyBorder="1" applyAlignment="1">
      <alignment horizontal="center" vertical="center"/>
    </xf>
    <xf numFmtId="165" fontId="62" fillId="0" borderId="52" xfId="0" applyNumberFormat="1" applyFont="1" applyBorder="1" applyAlignment="1">
      <alignment horizontal="center" vertical="center"/>
    </xf>
    <xf numFmtId="2" fontId="62" fillId="0" borderId="52" xfId="0" applyNumberFormat="1" applyFont="1" applyBorder="1" applyAlignment="1">
      <alignment horizontal="center" vertical="center"/>
    </xf>
    <xf numFmtId="0" fontId="63" fillId="3" borderId="0" xfId="0" applyFont="1" applyFill="1" applyAlignment="1">
      <alignment vertical="center"/>
    </xf>
    <xf numFmtId="0" fontId="62" fillId="0" borderId="52" xfId="0" applyFont="1" applyBorder="1" applyAlignment="1">
      <alignment horizontal="center" vertical="center"/>
    </xf>
    <xf numFmtId="0" fontId="62" fillId="0" borderId="1" xfId="0" applyFont="1" applyBorder="1" applyAlignment="1">
      <alignment vertical="center"/>
    </xf>
    <xf numFmtId="164" fontId="62" fillId="0" borderId="1" xfId="0" applyNumberFormat="1" applyFont="1" applyBorder="1" applyAlignment="1">
      <alignment horizontal="center" vertical="center"/>
    </xf>
    <xf numFmtId="4" fontId="64" fillId="0" borderId="1" xfId="0" applyNumberFormat="1" applyFont="1" applyBorder="1" applyAlignment="1">
      <alignment horizontal="center" vertical="center"/>
    </xf>
    <xf numFmtId="3" fontId="62" fillId="0" borderId="1" xfId="0" applyNumberFormat="1" applyFont="1" applyBorder="1" applyAlignment="1">
      <alignment horizontal="center" vertical="center"/>
    </xf>
    <xf numFmtId="0" fontId="63" fillId="0" borderId="1" xfId="0" applyFont="1" applyBorder="1" applyAlignment="1">
      <alignment vertical="center"/>
    </xf>
    <xf numFmtId="0" fontId="62" fillId="0" borderId="1" xfId="0" applyFont="1" applyBorder="1" applyAlignment="1">
      <alignment horizontal="right" vertical="center"/>
    </xf>
    <xf numFmtId="4" fontId="65" fillId="0" borderId="1" xfId="0" applyNumberFormat="1" applyFont="1" applyBorder="1" applyAlignment="1">
      <alignment horizontal="center" vertical="center"/>
    </xf>
    <xf numFmtId="0" fontId="61" fillId="0" borderId="1" xfId="0" applyFont="1" applyBorder="1" applyAlignment="1">
      <alignment vertical="center"/>
    </xf>
    <xf numFmtId="0" fontId="66" fillId="3" borderId="0" xfId="0" applyFont="1" applyFill="1" applyAlignment="1">
      <alignment vertical="center"/>
    </xf>
    <xf numFmtId="0" fontId="56" fillId="0" borderId="1" xfId="0" applyFont="1" applyBorder="1"/>
    <xf numFmtId="2" fontId="67" fillId="0" borderId="1" xfId="0" applyNumberFormat="1" applyFont="1" applyBorder="1" applyAlignment="1">
      <alignment vertical="center"/>
    </xf>
    <xf numFmtId="0" fontId="58" fillId="0" borderId="1" xfId="0" applyFont="1" applyBorder="1"/>
    <xf numFmtId="2" fontId="68" fillId="0" borderId="1" xfId="0" applyNumberFormat="1" applyFont="1" applyBorder="1" applyAlignment="1">
      <alignment vertical="center"/>
    </xf>
    <xf numFmtId="0" fontId="62" fillId="2" borderId="49" xfId="1" applyFont="1" applyFill="1" applyBorder="1" applyAlignment="1">
      <alignment horizontal="center" vertical="center"/>
    </xf>
    <xf numFmtId="0" fontId="62" fillId="2" borderId="48" xfId="1" applyFont="1" applyFill="1" applyBorder="1" applyAlignment="1">
      <alignment horizontal="center" vertical="center" wrapText="1"/>
    </xf>
    <xf numFmtId="0" fontId="62" fillId="2" borderId="49" xfId="1" applyFont="1" applyFill="1" applyBorder="1" applyAlignment="1">
      <alignment horizontal="center" vertical="center" wrapText="1"/>
    </xf>
    <xf numFmtId="0" fontId="59" fillId="2" borderId="49" xfId="1" applyFont="1" applyFill="1" applyBorder="1" applyAlignment="1">
      <alignment horizontal="center" vertical="center" wrapText="1"/>
    </xf>
    <xf numFmtId="0" fontId="62" fillId="0" borderId="49" xfId="0" applyFont="1" applyBorder="1" applyAlignment="1">
      <alignment horizontal="right" vertical="center"/>
    </xf>
    <xf numFmtId="0" fontId="62" fillId="0" borderId="48" xfId="0" applyFont="1" applyBorder="1" applyAlignment="1">
      <alignment horizontal="center" vertical="center"/>
    </xf>
    <xf numFmtId="0" fontId="62" fillId="0" borderId="49" xfId="0" applyFont="1" applyBorder="1" applyAlignment="1">
      <alignment horizontal="center" vertical="center"/>
    </xf>
    <xf numFmtId="14" fontId="62" fillId="0" borderId="49" xfId="0" applyNumberFormat="1" applyFont="1" applyBorder="1" applyAlignment="1">
      <alignment horizontal="center" vertical="center"/>
    </xf>
    <xf numFmtId="2" fontId="55" fillId="0" borderId="47" xfId="0" applyNumberFormat="1" applyFont="1" applyBorder="1" applyAlignment="1">
      <alignment vertical="center"/>
    </xf>
    <xf numFmtId="2" fontId="55" fillId="0" borderId="1" xfId="0" applyNumberFormat="1" applyFont="1" applyBorder="1" applyAlignment="1">
      <alignment vertical="center"/>
    </xf>
    <xf numFmtId="2" fontId="55" fillId="0" borderId="5" xfId="0" applyNumberFormat="1" applyFont="1" applyBorder="1" applyAlignment="1">
      <alignment vertical="center"/>
    </xf>
    <xf numFmtId="0" fontId="60" fillId="3" borderId="67" xfId="0" applyFont="1" applyFill="1" applyBorder="1" applyAlignment="1">
      <alignment vertical="center"/>
    </xf>
    <xf numFmtId="164" fontId="60" fillId="3" borderId="69" xfId="0" applyNumberFormat="1" applyFont="1" applyFill="1" applyBorder="1" applyAlignment="1">
      <alignment horizontal="center" vertical="center"/>
    </xf>
    <xf numFmtId="0" fontId="60" fillId="0" borderId="67" xfId="0" applyFont="1" applyBorder="1" applyAlignment="1">
      <alignment vertical="center"/>
    </xf>
    <xf numFmtId="164" fontId="60" fillId="0" borderId="67" xfId="0" applyNumberFormat="1" applyFont="1" applyBorder="1" applyAlignment="1">
      <alignment horizontal="center" vertical="center"/>
    </xf>
    <xf numFmtId="0" fontId="60" fillId="2" borderId="68" xfId="1" applyFont="1" applyFill="1" applyBorder="1" applyAlignment="1">
      <alignment horizontal="center" vertical="center"/>
    </xf>
    <xf numFmtId="0" fontId="60" fillId="3" borderId="70" xfId="0" applyFont="1" applyFill="1" applyBorder="1" applyAlignment="1">
      <alignment vertical="center"/>
    </xf>
    <xf numFmtId="0" fontId="62" fillId="0" borderId="79" xfId="0" applyFont="1" applyBorder="1" applyAlignment="1">
      <alignment horizontal="center" vertical="center"/>
    </xf>
    <xf numFmtId="165" fontId="62" fillId="0" borderId="80" xfId="0" applyNumberFormat="1" applyFont="1" applyBorder="1" applyAlignment="1">
      <alignment horizontal="center" vertical="center"/>
    </xf>
    <xf numFmtId="2" fontId="62" fillId="0" borderId="80" xfId="0" applyNumberFormat="1" applyFont="1" applyBorder="1" applyAlignment="1">
      <alignment horizontal="center" vertical="center"/>
    </xf>
    <xf numFmtId="0" fontId="56" fillId="3" borderId="0" xfId="0" applyFont="1" applyFill="1"/>
    <xf numFmtId="0" fontId="60" fillId="60" borderId="67" xfId="1" applyFont="1" applyFill="1" applyBorder="1" applyAlignment="1">
      <alignment horizontal="center" vertical="center"/>
    </xf>
    <xf numFmtId="0" fontId="60" fillId="60" borderId="67" xfId="1" applyFont="1" applyFill="1" applyBorder="1" applyAlignment="1">
      <alignment horizontal="center" vertical="center" wrapText="1"/>
    </xf>
    <xf numFmtId="164" fontId="60" fillId="60" borderId="67" xfId="1" applyNumberFormat="1" applyFont="1" applyFill="1" applyBorder="1" applyAlignment="1">
      <alignment horizontal="center" vertical="center" wrapText="1"/>
    </xf>
    <xf numFmtId="4" fontId="60" fillId="60" borderId="67" xfId="1" applyNumberFormat="1" applyFont="1" applyFill="1" applyBorder="1" applyAlignment="1">
      <alignment horizontal="center" vertical="center" wrapText="1"/>
    </xf>
    <xf numFmtId="3" fontId="60" fillId="60" borderId="67" xfId="1" applyNumberFormat="1" applyFont="1" applyFill="1" applyBorder="1" applyAlignment="1">
      <alignment horizontal="center" vertical="center" wrapText="1"/>
    </xf>
    <xf numFmtId="3" fontId="60" fillId="3" borderId="67" xfId="0" applyNumberFormat="1" applyFont="1" applyFill="1" applyBorder="1" applyAlignment="1">
      <alignment horizontal="right" vertical="center"/>
    </xf>
    <xf numFmtId="2" fontId="56" fillId="57" borderId="60" xfId="0" applyNumberFormat="1" applyFont="1" applyFill="1" applyBorder="1" applyAlignment="1">
      <alignment horizontal="center"/>
    </xf>
    <xf numFmtId="3" fontId="60" fillId="57" borderId="67" xfId="0" applyNumberFormat="1" applyFont="1" applyFill="1" applyBorder="1" applyAlignment="1">
      <alignment horizontal="right" vertical="center"/>
    </xf>
    <xf numFmtId="164" fontId="56" fillId="3" borderId="0" xfId="0" applyNumberFormat="1" applyFont="1" applyFill="1"/>
    <xf numFmtId="4" fontId="56" fillId="3" borderId="0" xfId="0" applyNumberFormat="1" applyFont="1" applyFill="1"/>
    <xf numFmtId="3" fontId="56" fillId="3" borderId="0" xfId="0" applyNumberFormat="1" applyFont="1" applyFill="1" applyAlignment="1">
      <alignment horizontal="right"/>
    </xf>
    <xf numFmtId="0" fontId="56" fillId="3" borderId="0" xfId="0" applyFont="1" applyFill="1" applyAlignment="1">
      <alignment horizontal="right"/>
    </xf>
    <xf numFmtId="2" fontId="70" fillId="0" borderId="1" xfId="0" applyNumberFormat="1" applyFont="1" applyBorder="1"/>
    <xf numFmtId="2" fontId="70" fillId="0" borderId="2" xfId="0" applyNumberFormat="1" applyFont="1" applyBorder="1"/>
    <xf numFmtId="2" fontId="57" fillId="0" borderId="6" xfId="0" applyNumberFormat="1" applyFont="1" applyBorder="1" applyAlignment="1">
      <alignment horizontal="right" vertical="center"/>
    </xf>
    <xf numFmtId="2" fontId="70" fillId="0" borderId="6" xfId="0" applyNumberFormat="1" applyFont="1" applyBorder="1"/>
    <xf numFmtId="1" fontId="57" fillId="0" borderId="52" xfId="0" applyNumberFormat="1" applyFont="1" applyBorder="1" applyAlignment="1">
      <alignment horizontal="center" vertical="center"/>
    </xf>
    <xf numFmtId="2" fontId="70" fillId="0" borderId="51" xfId="0" applyNumberFormat="1" applyFont="1" applyBorder="1"/>
    <xf numFmtId="4" fontId="57" fillId="0" borderId="44" xfId="0" applyNumberFormat="1" applyFont="1" applyBorder="1" applyAlignment="1">
      <alignment horizontal="right" vertical="center"/>
    </xf>
    <xf numFmtId="0" fontId="70" fillId="0" borderId="51" xfId="0" applyFont="1" applyBorder="1"/>
    <xf numFmtId="3" fontId="57" fillId="0" borderId="1" xfId="0" applyNumberFormat="1" applyFont="1" applyBorder="1" applyAlignment="1">
      <alignment horizontal="right" vertical="center"/>
    </xf>
    <xf numFmtId="2" fontId="72" fillId="0" borderId="52" xfId="0" applyNumberFormat="1" applyFont="1" applyBorder="1" applyAlignment="1">
      <alignment vertical="center"/>
    </xf>
    <xf numFmtId="2" fontId="72" fillId="0" borderId="52" xfId="0" applyNumberFormat="1" applyFont="1" applyBorder="1" applyAlignment="1">
      <alignment horizontal="center" vertical="center"/>
    </xf>
    <xf numFmtId="2" fontId="57" fillId="0" borderId="1" xfId="0" applyNumberFormat="1" applyFont="1" applyBorder="1" applyAlignment="1">
      <alignment horizontal="right"/>
    </xf>
    <xf numFmtId="2" fontId="73" fillId="0" borderId="6" xfId="0" applyNumberFormat="1" applyFont="1" applyBorder="1"/>
    <xf numFmtId="0" fontId="58" fillId="0" borderId="51" xfId="0" applyFont="1" applyBorder="1"/>
    <xf numFmtId="2" fontId="58" fillId="0" borderId="51" xfId="0" applyNumberFormat="1" applyFont="1" applyBorder="1"/>
    <xf numFmtId="2" fontId="59" fillId="0" borderId="1" xfId="0" applyNumberFormat="1" applyFont="1" applyBorder="1" applyAlignment="1">
      <alignment vertical="center"/>
    </xf>
    <xf numFmtId="3" fontId="72" fillId="0" borderId="52" xfId="0" applyNumberFormat="1" applyFont="1" applyBorder="1" applyAlignment="1">
      <alignment horizontal="center" vertical="center"/>
    </xf>
    <xf numFmtId="2" fontId="74" fillId="0" borderId="51" xfId="0" applyNumberFormat="1" applyFont="1" applyBorder="1"/>
    <xf numFmtId="2" fontId="74" fillId="0" borderId="1" xfId="0" applyNumberFormat="1" applyFont="1" applyBorder="1"/>
    <xf numFmtId="4" fontId="57" fillId="0" borderId="1" xfId="0" applyNumberFormat="1" applyFont="1" applyBorder="1" applyAlignment="1">
      <alignment horizontal="right" vertical="center"/>
    </xf>
    <xf numFmtId="0" fontId="72" fillId="0" borderId="52" xfId="0" applyFont="1" applyBorder="1" applyAlignment="1">
      <alignment horizontal="center" vertical="center"/>
    </xf>
    <xf numFmtId="2" fontId="74" fillId="0" borderId="5" xfId="0" applyNumberFormat="1" applyFont="1" applyBorder="1"/>
    <xf numFmtId="0" fontId="60" fillId="3" borderId="83" xfId="0" applyFont="1" applyFill="1" applyBorder="1" applyAlignment="1">
      <alignment vertical="center"/>
    </xf>
    <xf numFmtId="164" fontId="60" fillId="3" borderId="90" xfId="0" applyNumberFormat="1" applyFont="1" applyFill="1" applyBorder="1" applyAlignment="1">
      <alignment horizontal="center" vertical="center"/>
    </xf>
    <xf numFmtId="4" fontId="60" fillId="3" borderId="90" xfId="0" applyNumberFormat="1" applyFont="1" applyFill="1" applyBorder="1" applyAlignment="1">
      <alignment horizontal="center" vertical="center"/>
    </xf>
    <xf numFmtId="0" fontId="60" fillId="3" borderId="95" xfId="0" applyFont="1" applyFill="1" applyBorder="1" applyAlignment="1">
      <alignment vertical="center"/>
    </xf>
    <xf numFmtId="3" fontId="60" fillId="3" borderId="96" xfId="0" applyNumberFormat="1" applyFont="1" applyFill="1" applyBorder="1" applyAlignment="1">
      <alignment vertical="center"/>
    </xf>
    <xf numFmtId="3" fontId="60" fillId="3" borderId="96" xfId="0" applyNumberFormat="1" applyFont="1" applyFill="1" applyBorder="1" applyAlignment="1">
      <alignment horizontal="right" vertical="center"/>
    </xf>
    <xf numFmtId="164" fontId="60" fillId="3" borderId="96" xfId="0" applyNumberFormat="1" applyFont="1" applyFill="1" applyBorder="1" applyAlignment="1">
      <alignment horizontal="center" vertical="center"/>
    </xf>
    <xf numFmtId="3" fontId="62" fillId="3" borderId="97" xfId="0" applyNumberFormat="1" applyFont="1" applyFill="1" applyBorder="1" applyAlignment="1">
      <alignment horizontal="center" vertical="center"/>
    </xf>
    <xf numFmtId="0" fontId="62" fillId="3" borderId="67" xfId="0" applyFont="1" applyFill="1" applyBorder="1" applyAlignment="1">
      <alignment vertical="center"/>
    </xf>
    <xf numFmtId="164" fontId="62" fillId="3" borderId="97" xfId="0" applyNumberFormat="1" applyFont="1" applyFill="1" applyBorder="1" applyAlignment="1">
      <alignment horizontal="center" vertical="center"/>
    </xf>
    <xf numFmtId="4" fontId="62" fillId="3" borderId="97" xfId="0" applyNumberFormat="1" applyFont="1" applyFill="1" applyBorder="1" applyAlignment="1">
      <alignment horizontal="center" vertical="center"/>
    </xf>
    <xf numFmtId="4" fontId="64" fillId="3" borderId="97" xfId="0" applyNumberFormat="1" applyFont="1" applyFill="1" applyBorder="1" applyAlignment="1">
      <alignment horizontal="center" vertical="center"/>
    </xf>
    <xf numFmtId="0" fontId="56" fillId="0" borderId="2" xfId="0" applyFont="1" applyBorder="1"/>
    <xf numFmtId="0" fontId="56" fillId="0" borderId="62" xfId="0" applyFont="1" applyBorder="1"/>
    <xf numFmtId="0" fontId="62" fillId="3" borderId="0" xfId="0" applyFont="1" applyFill="1" applyAlignment="1">
      <alignment vertical="center"/>
    </xf>
    <xf numFmtId="2" fontId="76" fillId="0" borderId="1" xfId="0" applyNumberFormat="1" applyFont="1" applyBorder="1" applyAlignment="1">
      <alignment vertical="center"/>
    </xf>
    <xf numFmtId="0" fontId="62" fillId="3" borderId="98" xfId="0" applyFont="1" applyFill="1" applyBorder="1" applyAlignment="1">
      <alignment horizontal="right" vertical="center"/>
    </xf>
    <xf numFmtId="0" fontId="62" fillId="3" borderId="98" xfId="0" applyFont="1" applyFill="1" applyBorder="1" applyAlignment="1">
      <alignment horizontal="left" vertical="center"/>
    </xf>
    <xf numFmtId="2" fontId="56" fillId="3" borderId="93" xfId="0" applyNumberFormat="1" applyFont="1" applyFill="1" applyBorder="1" applyAlignment="1">
      <alignment horizontal="center"/>
    </xf>
    <xf numFmtId="3" fontId="67" fillId="0" borderId="1" xfId="0" applyNumberFormat="1" applyFont="1" applyBorder="1" applyAlignment="1">
      <alignment vertical="center"/>
    </xf>
    <xf numFmtId="3" fontId="68" fillId="0" borderId="1" xfId="0" applyNumberFormat="1" applyFont="1" applyBorder="1" applyAlignment="1">
      <alignment vertical="center"/>
    </xf>
    <xf numFmtId="3" fontId="58" fillId="0" borderId="0" xfId="0" applyNumberFormat="1" applyFont="1"/>
    <xf numFmtId="164" fontId="60" fillId="3" borderId="102" xfId="0" applyNumberFormat="1" applyFont="1" applyFill="1" applyBorder="1" applyAlignment="1">
      <alignment horizontal="center" vertical="center"/>
    </xf>
    <xf numFmtId="0" fontId="60" fillId="3" borderId="102" xfId="0" applyFont="1" applyFill="1" applyBorder="1" applyAlignment="1">
      <alignment vertical="center"/>
    </xf>
    <xf numFmtId="0" fontId="60" fillId="3" borderId="103" xfId="0" applyFont="1" applyFill="1" applyBorder="1" applyAlignment="1">
      <alignment vertical="center"/>
    </xf>
    <xf numFmtId="164" fontId="60" fillId="3" borderId="107" xfId="0" applyNumberFormat="1" applyFont="1" applyFill="1" applyBorder="1" applyAlignment="1">
      <alignment horizontal="center" vertical="center"/>
    </xf>
    <xf numFmtId="0" fontId="60" fillId="3" borderId="109" xfId="0" applyFont="1" applyFill="1" applyBorder="1" applyAlignment="1">
      <alignment vertical="center"/>
    </xf>
    <xf numFmtId="0" fontId="60" fillId="0" borderId="109" xfId="0" applyFont="1" applyBorder="1" applyAlignment="1">
      <alignment vertical="center"/>
    </xf>
    <xf numFmtId="164" fontId="60" fillId="0" borderId="109" xfId="0" applyNumberFormat="1" applyFont="1" applyBorder="1" applyAlignment="1">
      <alignment horizontal="center" vertical="center"/>
    </xf>
    <xf numFmtId="2" fontId="56" fillId="3" borderId="60" xfId="0" applyNumberFormat="1" applyFont="1" applyFill="1" applyBorder="1" applyAlignment="1">
      <alignment horizontal="center"/>
    </xf>
    <xf numFmtId="164" fontId="62" fillId="3" borderId="96" xfId="0" applyNumberFormat="1" applyFont="1" applyFill="1" applyBorder="1" applyAlignment="1">
      <alignment horizontal="center" vertical="center"/>
    </xf>
    <xf numFmtId="4" fontId="65" fillId="3" borderId="90" xfId="0" applyNumberFormat="1" applyFont="1" applyFill="1" applyBorder="1" applyAlignment="1">
      <alignment horizontal="center" vertical="center"/>
    </xf>
    <xf numFmtId="0" fontId="59" fillId="0" borderId="86" xfId="0" applyFont="1" applyBorder="1" applyAlignment="1">
      <alignment vertical="center" wrapText="1"/>
    </xf>
    <xf numFmtId="0" fontId="60" fillId="3" borderId="121" xfId="0" applyFont="1" applyFill="1" applyBorder="1" applyAlignment="1">
      <alignment vertical="center"/>
    </xf>
    <xf numFmtId="4" fontId="58" fillId="0" borderId="0" xfId="0" applyNumberFormat="1" applyFont="1"/>
    <xf numFmtId="3" fontId="60" fillId="3" borderId="122" xfId="0" applyNumberFormat="1" applyFont="1" applyFill="1" applyBorder="1" applyAlignment="1">
      <alignment horizontal="right" vertical="center"/>
    </xf>
    <xf numFmtId="14" fontId="62" fillId="0" borderId="124" xfId="0" applyNumberFormat="1" applyFont="1" applyBorder="1" applyAlignment="1">
      <alignment horizontal="center" vertical="center"/>
    </xf>
    <xf numFmtId="164" fontId="60" fillId="3" borderId="125" xfId="0" applyNumberFormat="1" applyFont="1" applyFill="1" applyBorder="1" applyAlignment="1">
      <alignment horizontal="center" vertical="center"/>
    </xf>
    <xf numFmtId="0" fontId="60" fillId="3" borderId="126" xfId="0" applyFont="1" applyFill="1" applyBorder="1" applyAlignment="1">
      <alignment vertical="center"/>
    </xf>
    <xf numFmtId="3" fontId="60" fillId="3" borderId="125" xfId="0" applyNumberFormat="1" applyFont="1" applyFill="1" applyBorder="1" applyAlignment="1">
      <alignment horizontal="right" vertical="center"/>
    </xf>
    <xf numFmtId="4" fontId="60" fillId="3" borderId="125" xfId="0" applyNumberFormat="1" applyFont="1" applyFill="1" applyBorder="1" applyAlignment="1">
      <alignment horizontal="center" vertical="center"/>
    </xf>
    <xf numFmtId="3" fontId="60" fillId="3" borderId="125" xfId="0" applyNumberFormat="1" applyFont="1" applyFill="1" applyBorder="1" applyAlignment="1">
      <alignment vertical="center"/>
    </xf>
    <xf numFmtId="164" fontId="60" fillId="0" borderId="128" xfId="0" applyNumberFormat="1" applyFont="1" applyBorder="1" applyAlignment="1">
      <alignment horizontal="center" vertical="center"/>
    </xf>
    <xf numFmtId="164" fontId="60" fillId="3" borderId="84" xfId="0" applyNumberFormat="1" applyFont="1" applyFill="1" applyBorder="1" applyAlignment="1">
      <alignment horizontal="center" vertical="center"/>
    </xf>
    <xf numFmtId="164" fontId="60" fillId="3" borderId="123" xfId="0" applyNumberFormat="1" applyFont="1" applyFill="1" applyBorder="1" applyAlignment="1">
      <alignment horizontal="center" vertical="center"/>
    </xf>
    <xf numFmtId="164" fontId="60" fillId="0" borderId="102" xfId="0" applyNumberFormat="1" applyFont="1" applyBorder="1" applyAlignment="1">
      <alignment horizontal="center" vertical="center"/>
    </xf>
    <xf numFmtId="164" fontId="60" fillId="0" borderId="108" xfId="0" applyNumberFormat="1" applyFont="1" applyBorder="1" applyAlignment="1">
      <alignment horizontal="center" vertical="center"/>
    </xf>
    <xf numFmtId="164" fontId="60" fillId="3" borderId="131" xfId="0" applyNumberFormat="1" applyFont="1" applyFill="1" applyBorder="1" applyAlignment="1">
      <alignment horizontal="center" vertical="center"/>
    </xf>
    <xf numFmtId="4" fontId="60" fillId="3" borderId="131" xfId="0" applyNumberFormat="1" applyFont="1" applyFill="1" applyBorder="1" applyAlignment="1">
      <alignment horizontal="center" vertical="center"/>
    </xf>
    <xf numFmtId="0" fontId="60" fillId="3" borderId="132" xfId="0" applyFont="1" applyFill="1" applyBorder="1" applyAlignment="1">
      <alignment vertical="center"/>
    </xf>
    <xf numFmtId="3" fontId="60" fillId="3" borderId="131" xfId="0" applyNumberFormat="1" applyFont="1" applyFill="1" applyBorder="1" applyAlignment="1">
      <alignment vertical="center"/>
    </xf>
    <xf numFmtId="3" fontId="60" fillId="3" borderId="131" xfId="0" applyNumberFormat="1" applyFont="1" applyFill="1" applyBorder="1" applyAlignment="1">
      <alignment horizontal="right" vertical="center"/>
    </xf>
    <xf numFmtId="2" fontId="57" fillId="0" borderId="44" xfId="0" applyNumberFormat="1" applyFont="1" applyBorder="1" applyAlignment="1">
      <alignment horizontal="right"/>
    </xf>
    <xf numFmtId="0" fontId="60" fillId="3" borderId="136" xfId="0" applyFont="1" applyFill="1" applyBorder="1" applyAlignment="1">
      <alignment vertical="center"/>
    </xf>
    <xf numFmtId="164" fontId="60" fillId="3" borderId="136" xfId="0" applyNumberFormat="1" applyFont="1" applyFill="1" applyBorder="1" applyAlignment="1">
      <alignment horizontal="center" vertical="center"/>
    </xf>
    <xf numFmtId="164" fontId="60" fillId="3" borderId="137" xfId="0" applyNumberFormat="1" applyFont="1" applyFill="1" applyBorder="1" applyAlignment="1">
      <alignment horizontal="center" vertical="center"/>
    </xf>
    <xf numFmtId="164" fontId="60" fillId="0" borderId="140" xfId="0" applyNumberFormat="1" applyFont="1" applyBorder="1" applyAlignment="1">
      <alignment horizontal="center" vertical="center"/>
    </xf>
    <xf numFmtId="2" fontId="57" fillId="0" borderId="44" xfId="0" applyNumberFormat="1" applyFont="1" applyBorder="1" applyAlignment="1">
      <alignment horizontal="right"/>
    </xf>
    <xf numFmtId="0" fontId="60" fillId="3" borderId="141" xfId="0" applyFont="1" applyFill="1" applyBorder="1" applyAlignment="1">
      <alignment vertical="center"/>
    </xf>
    <xf numFmtId="0" fontId="60" fillId="3" borderId="143" xfId="0" applyFont="1" applyFill="1" applyBorder="1" applyAlignment="1">
      <alignment vertical="center"/>
    </xf>
    <xf numFmtId="164" fontId="60" fillId="3" borderId="143" xfId="0" applyNumberFormat="1" applyFont="1" applyFill="1" applyBorder="1" applyAlignment="1">
      <alignment horizontal="center" vertical="center"/>
    </xf>
    <xf numFmtId="4" fontId="60" fillId="3" borderId="143" xfId="0" applyNumberFormat="1" applyFont="1" applyFill="1" applyBorder="1" applyAlignment="1">
      <alignment horizontal="center" vertical="center"/>
    </xf>
    <xf numFmtId="3" fontId="60" fillId="3" borderId="143" xfId="0" applyNumberFormat="1" applyFont="1" applyFill="1" applyBorder="1" applyAlignment="1">
      <alignment vertical="center"/>
    </xf>
    <xf numFmtId="3" fontId="60" fillId="3" borderId="143" xfId="0" applyNumberFormat="1" applyFont="1" applyFill="1" applyBorder="1" applyAlignment="1">
      <alignment horizontal="right" vertical="center"/>
    </xf>
    <xf numFmtId="0" fontId="59" fillId="0" borderId="143" xfId="0" applyFont="1" applyBorder="1" applyAlignment="1">
      <alignment vertical="center" wrapText="1"/>
    </xf>
    <xf numFmtId="14" fontId="62" fillId="0" borderId="144" xfId="0" applyNumberFormat="1" applyFont="1" applyBorder="1" applyAlignment="1">
      <alignment horizontal="center" vertical="center"/>
    </xf>
    <xf numFmtId="164" fontId="60" fillId="3" borderId="144" xfId="0" applyNumberFormat="1" applyFont="1" applyFill="1" applyBorder="1" applyAlignment="1">
      <alignment horizontal="center" vertical="center"/>
    </xf>
    <xf numFmtId="4" fontId="60" fillId="3" borderId="144" xfId="0" applyNumberFormat="1" applyFont="1" applyFill="1" applyBorder="1" applyAlignment="1">
      <alignment horizontal="center" vertical="center"/>
    </xf>
    <xf numFmtId="3" fontId="60" fillId="3" borderId="144" xfId="0" applyNumberFormat="1" applyFont="1" applyFill="1" applyBorder="1" applyAlignment="1">
      <alignment vertical="center"/>
    </xf>
    <xf numFmtId="3" fontId="60" fillId="3" borderId="144" xfId="0" applyNumberFormat="1" applyFont="1" applyFill="1" applyBorder="1" applyAlignment="1">
      <alignment horizontal="right" vertical="center"/>
    </xf>
    <xf numFmtId="2" fontId="57" fillId="0" borderId="44" xfId="0" applyNumberFormat="1" applyFont="1" applyBorder="1" applyAlignment="1">
      <alignment horizontal="right"/>
    </xf>
    <xf numFmtId="0" fontId="60" fillId="3" borderId="144" xfId="0" applyFont="1" applyFill="1" applyBorder="1" applyAlignment="1">
      <alignment vertical="center"/>
    </xf>
    <xf numFmtId="0" fontId="60" fillId="3" borderId="148" xfId="0" applyFont="1" applyFill="1" applyBorder="1" applyAlignment="1">
      <alignment vertical="center"/>
    </xf>
    <xf numFmtId="164" fontId="60" fillId="0" borderId="150" xfId="0" applyNumberFormat="1" applyFont="1" applyBorder="1" applyAlignment="1">
      <alignment horizontal="center" vertical="center"/>
    </xf>
    <xf numFmtId="0" fontId="62" fillId="3" borderId="75" xfId="0" applyFont="1" applyFill="1" applyBorder="1" applyAlignment="1">
      <alignment horizontal="right" vertical="center"/>
    </xf>
    <xf numFmtId="0" fontId="62" fillId="0" borderId="148" xfId="0" applyFont="1" applyBorder="1" applyAlignment="1">
      <alignment horizontal="center" vertical="center"/>
    </xf>
    <xf numFmtId="0" fontId="62" fillId="3" borderId="148" xfId="0" applyFont="1" applyFill="1" applyBorder="1" applyAlignment="1">
      <alignment horizontal="right" vertical="center"/>
    </xf>
    <xf numFmtId="3" fontId="62" fillId="3" borderId="144" xfId="0" applyNumberFormat="1" applyFont="1" applyFill="1" applyBorder="1" applyAlignment="1">
      <alignment horizontal="center" vertical="center"/>
    </xf>
    <xf numFmtId="2" fontId="57" fillId="0" borderId="44" xfId="0" applyNumberFormat="1" applyFont="1" applyBorder="1" applyAlignment="1">
      <alignment horizontal="right"/>
    </xf>
    <xf numFmtId="0" fontId="78" fillId="0" borderId="0" xfId="0" applyFont="1"/>
    <xf numFmtId="0" fontId="79" fillId="0" borderId="0" xfId="0" applyFont="1"/>
    <xf numFmtId="0" fontId="60" fillId="3" borderId="152" xfId="0" applyFont="1" applyFill="1" applyBorder="1" applyAlignment="1">
      <alignment vertical="center"/>
    </xf>
    <xf numFmtId="3" fontId="60" fillId="3" borderId="155" xfId="0" applyNumberFormat="1" applyFont="1" applyFill="1" applyBorder="1" applyAlignment="1">
      <alignment vertical="center"/>
    </xf>
    <xf numFmtId="3" fontId="60" fillId="3" borderId="155" xfId="0" applyNumberFormat="1" applyFont="1" applyFill="1" applyBorder="1" applyAlignment="1">
      <alignment horizontal="right" vertical="center"/>
    </xf>
    <xf numFmtId="164" fontId="60" fillId="3" borderId="155" xfId="0" applyNumberFormat="1" applyFont="1" applyFill="1" applyBorder="1" applyAlignment="1">
      <alignment horizontal="center" vertical="center"/>
    </xf>
    <xf numFmtId="4" fontId="60" fillId="3" borderId="155" xfId="0" applyNumberFormat="1" applyFont="1" applyFill="1" applyBorder="1" applyAlignment="1">
      <alignment horizontal="center" vertical="center"/>
    </xf>
    <xf numFmtId="0" fontId="60" fillId="3" borderId="0" xfId="0" applyFont="1" applyFill="1" applyBorder="1" applyAlignment="1">
      <alignment vertical="center"/>
    </xf>
    <xf numFmtId="0" fontId="59" fillId="0" borderId="155" xfId="0" applyFont="1" applyBorder="1" applyAlignment="1">
      <alignment horizontal="right" vertical="center" wrapText="1"/>
    </xf>
    <xf numFmtId="164" fontId="60" fillId="3" borderId="159" xfId="0" applyNumberFormat="1" applyFont="1" applyFill="1" applyBorder="1" applyAlignment="1">
      <alignment horizontal="center" vertical="center"/>
    </xf>
    <xf numFmtId="4" fontId="60" fillId="3" borderId="159" xfId="0" applyNumberFormat="1" applyFont="1" applyFill="1" applyBorder="1" applyAlignment="1">
      <alignment horizontal="center" vertical="center"/>
    </xf>
    <xf numFmtId="0" fontId="60" fillId="3" borderId="156" xfId="0" applyFont="1" applyFill="1" applyBorder="1" applyAlignment="1">
      <alignment vertical="center"/>
    </xf>
    <xf numFmtId="3" fontId="60" fillId="3" borderId="159" xfId="0" applyNumberFormat="1" applyFont="1" applyFill="1" applyBorder="1" applyAlignment="1">
      <alignment vertical="center"/>
    </xf>
    <xf numFmtId="3" fontId="60" fillId="3" borderId="159" xfId="0" applyNumberFormat="1" applyFont="1" applyFill="1" applyBorder="1" applyAlignment="1">
      <alignment horizontal="right" vertical="center"/>
    </xf>
    <xf numFmtId="0" fontId="60" fillId="2" borderId="159" xfId="1" applyFont="1" applyFill="1" applyBorder="1" applyAlignment="1">
      <alignment horizontal="center" vertical="center"/>
    </xf>
    <xf numFmtId="0" fontId="60" fillId="2" borderId="159" xfId="1" applyFont="1" applyFill="1" applyBorder="1" applyAlignment="1">
      <alignment horizontal="center" vertical="center" wrapText="1"/>
    </xf>
    <xf numFmtId="3" fontId="60" fillId="2" borderId="159" xfId="1" applyNumberFormat="1" applyFont="1" applyFill="1" applyBorder="1" applyAlignment="1">
      <alignment horizontal="center" vertical="center" wrapText="1"/>
    </xf>
    <xf numFmtId="0" fontId="62" fillId="0" borderId="159" xfId="0" applyFont="1" applyBorder="1" applyAlignment="1">
      <alignment horizontal="right" vertical="center"/>
    </xf>
    <xf numFmtId="164" fontId="62" fillId="0" borderId="159" xfId="0" applyNumberFormat="1" applyFont="1" applyBorder="1" applyAlignment="1">
      <alignment horizontal="center" vertical="center"/>
    </xf>
    <xf numFmtId="0" fontId="62" fillId="3" borderId="156" xfId="0" applyFont="1" applyFill="1" applyBorder="1" applyAlignment="1">
      <alignment horizontal="center" vertical="center"/>
    </xf>
    <xf numFmtId="3" fontId="62" fillId="3" borderId="159" xfId="0" applyNumberFormat="1" applyFont="1" applyFill="1" applyBorder="1" applyAlignment="1">
      <alignment horizontal="center" vertical="center"/>
    </xf>
    <xf numFmtId="0" fontId="62" fillId="0" borderId="159" xfId="0" applyFont="1" applyBorder="1" applyAlignment="1">
      <alignment vertical="center"/>
    </xf>
    <xf numFmtId="3" fontId="62" fillId="61" borderId="159" xfId="0" applyNumberFormat="1" applyFont="1" applyFill="1" applyBorder="1" applyAlignment="1">
      <alignment horizontal="center" vertical="center"/>
    </xf>
    <xf numFmtId="0" fontId="82" fillId="0" borderId="0" xfId="0" applyFont="1"/>
    <xf numFmtId="164" fontId="60" fillId="3" borderId="161" xfId="0" applyNumberFormat="1" applyFont="1" applyFill="1" applyBorder="1" applyAlignment="1">
      <alignment horizontal="center" vertical="center"/>
    </xf>
    <xf numFmtId="164" fontId="60" fillId="0" borderId="162" xfId="0" applyNumberFormat="1" applyFont="1" applyBorder="1" applyAlignment="1">
      <alignment horizontal="center" vertical="center"/>
    </xf>
    <xf numFmtId="164" fontId="60" fillId="0" borderId="159" xfId="0" applyNumberFormat="1" applyFont="1" applyBorder="1" applyAlignment="1">
      <alignment horizontal="center" vertical="center"/>
    </xf>
    <xf numFmtId="164" fontId="60" fillId="3" borderId="0" xfId="0" applyNumberFormat="1" applyFont="1" applyFill="1" applyBorder="1" applyAlignment="1">
      <alignment horizontal="center" vertical="center"/>
    </xf>
    <xf numFmtId="4" fontId="83" fillId="0" borderId="52" xfId="0" applyNumberFormat="1" applyFont="1" applyBorder="1" applyAlignment="1">
      <alignment horizontal="center" vertical="center"/>
    </xf>
    <xf numFmtId="0" fontId="60" fillId="3" borderId="161" xfId="0" applyFont="1" applyFill="1" applyBorder="1" applyAlignment="1">
      <alignment vertical="center"/>
    </xf>
    <xf numFmtId="164" fontId="60" fillId="3" borderId="162" xfId="0" applyNumberFormat="1" applyFont="1" applyFill="1" applyBorder="1" applyAlignment="1">
      <alignment horizontal="center" vertical="center"/>
    </xf>
    <xf numFmtId="164" fontId="59" fillId="3" borderId="152" xfId="0" applyNumberFormat="1" applyFont="1" applyFill="1" applyBorder="1" applyAlignment="1">
      <alignment horizontal="right" vertical="center" wrapText="1"/>
    </xf>
    <xf numFmtId="164" fontId="59" fillId="3" borderId="154" xfId="0" applyNumberFormat="1" applyFont="1" applyFill="1" applyBorder="1" applyAlignment="1">
      <alignment horizontal="right" vertical="center" wrapText="1"/>
    </xf>
    <xf numFmtId="164" fontId="59" fillId="3" borderId="153" xfId="0" applyNumberFormat="1" applyFont="1" applyFill="1" applyBorder="1" applyAlignment="1">
      <alignment horizontal="right" vertical="center" wrapText="1"/>
    </xf>
    <xf numFmtId="2" fontId="57" fillId="0" borderId="44" xfId="0" applyNumberFormat="1" applyFont="1" applyBorder="1" applyAlignment="1">
      <alignment horizontal="right"/>
    </xf>
    <xf numFmtId="2" fontId="57" fillId="0" borderId="45" xfId="0" applyNumberFormat="1" applyFont="1" applyBorder="1" applyAlignment="1">
      <alignment horizontal="right"/>
    </xf>
    <xf numFmtId="2" fontId="72" fillId="0" borderId="53" xfId="0" applyNumberFormat="1" applyFont="1" applyBorder="1" applyAlignment="1">
      <alignment horizontal="right" vertical="center" wrapText="1"/>
    </xf>
    <xf numFmtId="2" fontId="72" fillId="0" borderId="61" xfId="0" applyNumberFormat="1" applyFont="1" applyBorder="1" applyAlignment="1">
      <alignment horizontal="right" vertical="center" wrapText="1"/>
    </xf>
    <xf numFmtId="2" fontId="72" fillId="0" borderId="54" xfId="0" applyNumberFormat="1" applyFont="1" applyBorder="1" applyAlignment="1">
      <alignment horizontal="right" vertical="center" wrapText="1"/>
    </xf>
    <xf numFmtId="3" fontId="72" fillId="0" borderId="110" xfId="0" applyNumberFormat="1" applyFont="1" applyBorder="1" applyAlignment="1">
      <alignment horizontal="center" vertical="center"/>
    </xf>
    <xf numFmtId="3" fontId="72" fillId="0" borderId="112" xfId="0" applyNumberFormat="1" applyFont="1" applyBorder="1" applyAlignment="1">
      <alignment horizontal="center" vertical="center"/>
    </xf>
    <xf numFmtId="2" fontId="72" fillId="0" borderId="148" xfId="0" applyNumberFormat="1" applyFont="1" applyBorder="1" applyAlignment="1">
      <alignment horizontal="right" vertical="center"/>
    </xf>
    <xf numFmtId="2" fontId="72" fillId="0" borderId="149" xfId="0" applyNumberFormat="1" applyFont="1" applyBorder="1" applyAlignment="1">
      <alignment horizontal="right" vertical="center"/>
    </xf>
    <xf numFmtId="2" fontId="72" fillId="0" borderId="150" xfId="0" applyNumberFormat="1" applyFont="1" applyBorder="1" applyAlignment="1">
      <alignment horizontal="right" vertical="center"/>
    </xf>
    <xf numFmtId="2" fontId="72" fillId="0" borderId="52" xfId="0" applyNumberFormat="1" applyFont="1" applyBorder="1" applyAlignment="1">
      <alignment horizontal="right" vertical="center"/>
    </xf>
    <xf numFmtId="2" fontId="72" fillId="0" borderId="53" xfId="0" applyNumberFormat="1" applyFont="1" applyBorder="1" applyAlignment="1">
      <alignment horizontal="right" vertical="center"/>
    </xf>
    <xf numFmtId="2" fontId="72" fillId="0" borderId="61" xfId="0" applyNumberFormat="1" applyFont="1" applyBorder="1" applyAlignment="1">
      <alignment horizontal="right" vertical="center"/>
    </xf>
    <xf numFmtId="2" fontId="72" fillId="0" borderId="55" xfId="0" applyNumberFormat="1" applyFont="1" applyBorder="1" applyAlignment="1">
      <alignment horizontal="right" vertical="center"/>
    </xf>
    <xf numFmtId="2" fontId="72" fillId="0" borderId="53" xfId="0" applyNumberFormat="1" applyFont="1" applyBorder="1" applyAlignment="1">
      <alignment horizontal="center" vertical="center"/>
    </xf>
    <xf numFmtId="2" fontId="72" fillId="0" borderId="55" xfId="0" applyNumberFormat="1" applyFont="1" applyBorder="1" applyAlignment="1">
      <alignment horizontal="center" vertical="center"/>
    </xf>
    <xf numFmtId="3" fontId="57" fillId="0" borderId="52" xfId="0" applyNumberFormat="1" applyFont="1" applyBorder="1" applyAlignment="1">
      <alignment horizontal="center" vertical="center"/>
    </xf>
    <xf numFmtId="3" fontId="57" fillId="0" borderId="73" xfId="0" applyNumberFormat="1" applyFont="1" applyBorder="1" applyAlignment="1">
      <alignment horizontal="center" vertical="center"/>
    </xf>
    <xf numFmtId="3" fontId="57" fillId="0" borderId="71" xfId="0" applyNumberFormat="1" applyFont="1" applyBorder="1" applyAlignment="1">
      <alignment horizontal="center" vertical="center"/>
    </xf>
    <xf numFmtId="3" fontId="57" fillId="0" borderId="72" xfId="0" applyNumberFormat="1" applyFont="1" applyBorder="1" applyAlignment="1">
      <alignment horizontal="center" vertical="center"/>
    </xf>
    <xf numFmtId="3" fontId="72" fillId="0" borderId="75" xfId="0" applyNumberFormat="1" applyFont="1" applyBorder="1" applyAlignment="1">
      <alignment horizontal="center" vertical="center"/>
    </xf>
    <xf numFmtId="3" fontId="72" fillId="0" borderId="74" xfId="0" applyNumberFormat="1" applyFont="1" applyBorder="1" applyAlignment="1">
      <alignment horizontal="center" vertical="center"/>
    </xf>
    <xf numFmtId="2" fontId="72" fillId="0" borderId="75" xfId="0" applyNumberFormat="1" applyFont="1" applyBorder="1" applyAlignment="1">
      <alignment horizontal="center" vertical="center"/>
    </xf>
    <xf numFmtId="2" fontId="72" fillId="0" borderId="74" xfId="0" applyNumberFormat="1" applyFont="1" applyBorder="1" applyAlignment="1">
      <alignment horizontal="center" vertical="center"/>
    </xf>
    <xf numFmtId="2" fontId="83" fillId="0" borderId="114" xfId="0" applyNumberFormat="1" applyFont="1" applyBorder="1" applyAlignment="1">
      <alignment horizontal="center" vertical="center"/>
    </xf>
    <xf numFmtId="2" fontId="83" fillId="0" borderId="115" xfId="0" applyNumberFormat="1" applyFont="1" applyBorder="1" applyAlignment="1">
      <alignment horizontal="center" vertical="center"/>
    </xf>
    <xf numFmtId="2" fontId="83" fillId="0" borderId="75" xfId="0" applyNumberFormat="1" applyFont="1" applyBorder="1" applyAlignment="1">
      <alignment horizontal="center" vertical="center"/>
    </xf>
    <xf numFmtId="2" fontId="83" fillId="0" borderId="74" xfId="0" applyNumberFormat="1" applyFont="1" applyBorder="1" applyAlignment="1">
      <alignment horizontal="center" vertical="center"/>
    </xf>
    <xf numFmtId="2" fontId="72" fillId="0" borderId="71" xfId="0" applyNumberFormat="1" applyFont="1" applyBorder="1" applyAlignment="1">
      <alignment horizontal="center" vertical="center"/>
    </xf>
    <xf numFmtId="2" fontId="72" fillId="0" borderId="72" xfId="0" applyNumberFormat="1" applyFont="1" applyBorder="1" applyAlignment="1">
      <alignment horizontal="center" vertical="center"/>
    </xf>
    <xf numFmtId="4" fontId="72" fillId="0" borderId="53" xfId="0" applyNumberFormat="1" applyFont="1" applyBorder="1" applyAlignment="1">
      <alignment horizontal="center" vertical="center"/>
    </xf>
    <xf numFmtId="4" fontId="72" fillId="0" borderId="61" xfId="0" applyNumberFormat="1" applyFont="1" applyBorder="1" applyAlignment="1">
      <alignment horizontal="center" vertical="center"/>
    </xf>
    <xf numFmtId="4" fontId="72" fillId="0" borderId="55" xfId="0" applyNumberFormat="1" applyFont="1" applyBorder="1" applyAlignment="1">
      <alignment horizontal="center" vertical="center"/>
    </xf>
    <xf numFmtId="2" fontId="55" fillId="0" borderId="5" xfId="0" applyNumberFormat="1" applyFont="1" applyBorder="1" applyAlignment="1">
      <alignment horizontal="right" vertical="center"/>
    </xf>
    <xf numFmtId="2" fontId="55" fillId="0" borderId="6" xfId="0" applyNumberFormat="1" applyFont="1" applyBorder="1" applyAlignment="1">
      <alignment horizontal="right" vertical="center"/>
    </xf>
    <xf numFmtId="2" fontId="57" fillId="0" borderId="5" xfId="0" applyNumberFormat="1" applyFont="1" applyBorder="1" applyAlignment="1">
      <alignment horizontal="right" vertical="center"/>
    </xf>
    <xf numFmtId="2" fontId="57" fillId="0" borderId="6" xfId="0" applyNumberFormat="1" applyFont="1" applyBorder="1" applyAlignment="1">
      <alignment horizontal="right" vertical="center"/>
    </xf>
    <xf numFmtId="2" fontId="57" fillId="0" borderId="8" xfId="0" applyNumberFormat="1" applyFont="1" applyBorder="1" applyAlignment="1">
      <alignment horizontal="right" vertical="center"/>
    </xf>
    <xf numFmtId="2" fontId="71" fillId="0" borderId="5" xfId="0" applyNumberFormat="1" applyFont="1" applyBorder="1" applyAlignment="1">
      <alignment horizontal="center" vertical="center"/>
    </xf>
    <xf numFmtId="2" fontId="71" fillId="0" borderId="6" xfId="0" applyNumberFormat="1" applyFont="1" applyBorder="1" applyAlignment="1">
      <alignment horizontal="center" vertical="center"/>
    </xf>
    <xf numFmtId="2" fontId="71" fillId="0" borderId="7" xfId="0" applyNumberFormat="1" applyFont="1" applyBorder="1" applyAlignment="1">
      <alignment horizontal="center" vertical="center"/>
    </xf>
    <xf numFmtId="2" fontId="72" fillId="0" borderId="52" xfId="0" applyNumberFormat="1" applyFont="1" applyBorder="1" applyAlignment="1">
      <alignment horizontal="center" vertical="center"/>
    </xf>
    <xf numFmtId="2" fontId="72" fillId="0" borderId="63" xfId="0" applyNumberFormat="1" applyFont="1" applyBorder="1" applyAlignment="1">
      <alignment horizontal="center" vertical="center"/>
    </xf>
    <xf numFmtId="0" fontId="75" fillId="59" borderId="85" xfId="0" applyFont="1" applyFill="1" applyBorder="1" applyAlignment="1">
      <alignment horizontal="center" vertical="center"/>
    </xf>
    <xf numFmtId="164" fontId="59" fillId="3" borderId="87" xfId="0" applyNumberFormat="1" applyFont="1" applyFill="1" applyBorder="1" applyAlignment="1">
      <alignment horizontal="right" vertical="center" wrapText="1"/>
    </xf>
    <xf numFmtId="164" fontId="59" fillId="3" borderId="88" xfId="0" applyNumberFormat="1" applyFont="1" applyFill="1" applyBorder="1" applyAlignment="1">
      <alignment horizontal="right" vertical="center" wrapText="1"/>
    </xf>
    <xf numFmtId="164" fontId="59" fillId="3" borderId="89" xfId="0" applyNumberFormat="1" applyFont="1" applyFill="1" applyBorder="1" applyAlignment="1">
      <alignment horizontal="right" vertical="center" wrapText="1"/>
    </xf>
    <xf numFmtId="164" fontId="59" fillId="3" borderId="129" xfId="0" applyNumberFormat="1" applyFont="1" applyFill="1" applyBorder="1" applyAlignment="1">
      <alignment horizontal="right" vertical="center" wrapText="1"/>
    </xf>
    <xf numFmtId="164" fontId="59" fillId="3" borderId="127" xfId="0" applyNumberFormat="1" applyFont="1" applyFill="1" applyBorder="1" applyAlignment="1">
      <alignment horizontal="right" vertical="center" wrapText="1"/>
    </xf>
    <xf numFmtId="164" fontId="59" fillId="3" borderId="130" xfId="0" applyNumberFormat="1" applyFont="1" applyFill="1" applyBorder="1" applyAlignment="1">
      <alignment horizontal="right" vertical="center" wrapText="1"/>
    </xf>
    <xf numFmtId="164" fontId="59" fillId="3" borderId="138" xfId="0" applyNumberFormat="1" applyFont="1" applyFill="1" applyBorder="1" applyAlignment="1">
      <alignment horizontal="right" vertical="center" wrapText="1"/>
    </xf>
    <xf numFmtId="164" fontId="59" fillId="3" borderId="139" xfId="0" applyNumberFormat="1" applyFont="1" applyFill="1" applyBorder="1" applyAlignment="1">
      <alignment horizontal="right" vertical="center" wrapText="1"/>
    </xf>
    <xf numFmtId="164" fontId="59" fillId="3" borderId="140" xfId="0" applyNumberFormat="1" applyFont="1" applyFill="1" applyBorder="1" applyAlignment="1">
      <alignment horizontal="right" vertical="center" wrapText="1"/>
    </xf>
    <xf numFmtId="0" fontId="59" fillId="0" borderId="3" xfId="0" applyFont="1" applyBorder="1" applyAlignment="1">
      <alignment horizontal="center" vertical="center"/>
    </xf>
    <xf numFmtId="0" fontId="59" fillId="0" borderId="4" xfId="0" applyFont="1" applyBorder="1" applyAlignment="1">
      <alignment horizontal="center" vertical="center"/>
    </xf>
    <xf numFmtId="0" fontId="59" fillId="0" borderId="5" xfId="0" applyFont="1" applyBorder="1" applyAlignment="1">
      <alignment horizontal="center"/>
    </xf>
    <xf numFmtId="0" fontId="59" fillId="0" borderId="6" xfId="0" applyFont="1" applyBorder="1" applyAlignment="1">
      <alignment horizontal="center"/>
    </xf>
    <xf numFmtId="0" fontId="59" fillId="0" borderId="7" xfId="0" applyFont="1" applyBorder="1" applyAlignment="1">
      <alignment horizontal="center"/>
    </xf>
    <xf numFmtId="0" fontId="59" fillId="0" borderId="47" xfId="0" applyFont="1" applyBorder="1" applyAlignment="1">
      <alignment horizontal="center" vertical="center"/>
    </xf>
    <xf numFmtId="0" fontId="59" fillId="0" borderId="0" xfId="0" applyFont="1" applyAlignment="1">
      <alignment horizontal="center" vertical="center"/>
    </xf>
    <xf numFmtId="0" fontId="59" fillId="0" borderId="46" xfId="0" applyFont="1" applyBorder="1" applyAlignment="1">
      <alignment horizontal="center" vertical="center"/>
    </xf>
    <xf numFmtId="2" fontId="56" fillId="3" borderId="75" xfId="0" applyNumberFormat="1" applyFont="1" applyFill="1" applyBorder="1" applyAlignment="1">
      <alignment horizontal="center"/>
    </xf>
    <xf numFmtId="2" fontId="56" fillId="3" borderId="76" xfId="0" applyNumberFormat="1" applyFont="1" applyFill="1" applyBorder="1" applyAlignment="1">
      <alignment horizontal="center"/>
    </xf>
    <xf numFmtId="2" fontId="56" fillId="3" borderId="74" xfId="0" applyNumberFormat="1" applyFont="1" applyFill="1" applyBorder="1" applyAlignment="1">
      <alignment horizontal="center"/>
    </xf>
    <xf numFmtId="0" fontId="60" fillId="57" borderId="75" xfId="0" applyFont="1" applyFill="1" applyBorder="1" applyAlignment="1">
      <alignment horizontal="center" vertical="center"/>
    </xf>
    <xf numFmtId="0" fontId="60" fillId="57" borderId="74" xfId="0" applyFont="1" applyFill="1" applyBorder="1" applyAlignment="1">
      <alignment horizontal="center" vertical="center"/>
    </xf>
    <xf numFmtId="2" fontId="60" fillId="57" borderId="75" xfId="0" applyNumberFormat="1" applyFont="1" applyFill="1" applyBorder="1" applyAlignment="1">
      <alignment horizontal="center"/>
    </xf>
    <xf numFmtId="2" fontId="60" fillId="57" borderId="76" xfId="0" applyNumberFormat="1" applyFont="1" applyFill="1" applyBorder="1" applyAlignment="1">
      <alignment horizontal="center"/>
    </xf>
    <xf numFmtId="2" fontId="60" fillId="57" borderId="74" xfId="0" applyNumberFormat="1" applyFont="1" applyFill="1" applyBorder="1" applyAlignment="1">
      <alignment horizontal="center"/>
    </xf>
    <xf numFmtId="2" fontId="60" fillId="3" borderId="75" xfId="0" applyNumberFormat="1" applyFont="1" applyFill="1" applyBorder="1" applyAlignment="1">
      <alignment horizontal="center" vertical="center"/>
    </xf>
    <xf numFmtId="2" fontId="60" fillId="3" borderId="76" xfId="0" applyNumberFormat="1" applyFont="1" applyFill="1" applyBorder="1" applyAlignment="1">
      <alignment horizontal="center" vertical="center"/>
    </xf>
    <xf numFmtId="2" fontId="60" fillId="3" borderId="74" xfId="0" applyNumberFormat="1" applyFont="1" applyFill="1" applyBorder="1" applyAlignment="1">
      <alignment horizontal="center" vertical="center"/>
    </xf>
    <xf numFmtId="0" fontId="60" fillId="3" borderId="77" xfId="0" applyFont="1" applyFill="1" applyBorder="1" applyAlignment="1">
      <alignment horizontal="center" vertical="center"/>
    </xf>
    <xf numFmtId="0" fontId="60" fillId="3" borderId="78" xfId="0" applyFont="1" applyFill="1" applyBorder="1" applyAlignment="1">
      <alignment horizontal="center" vertical="center"/>
    </xf>
    <xf numFmtId="2" fontId="60" fillId="3" borderId="60" xfId="0" applyNumberFormat="1" applyFont="1" applyFill="1" applyBorder="1" applyAlignment="1">
      <alignment horizontal="center" vertical="center"/>
    </xf>
    <xf numFmtId="0" fontId="60" fillId="3" borderId="91" xfId="0" applyFont="1" applyFill="1" applyBorder="1" applyAlignment="1">
      <alignment horizontal="center" vertical="center"/>
    </xf>
    <xf numFmtId="0" fontId="60" fillId="3" borderId="92" xfId="0" applyFont="1" applyFill="1" applyBorder="1" applyAlignment="1">
      <alignment horizontal="center" vertical="center"/>
    </xf>
    <xf numFmtId="0" fontId="60" fillId="3" borderId="81" xfId="0" applyFont="1" applyFill="1" applyBorder="1" applyAlignment="1">
      <alignment horizontal="center" vertical="center"/>
    </xf>
    <xf numFmtId="0" fontId="60" fillId="3" borderId="82" xfId="0" applyFont="1" applyFill="1" applyBorder="1" applyAlignment="1">
      <alignment horizontal="center" vertical="center"/>
    </xf>
    <xf numFmtId="2" fontId="60" fillId="3" borderId="114" xfId="0" applyNumberFormat="1" applyFont="1" applyFill="1" applyBorder="1" applyAlignment="1">
      <alignment horizontal="center" vertical="center"/>
    </xf>
    <xf numFmtId="2" fontId="60" fillId="3" borderId="116" xfId="0" applyNumberFormat="1" applyFont="1" applyFill="1" applyBorder="1" applyAlignment="1">
      <alignment horizontal="center" vertical="center"/>
    </xf>
    <xf numFmtId="2" fontId="60" fillId="3" borderId="115" xfId="0" applyNumberFormat="1" applyFont="1" applyFill="1" applyBorder="1" applyAlignment="1">
      <alignment horizontal="center" vertical="center"/>
    </xf>
    <xf numFmtId="2" fontId="60" fillId="3" borderId="104" xfId="0" applyNumberFormat="1" applyFont="1" applyFill="1" applyBorder="1" applyAlignment="1">
      <alignment horizontal="center" vertical="center"/>
    </xf>
    <xf numFmtId="2" fontId="60" fillId="3" borderId="105" xfId="0" applyNumberFormat="1" applyFont="1" applyFill="1" applyBorder="1" applyAlignment="1">
      <alignment horizontal="center" vertical="center"/>
    </xf>
    <xf numFmtId="2" fontId="60" fillId="3" borderId="106" xfId="0" applyNumberFormat="1" applyFont="1" applyFill="1" applyBorder="1" applyAlignment="1">
      <alignment horizontal="center" vertical="center"/>
    </xf>
    <xf numFmtId="2" fontId="60" fillId="3" borderId="146" xfId="0" applyNumberFormat="1" applyFont="1" applyFill="1" applyBorder="1" applyAlignment="1">
      <alignment horizontal="center" vertical="center"/>
    </xf>
    <xf numFmtId="0" fontId="60" fillId="57" borderId="145" xfId="0" applyFont="1" applyFill="1" applyBorder="1" applyAlignment="1">
      <alignment horizontal="center" vertical="center"/>
    </xf>
    <xf numFmtId="0" fontId="60" fillId="57" borderId="147" xfId="0" applyFont="1" applyFill="1" applyBorder="1" applyAlignment="1">
      <alignment horizontal="center" vertical="center"/>
    </xf>
    <xf numFmtId="2" fontId="56" fillId="3" borderId="77" xfId="0" applyNumberFormat="1" applyFont="1" applyFill="1" applyBorder="1" applyAlignment="1">
      <alignment horizontal="center"/>
    </xf>
    <xf numFmtId="2" fontId="56" fillId="3" borderId="78" xfId="0" applyNumberFormat="1" applyFont="1" applyFill="1" applyBorder="1" applyAlignment="1">
      <alignment horizontal="center"/>
    </xf>
    <xf numFmtId="2" fontId="60" fillId="3" borderId="148" xfId="0" applyNumberFormat="1" applyFont="1" applyFill="1" applyBorder="1" applyAlignment="1">
      <alignment horizontal="center" vertical="center"/>
    </xf>
    <xf numFmtId="2" fontId="60" fillId="3" borderId="149" xfId="0" applyNumberFormat="1" applyFont="1" applyFill="1" applyBorder="1" applyAlignment="1">
      <alignment horizontal="center" vertical="center"/>
    </xf>
    <xf numFmtId="2" fontId="60" fillId="3" borderId="150" xfId="0" applyNumberFormat="1" applyFont="1" applyFill="1" applyBorder="1" applyAlignment="1">
      <alignment horizontal="center" vertical="center"/>
    </xf>
    <xf numFmtId="0" fontId="60" fillId="3" borderId="145" xfId="0" applyFont="1" applyFill="1" applyBorder="1" applyAlignment="1">
      <alignment horizontal="center" vertical="center"/>
    </xf>
    <xf numFmtId="0" fontId="60" fillId="3" borderId="147" xfId="0" applyFont="1" applyFill="1" applyBorder="1" applyAlignment="1">
      <alignment horizontal="center" vertical="center"/>
    </xf>
    <xf numFmtId="2" fontId="56" fillId="3" borderId="145" xfId="0" applyNumberFormat="1" applyFont="1" applyFill="1" applyBorder="1" applyAlignment="1">
      <alignment horizontal="center"/>
    </xf>
    <xf numFmtId="2" fontId="56" fillId="3" borderId="146" xfId="0" applyNumberFormat="1" applyFont="1" applyFill="1" applyBorder="1" applyAlignment="1">
      <alignment horizontal="center"/>
    </xf>
    <xf numFmtId="2" fontId="56" fillId="3" borderId="147" xfId="0" applyNumberFormat="1" applyFont="1" applyFill="1" applyBorder="1" applyAlignment="1">
      <alignment horizontal="center"/>
    </xf>
    <xf numFmtId="2" fontId="60" fillId="3" borderId="91" xfId="0" applyNumberFormat="1" applyFont="1" applyFill="1" applyBorder="1" applyAlignment="1">
      <alignment horizontal="center" vertical="center"/>
    </xf>
    <xf numFmtId="2" fontId="60" fillId="3" borderId="93" xfId="0" applyNumberFormat="1" applyFont="1" applyFill="1" applyBorder="1" applyAlignment="1">
      <alignment horizontal="center" vertical="center"/>
    </xf>
    <xf numFmtId="2" fontId="60" fillId="3" borderId="92" xfId="0" applyNumberFormat="1" applyFont="1" applyFill="1" applyBorder="1" applyAlignment="1">
      <alignment horizontal="center" vertical="center"/>
    </xf>
    <xf numFmtId="2" fontId="60" fillId="3" borderId="133" xfId="0" applyNumberFormat="1" applyFont="1" applyFill="1" applyBorder="1" applyAlignment="1">
      <alignment horizontal="center" vertical="center"/>
    </xf>
    <xf numFmtId="2" fontId="60" fillId="3" borderId="135" xfId="0" applyNumberFormat="1" applyFont="1" applyFill="1" applyBorder="1" applyAlignment="1">
      <alignment horizontal="center" vertical="center"/>
    </xf>
    <xf numFmtId="2" fontId="60" fillId="3" borderId="134" xfId="0" applyNumberFormat="1" applyFont="1" applyFill="1" applyBorder="1" applyAlignment="1">
      <alignment horizontal="center" vertical="center"/>
    </xf>
    <xf numFmtId="0" fontId="60" fillId="3" borderId="75" xfId="0" applyFont="1" applyFill="1" applyBorder="1" applyAlignment="1">
      <alignment horizontal="center" vertical="center"/>
    </xf>
    <xf numFmtId="0" fontId="60" fillId="3" borderId="76" xfId="0" applyFont="1" applyFill="1" applyBorder="1" applyAlignment="1">
      <alignment horizontal="center" vertical="center"/>
    </xf>
    <xf numFmtId="0" fontId="60" fillId="3" borderId="74" xfId="0" applyFont="1" applyFill="1" applyBorder="1" applyAlignment="1">
      <alignment horizontal="center" vertical="center"/>
    </xf>
    <xf numFmtId="0" fontId="62" fillId="0" borderId="119" xfId="0" applyFont="1" applyBorder="1" applyAlignment="1">
      <alignment horizontal="center" vertical="center"/>
    </xf>
    <xf numFmtId="0" fontId="62" fillId="0" borderId="3" xfId="0" applyFont="1" applyBorder="1" applyAlignment="1">
      <alignment horizontal="center" vertical="center"/>
    </xf>
    <xf numFmtId="0" fontId="60" fillId="3" borderId="67" xfId="0" applyFont="1" applyFill="1" applyBorder="1" applyAlignment="1">
      <alignment horizontal="center" vertical="center"/>
    </xf>
    <xf numFmtId="0" fontId="60" fillId="3" borderId="87" xfId="0" applyFont="1" applyFill="1" applyBorder="1" applyAlignment="1">
      <alignment horizontal="center" vertical="center"/>
    </xf>
    <xf numFmtId="0" fontId="60" fillId="3" borderId="88" xfId="0" applyFont="1" applyFill="1" applyBorder="1" applyAlignment="1">
      <alignment horizontal="center" vertical="center"/>
    </xf>
    <xf numFmtId="0" fontId="60" fillId="3" borderId="89" xfId="0" applyFont="1" applyFill="1" applyBorder="1" applyAlignment="1">
      <alignment horizontal="center" vertical="center"/>
    </xf>
    <xf numFmtId="2" fontId="60" fillId="3" borderId="67" xfId="0" applyNumberFormat="1" applyFont="1" applyFill="1" applyBorder="1" applyAlignment="1">
      <alignment horizontal="center" vertical="center"/>
    </xf>
    <xf numFmtId="0" fontId="62" fillId="0" borderId="116" xfId="0" applyFont="1" applyBorder="1" applyAlignment="1">
      <alignment horizontal="center" vertical="center"/>
    </xf>
    <xf numFmtId="0" fontId="80" fillId="0" borderId="160" xfId="0" applyFont="1" applyBorder="1" applyAlignment="1">
      <alignment horizontal="right" vertical="center"/>
    </xf>
    <xf numFmtId="0" fontId="80" fillId="0" borderId="0" xfId="0" applyFont="1" applyAlignment="1">
      <alignment horizontal="right" vertical="center"/>
    </xf>
    <xf numFmtId="0" fontId="81" fillId="0" borderId="0" xfId="0" applyFont="1" applyAlignment="1">
      <alignment horizontal="right"/>
    </xf>
    <xf numFmtId="0" fontId="62" fillId="0" borderId="148" xfId="0" applyFont="1" applyBorder="1" applyAlignment="1">
      <alignment horizontal="right" vertical="center"/>
    </xf>
    <xf numFmtId="0" fontId="62" fillId="0" borderId="150" xfId="0" applyFont="1" applyBorder="1" applyAlignment="1">
      <alignment horizontal="right" vertical="center"/>
    </xf>
    <xf numFmtId="0" fontId="62" fillId="0" borderId="151" xfId="0" applyFont="1" applyBorder="1" applyAlignment="1">
      <alignment horizontal="center" vertical="center"/>
    </xf>
    <xf numFmtId="0" fontId="62" fillId="0" borderId="148" xfId="0" applyFont="1" applyBorder="1" applyAlignment="1">
      <alignment horizontal="center" vertical="center"/>
    </xf>
    <xf numFmtId="0" fontId="62" fillId="0" borderId="149" xfId="0" applyFont="1" applyBorder="1" applyAlignment="1">
      <alignment horizontal="center" vertical="center"/>
    </xf>
    <xf numFmtId="0" fontId="62" fillId="0" borderId="150" xfId="0" applyFont="1" applyBorder="1" applyAlignment="1">
      <alignment horizontal="center" vertical="center"/>
    </xf>
    <xf numFmtId="0" fontId="62" fillId="0" borderId="141" xfId="0" applyFont="1" applyBorder="1" applyAlignment="1">
      <alignment horizontal="center" vertical="center"/>
    </xf>
    <xf numFmtId="0" fontId="62" fillId="0" borderId="142" xfId="0" applyFont="1" applyBorder="1" applyAlignment="1">
      <alignment horizontal="center" vertical="center"/>
    </xf>
    <xf numFmtId="0" fontId="62" fillId="0" borderId="65" xfId="0" applyFont="1" applyBorder="1" applyAlignment="1">
      <alignment horizontal="right" vertical="center"/>
    </xf>
    <xf numFmtId="0" fontId="62" fillId="0" borderId="66" xfId="0" applyFont="1" applyBorder="1" applyAlignment="1">
      <alignment horizontal="right" vertical="center"/>
    </xf>
    <xf numFmtId="164" fontId="62" fillId="0" borderId="91" xfId="0" applyNumberFormat="1" applyFont="1" applyBorder="1" applyAlignment="1">
      <alignment horizontal="center" vertical="center"/>
    </xf>
    <xf numFmtId="164" fontId="62" fillId="0" borderId="94" xfId="0" applyNumberFormat="1" applyFont="1" applyBorder="1" applyAlignment="1">
      <alignment horizontal="center" vertical="center"/>
    </xf>
    <xf numFmtId="164" fontId="62" fillId="0" borderId="92" xfId="0" applyNumberFormat="1" applyFont="1" applyBorder="1" applyAlignment="1">
      <alignment horizontal="center" vertical="center"/>
    </xf>
    <xf numFmtId="0" fontId="62" fillId="0" borderId="91" xfId="0" applyFont="1" applyBorder="1" applyAlignment="1">
      <alignment horizontal="right" vertical="center"/>
    </xf>
    <xf numFmtId="0" fontId="62" fillId="0" borderId="92" xfId="0" applyFont="1" applyBorder="1" applyAlignment="1">
      <alignment horizontal="right" vertical="center"/>
    </xf>
    <xf numFmtId="0" fontId="62" fillId="0" borderId="90" xfId="0" applyFont="1" applyBorder="1" applyAlignment="1">
      <alignment horizontal="center" vertical="center"/>
    </xf>
    <xf numFmtId="0" fontId="62" fillId="0" borderId="64" xfId="0" applyFont="1" applyBorder="1" applyAlignment="1">
      <alignment horizontal="center" vertical="center"/>
    </xf>
    <xf numFmtId="0" fontId="62" fillId="0" borderId="99" xfId="0" applyFont="1" applyBorder="1" applyAlignment="1">
      <alignment horizontal="center" vertical="center"/>
    </xf>
    <xf numFmtId="0" fontId="62" fillId="0" borderId="101" xfId="0" applyFont="1" applyBorder="1" applyAlignment="1">
      <alignment horizontal="center" vertical="center"/>
    </xf>
    <xf numFmtId="0" fontId="62" fillId="0" borderId="100" xfId="0" applyFont="1" applyBorder="1" applyAlignment="1">
      <alignment horizontal="center" vertical="center"/>
    </xf>
    <xf numFmtId="0" fontId="62" fillId="0" borderId="110" xfId="0" applyFont="1" applyBorder="1" applyAlignment="1">
      <alignment horizontal="center" vertical="center"/>
    </xf>
    <xf numFmtId="0" fontId="62" fillId="0" borderId="111" xfId="0" applyFont="1" applyBorder="1" applyAlignment="1">
      <alignment horizontal="center" vertical="center"/>
    </xf>
    <xf numFmtId="0" fontId="62" fillId="0" borderId="112" xfId="0" applyFont="1" applyBorder="1" applyAlignment="1">
      <alignment horizontal="center" vertical="center"/>
    </xf>
    <xf numFmtId="2" fontId="60" fillId="0" borderId="117" xfId="0" applyNumberFormat="1" applyFont="1" applyBorder="1" applyAlignment="1">
      <alignment horizontal="center" vertical="center"/>
    </xf>
    <xf numFmtId="2" fontId="60" fillId="0" borderId="119" xfId="0" applyNumberFormat="1" applyFont="1" applyBorder="1" applyAlignment="1">
      <alignment horizontal="center" vertical="center"/>
    </xf>
    <xf numFmtId="2" fontId="60" fillId="0" borderId="118" xfId="0" applyNumberFormat="1" applyFont="1" applyBorder="1" applyAlignment="1">
      <alignment horizontal="center" vertical="center"/>
    </xf>
    <xf numFmtId="0" fontId="62" fillId="0" borderId="65" xfId="0" applyFont="1" applyBorder="1" applyAlignment="1">
      <alignment horizontal="center" vertical="center"/>
    </xf>
    <xf numFmtId="0" fontId="62" fillId="0" borderId="61" xfId="0" applyFont="1" applyBorder="1" applyAlignment="1">
      <alignment horizontal="center" vertical="center"/>
    </xf>
    <xf numFmtId="0" fontId="62" fillId="0" borderId="66" xfId="0" applyFont="1" applyBorder="1" applyAlignment="1">
      <alignment horizontal="center" vertical="center"/>
    </xf>
    <xf numFmtId="0" fontId="57" fillId="0" borderId="4" xfId="0" applyFont="1" applyBorder="1" applyAlignment="1">
      <alignment horizontal="center" vertical="center"/>
    </xf>
    <xf numFmtId="0" fontId="59" fillId="2" borderId="87" xfId="1" applyFont="1" applyFill="1" applyBorder="1" applyAlignment="1">
      <alignment horizontal="right" vertical="center"/>
    </xf>
    <xf numFmtId="0" fontId="59" fillId="2" borderId="89" xfId="1" applyFont="1" applyFill="1" applyBorder="1" applyAlignment="1">
      <alignment horizontal="right" vertical="center"/>
    </xf>
    <xf numFmtId="0" fontId="59" fillId="2" borderId="87" xfId="1" applyFont="1" applyFill="1" applyBorder="1" applyAlignment="1">
      <alignment horizontal="center" vertical="center"/>
    </xf>
    <xf numFmtId="0" fontId="59" fillId="2" borderId="89" xfId="1" applyFont="1" applyFill="1" applyBorder="1" applyAlignment="1">
      <alignment horizontal="center" vertical="center"/>
    </xf>
    <xf numFmtId="0" fontId="59" fillId="2" borderId="88" xfId="1" applyFont="1" applyFill="1" applyBorder="1" applyAlignment="1">
      <alignment horizontal="center" vertical="center"/>
    </xf>
    <xf numFmtId="0" fontId="60" fillId="0" borderId="156" xfId="0" applyFont="1" applyBorder="1" applyAlignment="1">
      <alignment horizontal="center" vertical="center"/>
    </xf>
    <xf numFmtId="0" fontId="60" fillId="0" borderId="158" xfId="0" applyFont="1" applyBorder="1" applyAlignment="1">
      <alignment horizontal="center" vertical="center"/>
    </xf>
    <xf numFmtId="2" fontId="66" fillId="0" borderId="157" xfId="0" applyNumberFormat="1" applyFont="1" applyBorder="1" applyAlignment="1">
      <alignment horizontal="center"/>
    </xf>
    <xf numFmtId="0" fontId="60" fillId="61" borderId="156" xfId="0" applyFont="1" applyFill="1" applyBorder="1" applyAlignment="1">
      <alignment horizontal="center" vertical="center"/>
    </xf>
    <xf numFmtId="0" fontId="60" fillId="61" borderId="158" xfId="0" applyFont="1" applyFill="1" applyBorder="1" applyAlignment="1">
      <alignment horizontal="center" vertical="center"/>
    </xf>
    <xf numFmtId="2" fontId="66" fillId="61" borderId="157" xfId="0" applyNumberFormat="1" applyFont="1" applyFill="1" applyBorder="1" applyAlignment="1">
      <alignment horizontal="center"/>
    </xf>
    <xf numFmtId="0" fontId="57" fillId="0" borderId="8" xfId="0" applyFont="1" applyBorder="1" applyAlignment="1">
      <alignment horizontal="center" vertical="center"/>
    </xf>
    <xf numFmtId="2" fontId="60" fillId="0" borderId="156" xfId="0" applyNumberFormat="1" applyFont="1" applyBorder="1" applyAlignment="1">
      <alignment horizontal="center" vertical="center"/>
    </xf>
    <xf numFmtId="2" fontId="60" fillId="0" borderId="157" xfId="0" applyNumberFormat="1" applyFont="1" applyBorder="1" applyAlignment="1">
      <alignment horizontal="center" vertical="center"/>
    </xf>
    <xf numFmtId="2" fontId="60" fillId="0" borderId="158" xfId="0" applyNumberFormat="1" applyFont="1" applyBorder="1" applyAlignment="1">
      <alignment horizontal="center" vertical="center"/>
    </xf>
    <xf numFmtId="2" fontId="60" fillId="0" borderId="65" xfId="0" applyNumberFormat="1" applyFont="1" applyBorder="1" applyAlignment="1">
      <alignment horizontal="center" vertical="center"/>
    </xf>
    <xf numFmtId="2" fontId="60" fillId="0" borderId="61" xfId="0" applyNumberFormat="1" applyFont="1" applyBorder="1" applyAlignment="1">
      <alignment horizontal="center" vertical="center"/>
    </xf>
    <xf numFmtId="2" fontId="60" fillId="0" borderId="66" xfId="0" applyNumberFormat="1" applyFont="1" applyBorder="1" applyAlignment="1">
      <alignment horizontal="center" vertical="center"/>
    </xf>
    <xf numFmtId="0" fontId="62" fillId="58" borderId="65" xfId="1" applyFont="1" applyFill="1" applyBorder="1" applyAlignment="1">
      <alignment horizontal="center" vertical="center"/>
    </xf>
    <xf numFmtId="0" fontId="62" fillId="58" borderId="61" xfId="1" applyFont="1" applyFill="1" applyBorder="1" applyAlignment="1">
      <alignment horizontal="center" vertical="center"/>
    </xf>
    <xf numFmtId="0" fontId="62" fillId="58" borderId="66" xfId="1" applyFont="1" applyFill="1" applyBorder="1" applyAlignment="1">
      <alignment horizontal="center" vertical="center"/>
    </xf>
    <xf numFmtId="0" fontId="62" fillId="0" borderId="110" xfId="0" applyFont="1" applyBorder="1" applyAlignment="1">
      <alignment horizontal="right" vertical="center"/>
    </xf>
    <xf numFmtId="0" fontId="62" fillId="0" borderId="112" xfId="0" applyFont="1" applyBorder="1" applyAlignment="1">
      <alignment horizontal="right" vertical="center"/>
    </xf>
    <xf numFmtId="0" fontId="62" fillId="0" borderId="113" xfId="0" applyFont="1" applyBorder="1" applyAlignment="1">
      <alignment horizontal="center" vertical="center"/>
    </xf>
    <xf numFmtId="3" fontId="62" fillId="0" borderId="48" xfId="0" applyNumberFormat="1" applyFont="1" applyBorder="1" applyAlignment="1">
      <alignment horizontal="center" vertical="center"/>
    </xf>
    <xf numFmtId="3" fontId="62" fillId="0" borderId="50" xfId="0" applyNumberFormat="1" applyFont="1" applyBorder="1" applyAlignment="1">
      <alignment horizontal="center" vertical="center"/>
    </xf>
    <xf numFmtId="3" fontId="62" fillId="0" borderId="117" xfId="0" applyNumberFormat="1" applyFont="1" applyBorder="1" applyAlignment="1">
      <alignment horizontal="center" vertical="center"/>
    </xf>
    <xf numFmtId="3" fontId="62" fillId="0" borderId="120" xfId="0" applyNumberFormat="1" applyFont="1" applyBorder="1" applyAlignment="1">
      <alignment horizontal="center" vertical="center"/>
    </xf>
    <xf numFmtId="2" fontId="69" fillId="0" borderId="4" xfId="0" applyNumberFormat="1" applyFont="1" applyBorder="1" applyAlignment="1">
      <alignment horizontal="center" vertical="center"/>
    </xf>
    <xf numFmtId="3" fontId="59" fillId="2" borderId="48" xfId="1" applyNumberFormat="1" applyFont="1" applyFill="1" applyBorder="1" applyAlignment="1">
      <alignment horizontal="center" vertical="center" wrapText="1"/>
    </xf>
    <xf numFmtId="3" fontId="59" fillId="2" borderId="50" xfId="1" applyNumberFormat="1" applyFont="1" applyFill="1" applyBorder="1" applyAlignment="1">
      <alignment horizontal="center" vertical="center" wrapText="1"/>
    </xf>
    <xf numFmtId="0" fontId="80" fillId="2" borderId="163" xfId="0" applyFont="1" applyFill="1" applyBorder="1" applyAlignment="1">
      <alignment horizontal="center" vertical="center"/>
    </xf>
    <xf numFmtId="0" fontId="80" fillId="2" borderId="163" xfId="0" applyFont="1" applyFill="1" applyBorder="1" applyAlignment="1">
      <alignment horizontal="center" vertical="center" wrapText="1"/>
    </xf>
    <xf numFmtId="0" fontId="80" fillId="0" borderId="164" xfId="0" applyFont="1" applyBorder="1" applyAlignment="1">
      <alignment horizontal="center" vertical="center"/>
    </xf>
    <xf numFmtId="0" fontId="80" fillId="0" borderId="165" xfId="0" applyFont="1" applyBorder="1" applyAlignment="1">
      <alignment horizontal="center" vertical="center"/>
    </xf>
    <xf numFmtId="0" fontId="80" fillId="0" borderId="166" xfId="0" applyFont="1" applyBorder="1" applyAlignment="1">
      <alignment horizontal="center" vertical="center"/>
    </xf>
    <xf numFmtId="0" fontId="80" fillId="3" borderId="167" xfId="364" applyFont="1" applyFill="1" applyBorder="1" applyAlignment="1">
      <alignment horizontal="right" vertical="center"/>
    </xf>
    <xf numFmtId="0" fontId="80" fillId="3" borderId="167" xfId="364" applyFont="1" applyFill="1" applyBorder="1" applyAlignment="1">
      <alignment horizontal="left" vertical="center"/>
    </xf>
    <xf numFmtId="3" fontId="80" fillId="0" borderId="168" xfId="2" applyNumberFormat="1" applyFont="1" applyBorder="1" applyAlignment="1">
      <alignment horizontal="center" vertical="center"/>
    </xf>
    <xf numFmtId="0" fontId="80" fillId="0" borderId="169" xfId="0" applyFont="1" applyBorder="1" applyAlignment="1">
      <alignment horizontal="center" vertical="center"/>
    </xf>
    <xf numFmtId="0" fontId="80" fillId="0" borderId="170" xfId="0" applyFont="1" applyBorder="1" applyAlignment="1">
      <alignment horizontal="center" vertical="center"/>
    </xf>
    <xf numFmtId="0" fontId="80" fillId="0" borderId="169" xfId="2" applyFont="1" applyBorder="1" applyAlignment="1">
      <alignment horizontal="center" vertical="center"/>
    </xf>
    <xf numFmtId="0" fontId="80" fillId="0" borderId="170" xfId="2" applyFont="1" applyBorder="1" applyAlignment="1">
      <alignment horizontal="center" vertical="center"/>
    </xf>
    <xf numFmtId="0" fontId="80" fillId="0" borderId="169" xfId="2" applyFont="1" applyBorder="1" applyAlignment="1">
      <alignment horizontal="right" vertical="center"/>
    </xf>
    <xf numFmtId="0" fontId="80" fillId="0" borderId="170" xfId="2" applyFont="1" applyBorder="1" applyAlignment="1">
      <alignment horizontal="left" vertical="center"/>
    </xf>
    <xf numFmtId="0" fontId="81" fillId="0" borderId="160" xfId="0" applyFont="1" applyBorder="1" applyAlignment="1">
      <alignment horizontal="right" vertical="center"/>
    </xf>
    <xf numFmtId="0" fontId="81" fillId="2" borderId="163" xfId="0" applyFont="1" applyFill="1" applyBorder="1" applyAlignment="1">
      <alignment horizontal="center" vertical="center"/>
    </xf>
    <xf numFmtId="0" fontId="81" fillId="2" borderId="163" xfId="0" applyFont="1" applyFill="1" applyBorder="1" applyAlignment="1">
      <alignment horizontal="center" vertical="center" wrapText="1"/>
    </xf>
    <xf numFmtId="0" fontId="81" fillId="0" borderId="164" xfId="0" applyFont="1" applyBorder="1" applyAlignment="1">
      <alignment horizontal="center" vertical="center"/>
    </xf>
    <xf numFmtId="0" fontId="81" fillId="0" borderId="165" xfId="0" applyFont="1" applyBorder="1" applyAlignment="1">
      <alignment horizontal="center" vertical="center"/>
    </xf>
    <xf numFmtId="0" fontId="81" fillId="0" borderId="166" xfId="0" applyFont="1" applyBorder="1" applyAlignment="1">
      <alignment horizontal="center" vertical="center"/>
    </xf>
    <xf numFmtId="0" fontId="81" fillId="0" borderId="163" xfId="2" applyFont="1" applyBorder="1" applyAlignment="1">
      <alignment horizontal="right" vertical="center"/>
    </xf>
    <xf numFmtId="0" fontId="81" fillId="0" borderId="163" xfId="2" applyFont="1" applyBorder="1" applyAlignment="1">
      <alignment horizontal="left" vertical="center"/>
    </xf>
    <xf numFmtId="3" fontId="81" fillId="0" borderId="168" xfId="2" applyNumberFormat="1" applyFont="1" applyBorder="1" applyAlignment="1">
      <alignment horizontal="center" vertical="center"/>
    </xf>
    <xf numFmtId="0" fontId="81" fillId="0" borderId="169" xfId="0" applyFont="1" applyBorder="1" applyAlignment="1">
      <alignment horizontal="center" vertical="center"/>
    </xf>
    <xf numFmtId="0" fontId="81" fillId="0" borderId="170" xfId="0" applyFont="1" applyBorder="1" applyAlignment="1">
      <alignment horizontal="center" vertical="center"/>
    </xf>
    <xf numFmtId="0" fontId="81" fillId="0" borderId="169" xfId="2" applyFont="1" applyBorder="1" applyAlignment="1">
      <alignment horizontal="center" vertical="center"/>
    </xf>
    <xf numFmtId="0" fontId="81" fillId="0" borderId="170" xfId="2" applyFont="1" applyBorder="1" applyAlignment="1">
      <alignment horizontal="center" vertical="center"/>
    </xf>
    <xf numFmtId="0" fontId="59" fillId="0" borderId="143" xfId="0" applyFont="1" applyBorder="1" applyAlignment="1">
      <alignment horizontal="right" vertical="center" wrapText="1"/>
    </xf>
  </cellXfs>
  <cellStyles count="486">
    <cellStyle name="20% - Accent1" xfId="454" builtinId="30" customBuiltin="1"/>
    <cellStyle name="20% - Accent1 2" xfId="4" xr:uid="{00000000-0005-0000-0000-000001000000}"/>
    <cellStyle name="20% - Accent1 3" xfId="5" xr:uid="{00000000-0005-0000-0000-000002000000}"/>
    <cellStyle name="20% - Accent1 4" xfId="3" xr:uid="{00000000-0005-0000-0000-000003000000}"/>
    <cellStyle name="20% - Accent2" xfId="458" builtinId="34" customBuiltin="1"/>
    <cellStyle name="20% - Accent2 2" xfId="7" xr:uid="{00000000-0005-0000-0000-000005000000}"/>
    <cellStyle name="20% - Accent2 3" xfId="8" xr:uid="{00000000-0005-0000-0000-000006000000}"/>
    <cellStyle name="20% - Accent2 4" xfId="6" xr:uid="{00000000-0005-0000-0000-000007000000}"/>
    <cellStyle name="20% - Accent3" xfId="462" builtinId="38" customBuiltin="1"/>
    <cellStyle name="20% - Accent3 2" xfId="10" xr:uid="{00000000-0005-0000-0000-000009000000}"/>
    <cellStyle name="20% - Accent3 3" xfId="11" xr:uid="{00000000-0005-0000-0000-00000A000000}"/>
    <cellStyle name="20% - Accent3 4" xfId="9" xr:uid="{00000000-0005-0000-0000-00000B000000}"/>
    <cellStyle name="20% - Accent4" xfId="466" builtinId="42" customBuiltin="1"/>
    <cellStyle name="20% - Accent4 2" xfId="13" xr:uid="{00000000-0005-0000-0000-00000D000000}"/>
    <cellStyle name="20% - Accent4 3" xfId="14" xr:uid="{00000000-0005-0000-0000-00000E000000}"/>
    <cellStyle name="20% - Accent4 4" xfId="12" xr:uid="{00000000-0005-0000-0000-00000F000000}"/>
    <cellStyle name="20% - Accent5" xfId="470" builtinId="46" customBuiltin="1"/>
    <cellStyle name="20% - Accent5 2" xfId="16" xr:uid="{00000000-0005-0000-0000-000011000000}"/>
    <cellStyle name="20% - Accent5 3" xfId="17" xr:uid="{00000000-0005-0000-0000-000012000000}"/>
    <cellStyle name="20% - Accent5 4" xfId="15" xr:uid="{00000000-0005-0000-0000-000013000000}"/>
    <cellStyle name="20% - Accent6" xfId="474" builtinId="50" customBuiltin="1"/>
    <cellStyle name="20% - Accent6 2" xfId="19" xr:uid="{00000000-0005-0000-0000-000015000000}"/>
    <cellStyle name="20% - Accent6 3" xfId="20" xr:uid="{00000000-0005-0000-0000-000016000000}"/>
    <cellStyle name="20% - Accent6 4" xfId="18" xr:uid="{00000000-0005-0000-0000-000017000000}"/>
    <cellStyle name="40% - Accent1" xfId="455" builtinId="31" customBuiltin="1"/>
    <cellStyle name="40% - Accent1 2" xfId="22" xr:uid="{00000000-0005-0000-0000-000019000000}"/>
    <cellStyle name="40% - Accent1 3" xfId="23" xr:uid="{00000000-0005-0000-0000-00001A000000}"/>
    <cellStyle name="40% - Accent1 4" xfId="21" xr:uid="{00000000-0005-0000-0000-00001B000000}"/>
    <cellStyle name="40% - Accent2" xfId="459" builtinId="35" customBuiltin="1"/>
    <cellStyle name="40% - Accent2 2" xfId="25" xr:uid="{00000000-0005-0000-0000-00001D000000}"/>
    <cellStyle name="40% - Accent2 3" xfId="26" xr:uid="{00000000-0005-0000-0000-00001E000000}"/>
    <cellStyle name="40% - Accent2 4" xfId="24" xr:uid="{00000000-0005-0000-0000-00001F000000}"/>
    <cellStyle name="40% - Accent3" xfId="463" builtinId="39" customBuiltin="1"/>
    <cellStyle name="40% - Accent3 2" xfId="28" xr:uid="{00000000-0005-0000-0000-000021000000}"/>
    <cellStyle name="40% - Accent3 3" xfId="29" xr:uid="{00000000-0005-0000-0000-000022000000}"/>
    <cellStyle name="40% - Accent3 4" xfId="27" xr:uid="{00000000-0005-0000-0000-000023000000}"/>
    <cellStyle name="40% - Accent4" xfId="467" builtinId="43" customBuiltin="1"/>
    <cellStyle name="40% - Accent4 2" xfId="31" xr:uid="{00000000-0005-0000-0000-000025000000}"/>
    <cellStyle name="40% - Accent4 3" xfId="32" xr:uid="{00000000-0005-0000-0000-000026000000}"/>
    <cellStyle name="40% - Accent4 4" xfId="30" xr:uid="{00000000-0005-0000-0000-000027000000}"/>
    <cellStyle name="40% - Accent5" xfId="471" builtinId="47" customBuiltin="1"/>
    <cellStyle name="40% - Accent5 2" xfId="34" xr:uid="{00000000-0005-0000-0000-000029000000}"/>
    <cellStyle name="40% - Accent5 3" xfId="35" xr:uid="{00000000-0005-0000-0000-00002A000000}"/>
    <cellStyle name="40% - Accent5 4" xfId="33" xr:uid="{00000000-0005-0000-0000-00002B000000}"/>
    <cellStyle name="40% - Accent6" xfId="475" builtinId="51" customBuiltin="1"/>
    <cellStyle name="40% - Accent6 2" xfId="37" xr:uid="{00000000-0005-0000-0000-00002D000000}"/>
    <cellStyle name="40% - Accent6 3" xfId="38" xr:uid="{00000000-0005-0000-0000-00002E000000}"/>
    <cellStyle name="40% - Accent6 4" xfId="36" xr:uid="{00000000-0005-0000-0000-00002F000000}"/>
    <cellStyle name="60% - Accent1" xfId="456" builtinId="32" customBuiltin="1"/>
    <cellStyle name="60% - Accent1 2" xfId="40" xr:uid="{00000000-0005-0000-0000-000031000000}"/>
    <cellStyle name="60% - Accent1 3" xfId="41" xr:uid="{00000000-0005-0000-0000-000032000000}"/>
    <cellStyle name="60% - Accent1 4" xfId="39" xr:uid="{00000000-0005-0000-0000-000033000000}"/>
    <cellStyle name="60% - Accent2" xfId="460" builtinId="36" customBuiltin="1"/>
    <cellStyle name="60% - Accent2 2" xfId="43" xr:uid="{00000000-0005-0000-0000-000035000000}"/>
    <cellStyle name="60% - Accent2 3" xfId="44" xr:uid="{00000000-0005-0000-0000-000036000000}"/>
    <cellStyle name="60% - Accent2 4" xfId="42" xr:uid="{00000000-0005-0000-0000-000037000000}"/>
    <cellStyle name="60% - Accent3" xfId="464" builtinId="40" customBuiltin="1"/>
    <cellStyle name="60% - Accent3 2" xfId="46" xr:uid="{00000000-0005-0000-0000-000039000000}"/>
    <cellStyle name="60% - Accent3 3" xfId="47" xr:uid="{00000000-0005-0000-0000-00003A000000}"/>
    <cellStyle name="60% - Accent3 4" xfId="45" xr:uid="{00000000-0005-0000-0000-00003B000000}"/>
    <cellStyle name="60% - Accent4" xfId="468" builtinId="44" customBuiltin="1"/>
    <cellStyle name="60% - Accent4 2" xfId="49" xr:uid="{00000000-0005-0000-0000-00003D000000}"/>
    <cellStyle name="60% - Accent4 3" xfId="50" xr:uid="{00000000-0005-0000-0000-00003E000000}"/>
    <cellStyle name="60% - Accent4 4" xfId="48" xr:uid="{00000000-0005-0000-0000-00003F000000}"/>
    <cellStyle name="60% - Accent5" xfId="472" builtinId="48" customBuiltin="1"/>
    <cellStyle name="60% - Accent5 2" xfId="52" xr:uid="{00000000-0005-0000-0000-000041000000}"/>
    <cellStyle name="60% - Accent5 3" xfId="53" xr:uid="{00000000-0005-0000-0000-000042000000}"/>
    <cellStyle name="60% - Accent5 4" xfId="51" xr:uid="{00000000-0005-0000-0000-000043000000}"/>
    <cellStyle name="60% - Accent6" xfId="476" builtinId="52" customBuiltin="1"/>
    <cellStyle name="60% - Accent6 2" xfId="55" xr:uid="{00000000-0005-0000-0000-000045000000}"/>
    <cellStyle name="60% - Accent6 3" xfId="56" xr:uid="{00000000-0005-0000-0000-000046000000}"/>
    <cellStyle name="60% - Accent6 4" xfId="54" xr:uid="{00000000-0005-0000-0000-000047000000}"/>
    <cellStyle name="Accent1" xfId="453" builtinId="29" customBuiltin="1"/>
    <cellStyle name="Accent1 2" xfId="58" xr:uid="{00000000-0005-0000-0000-000049000000}"/>
    <cellStyle name="Accent1 3" xfId="59" xr:uid="{00000000-0005-0000-0000-00004A000000}"/>
    <cellStyle name="Accent1 4" xfId="57" xr:uid="{00000000-0005-0000-0000-00004B000000}"/>
    <cellStyle name="Accent2" xfId="457" builtinId="33" customBuiltin="1"/>
    <cellStyle name="Accent2 2" xfId="61" xr:uid="{00000000-0005-0000-0000-00004D000000}"/>
    <cellStyle name="Accent2 3" xfId="62" xr:uid="{00000000-0005-0000-0000-00004E000000}"/>
    <cellStyle name="Accent2 4" xfId="60" xr:uid="{00000000-0005-0000-0000-00004F000000}"/>
    <cellStyle name="Accent3" xfId="461" builtinId="37" customBuiltin="1"/>
    <cellStyle name="Accent3 2" xfId="64" xr:uid="{00000000-0005-0000-0000-000051000000}"/>
    <cellStyle name="Accent3 3" xfId="65" xr:uid="{00000000-0005-0000-0000-000052000000}"/>
    <cellStyle name="Accent3 4" xfId="63" xr:uid="{00000000-0005-0000-0000-000053000000}"/>
    <cellStyle name="Accent4" xfId="465" builtinId="41" customBuiltin="1"/>
    <cellStyle name="Accent4 2" xfId="67" xr:uid="{00000000-0005-0000-0000-000055000000}"/>
    <cellStyle name="Accent4 3" xfId="68" xr:uid="{00000000-0005-0000-0000-000056000000}"/>
    <cellStyle name="Accent4 4" xfId="66" xr:uid="{00000000-0005-0000-0000-000057000000}"/>
    <cellStyle name="Accent5" xfId="469" builtinId="45" customBuiltin="1"/>
    <cellStyle name="Accent5 2" xfId="70" xr:uid="{00000000-0005-0000-0000-000059000000}"/>
    <cellStyle name="Accent5 3" xfId="71" xr:uid="{00000000-0005-0000-0000-00005A000000}"/>
    <cellStyle name="Accent5 4" xfId="69" xr:uid="{00000000-0005-0000-0000-00005B000000}"/>
    <cellStyle name="Accent6" xfId="473" builtinId="49" customBuiltin="1"/>
    <cellStyle name="Accent6 2" xfId="73" xr:uid="{00000000-0005-0000-0000-00005D000000}"/>
    <cellStyle name="Accent6 3" xfId="74" xr:uid="{00000000-0005-0000-0000-00005E000000}"/>
    <cellStyle name="Accent6 4" xfId="72" xr:uid="{00000000-0005-0000-0000-00005F000000}"/>
    <cellStyle name="Bad" xfId="443" builtinId="27" customBuiltin="1"/>
    <cellStyle name="Bad 2" xfId="76" xr:uid="{00000000-0005-0000-0000-000061000000}"/>
    <cellStyle name="Bad 3" xfId="77" xr:uid="{00000000-0005-0000-0000-000062000000}"/>
    <cellStyle name="Bad 4" xfId="75" xr:uid="{00000000-0005-0000-0000-000063000000}"/>
    <cellStyle name="Calculation" xfId="447" builtinId="22" customBuiltin="1"/>
    <cellStyle name="Calculation 2" xfId="79" xr:uid="{00000000-0005-0000-0000-000065000000}"/>
    <cellStyle name="Calculation 3" xfId="80" xr:uid="{00000000-0005-0000-0000-000066000000}"/>
    <cellStyle name="Calculation 3 2" xfId="413" xr:uid="{00000000-0005-0000-0000-000067000000}"/>
    <cellStyle name="Calculation 3 3" xfId="422" xr:uid="{00000000-0005-0000-0000-000068000000}"/>
    <cellStyle name="Calculation 3 4" xfId="428" xr:uid="{00000000-0005-0000-0000-000069000000}"/>
    <cellStyle name="Calculation 3 5" xfId="431" xr:uid="{00000000-0005-0000-0000-00006A000000}"/>
    <cellStyle name="Calculation 3 6" xfId="480" xr:uid="{00000000-0005-0000-0000-00006B000000}"/>
    <cellStyle name="Calculation 4" xfId="78" xr:uid="{00000000-0005-0000-0000-00006C000000}"/>
    <cellStyle name="Check Cell" xfId="449" builtinId="23" customBuiltin="1"/>
    <cellStyle name="Check Cell 2" xfId="82" xr:uid="{00000000-0005-0000-0000-00006E000000}"/>
    <cellStyle name="Check Cell 3" xfId="83" xr:uid="{00000000-0005-0000-0000-00006F000000}"/>
    <cellStyle name="Check Cell 4" xfId="81" xr:uid="{00000000-0005-0000-0000-000070000000}"/>
    <cellStyle name="Comma 2" xfId="479" xr:uid="{00000000-0005-0000-0000-000071000000}"/>
    <cellStyle name="Explanatory Text" xfId="451" builtinId="53" customBuiltin="1"/>
    <cellStyle name="Explanatory Text 2" xfId="85" xr:uid="{00000000-0005-0000-0000-000073000000}"/>
    <cellStyle name="Explanatory Text 3" xfId="86" xr:uid="{00000000-0005-0000-0000-000074000000}"/>
    <cellStyle name="Explanatory Text 4" xfId="84" xr:uid="{00000000-0005-0000-0000-000075000000}"/>
    <cellStyle name="Good" xfId="442" builtinId="26" customBuiltin="1"/>
    <cellStyle name="Good 2" xfId="88" xr:uid="{00000000-0005-0000-0000-000077000000}"/>
    <cellStyle name="Good 3" xfId="89" xr:uid="{00000000-0005-0000-0000-000078000000}"/>
    <cellStyle name="Good 4" xfId="87" xr:uid="{00000000-0005-0000-0000-000079000000}"/>
    <cellStyle name="Heading 1" xfId="438" builtinId="16" customBuiltin="1"/>
    <cellStyle name="Heading 1 2" xfId="91" xr:uid="{00000000-0005-0000-0000-00007B000000}"/>
    <cellStyle name="Heading 1 3" xfId="92" xr:uid="{00000000-0005-0000-0000-00007C000000}"/>
    <cellStyle name="Heading 1 4" xfId="90" xr:uid="{00000000-0005-0000-0000-00007D000000}"/>
    <cellStyle name="Heading 2" xfId="439" builtinId="17" customBuiltin="1"/>
    <cellStyle name="Heading 2 2" xfId="94" xr:uid="{00000000-0005-0000-0000-00007F000000}"/>
    <cellStyle name="Heading 2 3" xfId="95" xr:uid="{00000000-0005-0000-0000-000080000000}"/>
    <cellStyle name="Heading 2 4" xfId="93" xr:uid="{00000000-0005-0000-0000-000081000000}"/>
    <cellStyle name="Heading 3" xfId="440" builtinId="18" customBuiltin="1"/>
    <cellStyle name="Heading 3 2" xfId="97" xr:uid="{00000000-0005-0000-0000-000083000000}"/>
    <cellStyle name="Heading 3 3" xfId="98" xr:uid="{00000000-0005-0000-0000-000084000000}"/>
    <cellStyle name="Heading 3 4" xfId="96" xr:uid="{00000000-0005-0000-0000-000085000000}"/>
    <cellStyle name="Heading 4" xfId="441" builtinId="19" customBuiltin="1"/>
    <cellStyle name="Heading 4 2" xfId="100" xr:uid="{00000000-0005-0000-0000-000087000000}"/>
    <cellStyle name="Heading 4 3" xfId="101" xr:uid="{00000000-0005-0000-0000-000088000000}"/>
    <cellStyle name="Heading 4 4" xfId="99" xr:uid="{00000000-0005-0000-0000-000089000000}"/>
    <cellStyle name="Input" xfId="445" builtinId="20" customBuiltin="1"/>
    <cellStyle name="Input 2" xfId="103" xr:uid="{00000000-0005-0000-0000-00008B000000}"/>
    <cellStyle name="Input 3" xfId="104" xr:uid="{00000000-0005-0000-0000-00008C000000}"/>
    <cellStyle name="Input 3 2" xfId="414" xr:uid="{00000000-0005-0000-0000-00008D000000}"/>
    <cellStyle name="Input 3 3" xfId="421" xr:uid="{00000000-0005-0000-0000-00008E000000}"/>
    <cellStyle name="Input 3 4" xfId="427" xr:uid="{00000000-0005-0000-0000-00008F000000}"/>
    <cellStyle name="Input 3 5" xfId="432" xr:uid="{00000000-0005-0000-0000-000090000000}"/>
    <cellStyle name="Input 3 6" xfId="481" xr:uid="{00000000-0005-0000-0000-000091000000}"/>
    <cellStyle name="Input 4" xfId="102" xr:uid="{00000000-0005-0000-0000-000092000000}"/>
    <cellStyle name="Linked Cell" xfId="448" builtinId="24" customBuiltin="1"/>
    <cellStyle name="Linked Cell 2" xfId="106" xr:uid="{00000000-0005-0000-0000-000094000000}"/>
    <cellStyle name="Linked Cell 3" xfId="107" xr:uid="{00000000-0005-0000-0000-000095000000}"/>
    <cellStyle name="Linked Cell 4" xfId="105" xr:uid="{00000000-0005-0000-0000-000096000000}"/>
    <cellStyle name="Neutral" xfId="444" builtinId="28" customBuiltin="1"/>
    <cellStyle name="Neutral 2" xfId="109" xr:uid="{00000000-0005-0000-0000-000098000000}"/>
    <cellStyle name="Neutral 3" xfId="110" xr:uid="{00000000-0005-0000-0000-000099000000}"/>
    <cellStyle name="Neutral 4" xfId="108" xr:uid="{00000000-0005-0000-0000-00009A000000}"/>
    <cellStyle name="Normal" xfId="0" builtinId="0"/>
    <cellStyle name="Normal 10" xfId="111" xr:uid="{00000000-0005-0000-0000-00009C000000}"/>
    <cellStyle name="Normal 100" xfId="112" xr:uid="{00000000-0005-0000-0000-00009D000000}"/>
    <cellStyle name="Normal 101" xfId="113" xr:uid="{00000000-0005-0000-0000-00009E000000}"/>
    <cellStyle name="Normal 102" xfId="114" xr:uid="{00000000-0005-0000-0000-00009F000000}"/>
    <cellStyle name="Normal 103" xfId="115" xr:uid="{00000000-0005-0000-0000-0000A0000000}"/>
    <cellStyle name="Normal 104" xfId="116" xr:uid="{00000000-0005-0000-0000-0000A1000000}"/>
    <cellStyle name="Normal 105" xfId="117" xr:uid="{00000000-0005-0000-0000-0000A2000000}"/>
    <cellStyle name="Normal 106" xfId="118" xr:uid="{00000000-0005-0000-0000-0000A3000000}"/>
    <cellStyle name="Normal 107" xfId="119" xr:uid="{00000000-0005-0000-0000-0000A4000000}"/>
    <cellStyle name="Normal 108" xfId="120" xr:uid="{00000000-0005-0000-0000-0000A5000000}"/>
    <cellStyle name="Normal 109" xfId="121" xr:uid="{00000000-0005-0000-0000-0000A6000000}"/>
    <cellStyle name="Normal 11" xfId="122" xr:uid="{00000000-0005-0000-0000-0000A7000000}"/>
    <cellStyle name="Normal 110" xfId="123" xr:uid="{00000000-0005-0000-0000-0000A8000000}"/>
    <cellStyle name="Normal 111" xfId="124" xr:uid="{00000000-0005-0000-0000-0000A9000000}"/>
    <cellStyle name="Normal 112" xfId="1" xr:uid="{00000000-0005-0000-0000-0000AA000000}"/>
    <cellStyle name="Normal 112 2" xfId="2" xr:uid="{00000000-0005-0000-0000-0000AB000000}"/>
    <cellStyle name="Normal 113" xfId="125" xr:uid="{00000000-0005-0000-0000-0000AC000000}"/>
    <cellStyle name="Normal 113 2" xfId="126" xr:uid="{00000000-0005-0000-0000-0000AD000000}"/>
    <cellStyle name="Normal 114" xfId="127" xr:uid="{00000000-0005-0000-0000-0000AE000000}"/>
    <cellStyle name="Normal 114 2" xfId="128" xr:uid="{00000000-0005-0000-0000-0000AF000000}"/>
    <cellStyle name="Normal 115" xfId="129" xr:uid="{00000000-0005-0000-0000-0000B0000000}"/>
    <cellStyle name="Normal 115 2" xfId="130" xr:uid="{00000000-0005-0000-0000-0000B1000000}"/>
    <cellStyle name="Normal 116" xfId="131" xr:uid="{00000000-0005-0000-0000-0000B2000000}"/>
    <cellStyle name="Normal 116 2" xfId="132" xr:uid="{00000000-0005-0000-0000-0000B3000000}"/>
    <cellStyle name="Normal 117" xfId="133" xr:uid="{00000000-0005-0000-0000-0000B4000000}"/>
    <cellStyle name="Normal 117 2" xfId="134" xr:uid="{00000000-0005-0000-0000-0000B5000000}"/>
    <cellStyle name="Normal 118" xfId="135" xr:uid="{00000000-0005-0000-0000-0000B6000000}"/>
    <cellStyle name="Normal 118 2" xfId="136" xr:uid="{00000000-0005-0000-0000-0000B7000000}"/>
    <cellStyle name="Normal 119" xfId="137" xr:uid="{00000000-0005-0000-0000-0000B8000000}"/>
    <cellStyle name="Normal 119 2" xfId="138" xr:uid="{00000000-0005-0000-0000-0000B9000000}"/>
    <cellStyle name="Normal 12" xfId="139" xr:uid="{00000000-0005-0000-0000-0000BA000000}"/>
    <cellStyle name="Normal 120" xfId="140" xr:uid="{00000000-0005-0000-0000-0000BB000000}"/>
    <cellStyle name="Normal 120 2" xfId="141" xr:uid="{00000000-0005-0000-0000-0000BC000000}"/>
    <cellStyle name="Normal 121" xfId="142" xr:uid="{00000000-0005-0000-0000-0000BD000000}"/>
    <cellStyle name="Normal 121 2" xfId="143" xr:uid="{00000000-0005-0000-0000-0000BE000000}"/>
    <cellStyle name="Normal 122" xfId="144" xr:uid="{00000000-0005-0000-0000-0000BF000000}"/>
    <cellStyle name="Normal 123" xfId="145" xr:uid="{00000000-0005-0000-0000-0000C0000000}"/>
    <cellStyle name="Normal 124" xfId="146" xr:uid="{00000000-0005-0000-0000-0000C1000000}"/>
    <cellStyle name="Normal 125" xfId="147" xr:uid="{00000000-0005-0000-0000-0000C2000000}"/>
    <cellStyle name="Normal 126" xfId="148" xr:uid="{00000000-0005-0000-0000-0000C3000000}"/>
    <cellStyle name="Normal 127" xfId="149" xr:uid="{00000000-0005-0000-0000-0000C4000000}"/>
    <cellStyle name="Normal 128" xfId="150" xr:uid="{00000000-0005-0000-0000-0000C5000000}"/>
    <cellStyle name="Normal 129" xfId="151" xr:uid="{00000000-0005-0000-0000-0000C6000000}"/>
    <cellStyle name="Normal 13" xfId="152" xr:uid="{00000000-0005-0000-0000-0000C7000000}"/>
    <cellStyle name="Normal 130" xfId="153" xr:uid="{00000000-0005-0000-0000-0000C8000000}"/>
    <cellStyle name="Normal 131" xfId="154" xr:uid="{00000000-0005-0000-0000-0000C9000000}"/>
    <cellStyle name="Normal 132" xfId="155" xr:uid="{00000000-0005-0000-0000-0000CA000000}"/>
    <cellStyle name="Normal 133" xfId="156" xr:uid="{00000000-0005-0000-0000-0000CB000000}"/>
    <cellStyle name="Normal 134" xfId="157" xr:uid="{00000000-0005-0000-0000-0000CC000000}"/>
    <cellStyle name="Normal 135" xfId="158" xr:uid="{00000000-0005-0000-0000-0000CD000000}"/>
    <cellStyle name="Normal 136" xfId="159" xr:uid="{00000000-0005-0000-0000-0000CE000000}"/>
    <cellStyle name="Normal 137" xfId="160" xr:uid="{00000000-0005-0000-0000-0000CF000000}"/>
    <cellStyle name="Normal 138" xfId="161" xr:uid="{00000000-0005-0000-0000-0000D0000000}"/>
    <cellStyle name="Normal 139" xfId="162" xr:uid="{00000000-0005-0000-0000-0000D1000000}"/>
    <cellStyle name="Normal 14" xfId="163" xr:uid="{00000000-0005-0000-0000-0000D2000000}"/>
    <cellStyle name="Normal 140" xfId="164" xr:uid="{00000000-0005-0000-0000-0000D3000000}"/>
    <cellStyle name="Normal 141" xfId="165" xr:uid="{00000000-0005-0000-0000-0000D4000000}"/>
    <cellStyle name="Normal 142" xfId="166" xr:uid="{00000000-0005-0000-0000-0000D5000000}"/>
    <cellStyle name="Normal 143" xfId="167" xr:uid="{00000000-0005-0000-0000-0000D6000000}"/>
    <cellStyle name="Normal 144" xfId="168" xr:uid="{00000000-0005-0000-0000-0000D7000000}"/>
    <cellStyle name="Normal 145" xfId="169" xr:uid="{00000000-0005-0000-0000-0000D8000000}"/>
    <cellStyle name="Normal 146" xfId="170" xr:uid="{00000000-0005-0000-0000-0000D9000000}"/>
    <cellStyle name="Normal 147" xfId="171" xr:uid="{00000000-0005-0000-0000-0000DA000000}"/>
    <cellStyle name="Normal 148" xfId="172" xr:uid="{00000000-0005-0000-0000-0000DB000000}"/>
    <cellStyle name="Normal 149" xfId="173" xr:uid="{00000000-0005-0000-0000-0000DC000000}"/>
    <cellStyle name="Normal 15" xfId="174" xr:uid="{00000000-0005-0000-0000-0000DD000000}"/>
    <cellStyle name="Normal 150" xfId="175" xr:uid="{00000000-0005-0000-0000-0000DE000000}"/>
    <cellStyle name="Normal 151" xfId="176" xr:uid="{00000000-0005-0000-0000-0000DF000000}"/>
    <cellStyle name="Normal 152" xfId="177" xr:uid="{00000000-0005-0000-0000-0000E0000000}"/>
    <cellStyle name="Normal 153" xfId="178" xr:uid="{00000000-0005-0000-0000-0000E1000000}"/>
    <cellStyle name="Normal 154" xfId="179" xr:uid="{00000000-0005-0000-0000-0000E2000000}"/>
    <cellStyle name="Normal 155" xfId="180" xr:uid="{00000000-0005-0000-0000-0000E3000000}"/>
    <cellStyle name="Normal 156" xfId="181" xr:uid="{00000000-0005-0000-0000-0000E4000000}"/>
    <cellStyle name="Normal 157" xfId="182" xr:uid="{00000000-0005-0000-0000-0000E5000000}"/>
    <cellStyle name="Normal 158" xfId="183" xr:uid="{00000000-0005-0000-0000-0000E6000000}"/>
    <cellStyle name="Normal 159" xfId="184" xr:uid="{00000000-0005-0000-0000-0000E7000000}"/>
    <cellStyle name="Normal 16" xfId="185" xr:uid="{00000000-0005-0000-0000-0000E8000000}"/>
    <cellStyle name="Normal 160" xfId="186" xr:uid="{00000000-0005-0000-0000-0000E9000000}"/>
    <cellStyle name="Normal 161" xfId="187" xr:uid="{00000000-0005-0000-0000-0000EA000000}"/>
    <cellStyle name="Normal 162" xfId="188" xr:uid="{00000000-0005-0000-0000-0000EB000000}"/>
    <cellStyle name="Normal 163" xfId="189" xr:uid="{00000000-0005-0000-0000-0000EC000000}"/>
    <cellStyle name="Normal 164" xfId="190" xr:uid="{00000000-0005-0000-0000-0000ED000000}"/>
    <cellStyle name="Normal 165" xfId="191" xr:uid="{00000000-0005-0000-0000-0000EE000000}"/>
    <cellStyle name="Normal 166" xfId="192" xr:uid="{00000000-0005-0000-0000-0000EF000000}"/>
    <cellStyle name="Normal 167" xfId="193" xr:uid="{00000000-0005-0000-0000-0000F0000000}"/>
    <cellStyle name="Normal 168" xfId="194" xr:uid="{00000000-0005-0000-0000-0000F1000000}"/>
    <cellStyle name="Normal 169" xfId="195" xr:uid="{00000000-0005-0000-0000-0000F2000000}"/>
    <cellStyle name="Normal 17" xfId="196" xr:uid="{00000000-0005-0000-0000-0000F3000000}"/>
    <cellStyle name="Normal 170" xfId="197" xr:uid="{00000000-0005-0000-0000-0000F4000000}"/>
    <cellStyle name="Normal 171" xfId="198" xr:uid="{00000000-0005-0000-0000-0000F5000000}"/>
    <cellStyle name="Normal 172" xfId="199" xr:uid="{00000000-0005-0000-0000-0000F6000000}"/>
    <cellStyle name="Normal 173" xfId="200" xr:uid="{00000000-0005-0000-0000-0000F7000000}"/>
    <cellStyle name="Normal 174" xfId="201" xr:uid="{00000000-0005-0000-0000-0000F8000000}"/>
    <cellStyle name="Normal 175" xfId="202" xr:uid="{00000000-0005-0000-0000-0000F9000000}"/>
    <cellStyle name="Normal 176" xfId="203" xr:uid="{00000000-0005-0000-0000-0000FA000000}"/>
    <cellStyle name="Normal 177" xfId="204" xr:uid="{00000000-0005-0000-0000-0000FB000000}"/>
    <cellStyle name="Normal 178" xfId="205" xr:uid="{00000000-0005-0000-0000-0000FC000000}"/>
    <cellStyle name="Normal 179" xfId="206" xr:uid="{00000000-0005-0000-0000-0000FD000000}"/>
    <cellStyle name="Normal 18" xfId="207" xr:uid="{00000000-0005-0000-0000-0000FE000000}"/>
    <cellStyle name="Normal 180" xfId="208" xr:uid="{00000000-0005-0000-0000-0000FF000000}"/>
    <cellStyle name="Normal 181" xfId="209" xr:uid="{00000000-0005-0000-0000-000000010000}"/>
    <cellStyle name="Normal 182" xfId="210" xr:uid="{00000000-0005-0000-0000-000001010000}"/>
    <cellStyle name="Normal 183" xfId="211" xr:uid="{00000000-0005-0000-0000-000002010000}"/>
    <cellStyle name="Normal 184" xfId="212" xr:uid="{00000000-0005-0000-0000-000003010000}"/>
    <cellStyle name="Normal 185" xfId="213" xr:uid="{00000000-0005-0000-0000-000004010000}"/>
    <cellStyle name="Normal 186" xfId="214" xr:uid="{00000000-0005-0000-0000-000005010000}"/>
    <cellStyle name="Normal 187" xfId="215" xr:uid="{00000000-0005-0000-0000-000006010000}"/>
    <cellStyle name="Normal 188" xfId="216" xr:uid="{00000000-0005-0000-0000-000007010000}"/>
    <cellStyle name="Normal 189" xfId="217" xr:uid="{00000000-0005-0000-0000-000008010000}"/>
    <cellStyle name="Normal 19" xfId="218" xr:uid="{00000000-0005-0000-0000-000009010000}"/>
    <cellStyle name="Normal 190" xfId="219" xr:uid="{00000000-0005-0000-0000-00000A010000}"/>
    <cellStyle name="Normal 191" xfId="220" xr:uid="{00000000-0005-0000-0000-00000B010000}"/>
    <cellStyle name="Normal 192" xfId="221" xr:uid="{00000000-0005-0000-0000-00000C010000}"/>
    <cellStyle name="Normal 193" xfId="222" xr:uid="{00000000-0005-0000-0000-00000D010000}"/>
    <cellStyle name="Normal 194" xfId="223" xr:uid="{00000000-0005-0000-0000-00000E010000}"/>
    <cellStyle name="Normal 195" xfId="224" xr:uid="{00000000-0005-0000-0000-00000F010000}"/>
    <cellStyle name="Normal 196" xfId="225" xr:uid="{00000000-0005-0000-0000-000010010000}"/>
    <cellStyle name="Normal 197" xfId="226" xr:uid="{00000000-0005-0000-0000-000011010000}"/>
    <cellStyle name="Normal 197 2" xfId="227" xr:uid="{00000000-0005-0000-0000-000012010000}"/>
    <cellStyle name="Normal 198" xfId="228" xr:uid="{00000000-0005-0000-0000-000013010000}"/>
    <cellStyle name="Normal 198 2" xfId="229" xr:uid="{00000000-0005-0000-0000-000014010000}"/>
    <cellStyle name="Normal 199" xfId="230" xr:uid="{00000000-0005-0000-0000-000015010000}"/>
    <cellStyle name="Normal 2" xfId="231" xr:uid="{00000000-0005-0000-0000-000016010000}"/>
    <cellStyle name="Normal 20" xfId="232" xr:uid="{00000000-0005-0000-0000-000017010000}"/>
    <cellStyle name="Normal 200" xfId="233" xr:uid="{00000000-0005-0000-0000-000018010000}"/>
    <cellStyle name="Normal 200 2" xfId="234" xr:uid="{00000000-0005-0000-0000-000019010000}"/>
    <cellStyle name="Normal 201" xfId="235" xr:uid="{00000000-0005-0000-0000-00001A010000}"/>
    <cellStyle name="Normal 201 2" xfId="236" xr:uid="{00000000-0005-0000-0000-00001B010000}"/>
    <cellStyle name="Normal 202" xfId="237" xr:uid="{00000000-0005-0000-0000-00001C010000}"/>
    <cellStyle name="Normal 202 2" xfId="238" xr:uid="{00000000-0005-0000-0000-00001D010000}"/>
    <cellStyle name="Normal 203" xfId="239" xr:uid="{00000000-0005-0000-0000-00001E010000}"/>
    <cellStyle name="Normal 203 2" xfId="240" xr:uid="{00000000-0005-0000-0000-00001F010000}"/>
    <cellStyle name="Normal 204" xfId="241" xr:uid="{00000000-0005-0000-0000-000020010000}"/>
    <cellStyle name="Normal 204 2" xfId="242" xr:uid="{00000000-0005-0000-0000-000021010000}"/>
    <cellStyle name="Normal 205" xfId="243" xr:uid="{00000000-0005-0000-0000-000022010000}"/>
    <cellStyle name="Normal 205 2" xfId="244" xr:uid="{00000000-0005-0000-0000-000023010000}"/>
    <cellStyle name="Normal 206" xfId="245" xr:uid="{00000000-0005-0000-0000-000024010000}"/>
    <cellStyle name="Normal 206 2" xfId="246" xr:uid="{00000000-0005-0000-0000-000025010000}"/>
    <cellStyle name="Normal 207" xfId="247" xr:uid="{00000000-0005-0000-0000-000026010000}"/>
    <cellStyle name="Normal 207 2" xfId="248" xr:uid="{00000000-0005-0000-0000-000027010000}"/>
    <cellStyle name="Normal 208" xfId="249" xr:uid="{00000000-0005-0000-0000-000028010000}"/>
    <cellStyle name="Normal 208 2" xfId="250" xr:uid="{00000000-0005-0000-0000-000029010000}"/>
    <cellStyle name="Normal 209" xfId="251" xr:uid="{00000000-0005-0000-0000-00002A010000}"/>
    <cellStyle name="Normal 209 2" xfId="252" xr:uid="{00000000-0005-0000-0000-00002B010000}"/>
    <cellStyle name="Normal 21" xfId="253" xr:uid="{00000000-0005-0000-0000-00002C010000}"/>
    <cellStyle name="Normal 210" xfId="254" xr:uid="{00000000-0005-0000-0000-00002D010000}"/>
    <cellStyle name="Normal 211" xfId="255" xr:uid="{00000000-0005-0000-0000-00002E010000}"/>
    <cellStyle name="Normal 212" xfId="256" xr:uid="{00000000-0005-0000-0000-00002F010000}"/>
    <cellStyle name="Normal 213" xfId="257" xr:uid="{00000000-0005-0000-0000-000030010000}"/>
    <cellStyle name="Normal 214" xfId="258" xr:uid="{00000000-0005-0000-0000-000031010000}"/>
    <cellStyle name="Normal 215" xfId="259" xr:uid="{00000000-0005-0000-0000-000032010000}"/>
    <cellStyle name="Normal 216" xfId="260" xr:uid="{00000000-0005-0000-0000-000033010000}"/>
    <cellStyle name="Normal 217" xfId="261" xr:uid="{00000000-0005-0000-0000-000034010000}"/>
    <cellStyle name="Normal 218" xfId="262" xr:uid="{00000000-0005-0000-0000-000035010000}"/>
    <cellStyle name="Normal 219" xfId="263" xr:uid="{00000000-0005-0000-0000-000036010000}"/>
    <cellStyle name="Normal 22" xfId="264" xr:uid="{00000000-0005-0000-0000-000037010000}"/>
    <cellStyle name="Normal 220" xfId="265" xr:uid="{00000000-0005-0000-0000-000038010000}"/>
    <cellStyle name="Normal 221" xfId="266" xr:uid="{00000000-0005-0000-0000-000039010000}"/>
    <cellStyle name="Normal 222" xfId="267" xr:uid="{00000000-0005-0000-0000-00003A010000}"/>
    <cellStyle name="Normal 223" xfId="268" xr:uid="{00000000-0005-0000-0000-00003B010000}"/>
    <cellStyle name="Normal 224" xfId="269" xr:uid="{00000000-0005-0000-0000-00003C010000}"/>
    <cellStyle name="Normal 225" xfId="270" xr:uid="{00000000-0005-0000-0000-00003D010000}"/>
    <cellStyle name="Normal 226" xfId="271" xr:uid="{00000000-0005-0000-0000-00003E010000}"/>
    <cellStyle name="Normal 227" xfId="272" xr:uid="{00000000-0005-0000-0000-00003F010000}"/>
    <cellStyle name="Normal 228" xfId="273" xr:uid="{00000000-0005-0000-0000-000040010000}"/>
    <cellStyle name="Normal 229" xfId="274" xr:uid="{00000000-0005-0000-0000-000041010000}"/>
    <cellStyle name="Normal 23" xfId="275" xr:uid="{00000000-0005-0000-0000-000042010000}"/>
    <cellStyle name="Normal 230" xfId="276" xr:uid="{00000000-0005-0000-0000-000043010000}"/>
    <cellStyle name="Normal 231" xfId="277" xr:uid="{00000000-0005-0000-0000-000044010000}"/>
    <cellStyle name="Normal 232" xfId="278" xr:uid="{00000000-0005-0000-0000-000045010000}"/>
    <cellStyle name="Normal 233" xfId="279" xr:uid="{00000000-0005-0000-0000-000046010000}"/>
    <cellStyle name="Normal 234" xfId="280" xr:uid="{00000000-0005-0000-0000-000047010000}"/>
    <cellStyle name="Normal 235" xfId="281" xr:uid="{00000000-0005-0000-0000-000048010000}"/>
    <cellStyle name="Normal 236" xfId="282" xr:uid="{00000000-0005-0000-0000-000049010000}"/>
    <cellStyle name="Normal 237" xfId="283" xr:uid="{00000000-0005-0000-0000-00004A010000}"/>
    <cellStyle name="Normal 238" xfId="284" xr:uid="{00000000-0005-0000-0000-00004B010000}"/>
    <cellStyle name="Normal 239" xfId="285" xr:uid="{00000000-0005-0000-0000-00004C010000}"/>
    <cellStyle name="Normal 24" xfId="286" xr:uid="{00000000-0005-0000-0000-00004D010000}"/>
    <cellStyle name="Normal 240" xfId="287" xr:uid="{00000000-0005-0000-0000-00004E010000}"/>
    <cellStyle name="Normal 241" xfId="288" xr:uid="{00000000-0005-0000-0000-00004F010000}"/>
    <cellStyle name="Normal 242" xfId="289" xr:uid="{00000000-0005-0000-0000-000050010000}"/>
    <cellStyle name="Normal 243" xfId="290" xr:uid="{00000000-0005-0000-0000-000051010000}"/>
    <cellStyle name="Normal 244" xfId="291" xr:uid="{00000000-0005-0000-0000-000052010000}"/>
    <cellStyle name="Normal 245" xfId="292" xr:uid="{00000000-0005-0000-0000-000053010000}"/>
    <cellStyle name="Normal 246" xfId="293" xr:uid="{00000000-0005-0000-0000-000054010000}"/>
    <cellStyle name="Normal 247" xfId="294" xr:uid="{00000000-0005-0000-0000-000055010000}"/>
    <cellStyle name="Normal 248" xfId="295" xr:uid="{00000000-0005-0000-0000-000056010000}"/>
    <cellStyle name="Normal 249" xfId="296" xr:uid="{00000000-0005-0000-0000-000057010000}"/>
    <cellStyle name="Normal 25" xfId="297" xr:uid="{00000000-0005-0000-0000-000058010000}"/>
    <cellStyle name="Normal 250" xfId="298" xr:uid="{00000000-0005-0000-0000-000059010000}"/>
    <cellStyle name="Normal 251" xfId="299" xr:uid="{00000000-0005-0000-0000-00005A010000}"/>
    <cellStyle name="Normal 252" xfId="300" xr:uid="{00000000-0005-0000-0000-00005B010000}"/>
    <cellStyle name="Normal 253" xfId="301" xr:uid="{00000000-0005-0000-0000-00005C010000}"/>
    <cellStyle name="Normal 254" xfId="302" xr:uid="{00000000-0005-0000-0000-00005D010000}"/>
    <cellStyle name="Normal 255" xfId="303" xr:uid="{00000000-0005-0000-0000-00005E010000}"/>
    <cellStyle name="Normal 256" xfId="304" xr:uid="{00000000-0005-0000-0000-00005F010000}"/>
    <cellStyle name="Normal 257" xfId="305" xr:uid="{00000000-0005-0000-0000-000060010000}"/>
    <cellStyle name="Normal 258" xfId="306" xr:uid="{00000000-0005-0000-0000-000061010000}"/>
    <cellStyle name="Normal 259" xfId="477" xr:uid="{00000000-0005-0000-0000-000062010000}"/>
    <cellStyle name="Normal 26" xfId="307" xr:uid="{00000000-0005-0000-0000-000063010000}"/>
    <cellStyle name="Normal 27" xfId="308" xr:uid="{00000000-0005-0000-0000-000064010000}"/>
    <cellStyle name="Normal 28" xfId="309" xr:uid="{00000000-0005-0000-0000-000065010000}"/>
    <cellStyle name="Normal 29" xfId="310" xr:uid="{00000000-0005-0000-0000-000066010000}"/>
    <cellStyle name="Normal 3" xfId="311" xr:uid="{00000000-0005-0000-0000-000067010000}"/>
    <cellStyle name="Normal 30" xfId="312" xr:uid="{00000000-0005-0000-0000-000068010000}"/>
    <cellStyle name="Normal 31" xfId="313" xr:uid="{00000000-0005-0000-0000-000069010000}"/>
    <cellStyle name="Normal 32" xfId="314" xr:uid="{00000000-0005-0000-0000-00006A010000}"/>
    <cellStyle name="Normal 33" xfId="315" xr:uid="{00000000-0005-0000-0000-00006B010000}"/>
    <cellStyle name="Normal 34" xfId="316" xr:uid="{00000000-0005-0000-0000-00006C010000}"/>
    <cellStyle name="Normal 35" xfId="317" xr:uid="{00000000-0005-0000-0000-00006D010000}"/>
    <cellStyle name="Normal 35 2" xfId="318" xr:uid="{00000000-0005-0000-0000-00006E010000}"/>
    <cellStyle name="Normal 36" xfId="319" xr:uid="{00000000-0005-0000-0000-00006F010000}"/>
    <cellStyle name="Normal 36 2" xfId="320" xr:uid="{00000000-0005-0000-0000-000070010000}"/>
    <cellStyle name="Normal 37" xfId="321" xr:uid="{00000000-0005-0000-0000-000071010000}"/>
    <cellStyle name="Normal 37 2" xfId="322" xr:uid="{00000000-0005-0000-0000-000072010000}"/>
    <cellStyle name="Normal 38" xfId="323" xr:uid="{00000000-0005-0000-0000-000073010000}"/>
    <cellStyle name="Normal 39" xfId="324" xr:uid="{00000000-0005-0000-0000-000074010000}"/>
    <cellStyle name="Normal 4" xfId="325" xr:uid="{00000000-0005-0000-0000-000075010000}"/>
    <cellStyle name="Normal 40" xfId="326" xr:uid="{00000000-0005-0000-0000-000076010000}"/>
    <cellStyle name="Normal 41" xfId="327" xr:uid="{00000000-0005-0000-0000-000077010000}"/>
    <cellStyle name="Normal 42" xfId="328" xr:uid="{00000000-0005-0000-0000-000078010000}"/>
    <cellStyle name="Normal 43" xfId="329" xr:uid="{00000000-0005-0000-0000-000079010000}"/>
    <cellStyle name="Normal 44" xfId="330" xr:uid="{00000000-0005-0000-0000-00007A010000}"/>
    <cellStyle name="Normal 45" xfId="331" xr:uid="{00000000-0005-0000-0000-00007B010000}"/>
    <cellStyle name="Normal 46" xfId="332" xr:uid="{00000000-0005-0000-0000-00007C010000}"/>
    <cellStyle name="Normal 47" xfId="333" xr:uid="{00000000-0005-0000-0000-00007D010000}"/>
    <cellStyle name="Normal 48" xfId="334" xr:uid="{00000000-0005-0000-0000-00007E010000}"/>
    <cellStyle name="Normal 49" xfId="335" xr:uid="{00000000-0005-0000-0000-00007F010000}"/>
    <cellStyle name="Normal 5" xfId="336" xr:uid="{00000000-0005-0000-0000-000080010000}"/>
    <cellStyle name="Normal 50" xfId="337" xr:uid="{00000000-0005-0000-0000-000081010000}"/>
    <cellStyle name="Normal 51" xfId="338" xr:uid="{00000000-0005-0000-0000-000082010000}"/>
    <cellStyle name="Normal 52" xfId="339" xr:uid="{00000000-0005-0000-0000-000083010000}"/>
    <cellStyle name="Normal 53" xfId="340" xr:uid="{00000000-0005-0000-0000-000084010000}"/>
    <cellStyle name="Normal 53 2" xfId="341" xr:uid="{00000000-0005-0000-0000-000085010000}"/>
    <cellStyle name="Normal 54" xfId="342" xr:uid="{00000000-0005-0000-0000-000086010000}"/>
    <cellStyle name="Normal 54 2" xfId="343" xr:uid="{00000000-0005-0000-0000-000087010000}"/>
    <cellStyle name="Normal 55" xfId="344" xr:uid="{00000000-0005-0000-0000-000088010000}"/>
    <cellStyle name="Normal 55 2" xfId="345" xr:uid="{00000000-0005-0000-0000-000089010000}"/>
    <cellStyle name="Normal 56" xfId="346" xr:uid="{00000000-0005-0000-0000-00008A010000}"/>
    <cellStyle name="Normal 57" xfId="347" xr:uid="{00000000-0005-0000-0000-00008B010000}"/>
    <cellStyle name="Normal 58" xfId="348" xr:uid="{00000000-0005-0000-0000-00008C010000}"/>
    <cellStyle name="Normal 59" xfId="349" xr:uid="{00000000-0005-0000-0000-00008D010000}"/>
    <cellStyle name="Normal 6" xfId="350" xr:uid="{00000000-0005-0000-0000-00008E010000}"/>
    <cellStyle name="Normal 60" xfId="351" xr:uid="{00000000-0005-0000-0000-00008F010000}"/>
    <cellStyle name="Normal 61" xfId="352" xr:uid="{00000000-0005-0000-0000-000090010000}"/>
    <cellStyle name="Normal 62" xfId="353" xr:uid="{00000000-0005-0000-0000-000091010000}"/>
    <cellStyle name="Normal 63" xfId="354" xr:uid="{00000000-0005-0000-0000-000092010000}"/>
    <cellStyle name="Normal 64" xfId="355" xr:uid="{00000000-0005-0000-0000-000093010000}"/>
    <cellStyle name="Normal 64 2" xfId="356" xr:uid="{00000000-0005-0000-0000-000094010000}"/>
    <cellStyle name="Normal 65" xfId="357" xr:uid="{00000000-0005-0000-0000-000095010000}"/>
    <cellStyle name="Normal 65 2" xfId="358" xr:uid="{00000000-0005-0000-0000-000096010000}"/>
    <cellStyle name="Normal 66" xfId="359" xr:uid="{00000000-0005-0000-0000-000097010000}"/>
    <cellStyle name="Normal 66 2" xfId="360" xr:uid="{00000000-0005-0000-0000-000098010000}"/>
    <cellStyle name="Normal 67" xfId="361" xr:uid="{00000000-0005-0000-0000-000099010000}"/>
    <cellStyle name="Normal 68" xfId="362" xr:uid="{00000000-0005-0000-0000-00009A010000}"/>
    <cellStyle name="Normal 69" xfId="363" xr:uid="{00000000-0005-0000-0000-00009B010000}"/>
    <cellStyle name="Normal 7" xfId="364" xr:uid="{00000000-0005-0000-0000-00009C010000}"/>
    <cellStyle name="Normal 70" xfId="365" xr:uid="{00000000-0005-0000-0000-00009D010000}"/>
    <cellStyle name="Normal 71" xfId="366" xr:uid="{00000000-0005-0000-0000-00009E010000}"/>
    <cellStyle name="Normal 72" xfId="367" xr:uid="{00000000-0005-0000-0000-00009F010000}"/>
    <cellStyle name="Normal 73" xfId="368" xr:uid="{00000000-0005-0000-0000-0000A0010000}"/>
    <cellStyle name="Normal 74" xfId="369" xr:uid="{00000000-0005-0000-0000-0000A1010000}"/>
    <cellStyle name="Normal 75" xfId="370" xr:uid="{00000000-0005-0000-0000-0000A2010000}"/>
    <cellStyle name="Normal 76" xfId="371" xr:uid="{00000000-0005-0000-0000-0000A3010000}"/>
    <cellStyle name="Normal 77" xfId="372" xr:uid="{00000000-0005-0000-0000-0000A4010000}"/>
    <cellStyle name="Normal 78" xfId="373" xr:uid="{00000000-0005-0000-0000-0000A5010000}"/>
    <cellStyle name="Normal 79" xfId="374" xr:uid="{00000000-0005-0000-0000-0000A6010000}"/>
    <cellStyle name="Normal 8" xfId="375" xr:uid="{00000000-0005-0000-0000-0000A7010000}"/>
    <cellStyle name="Normal 80" xfId="376" xr:uid="{00000000-0005-0000-0000-0000A8010000}"/>
    <cellStyle name="Normal 81" xfId="377" xr:uid="{00000000-0005-0000-0000-0000A9010000}"/>
    <cellStyle name="Normal 82" xfId="378" xr:uid="{00000000-0005-0000-0000-0000AA010000}"/>
    <cellStyle name="Normal 83" xfId="379" xr:uid="{00000000-0005-0000-0000-0000AB010000}"/>
    <cellStyle name="Normal 84" xfId="380" xr:uid="{00000000-0005-0000-0000-0000AC010000}"/>
    <cellStyle name="Normal 85" xfId="381" xr:uid="{00000000-0005-0000-0000-0000AD010000}"/>
    <cellStyle name="Normal 86" xfId="382" xr:uid="{00000000-0005-0000-0000-0000AE010000}"/>
    <cellStyle name="Normal 87" xfId="383" xr:uid="{00000000-0005-0000-0000-0000AF010000}"/>
    <cellStyle name="Normal 88" xfId="384" xr:uid="{00000000-0005-0000-0000-0000B0010000}"/>
    <cellStyle name="Normal 89" xfId="385" xr:uid="{00000000-0005-0000-0000-0000B1010000}"/>
    <cellStyle name="Normal 9" xfId="386" xr:uid="{00000000-0005-0000-0000-0000B2010000}"/>
    <cellStyle name="Normal 90" xfId="387" xr:uid="{00000000-0005-0000-0000-0000B3010000}"/>
    <cellStyle name="Normal 91" xfId="388" xr:uid="{00000000-0005-0000-0000-0000B4010000}"/>
    <cellStyle name="Normal 92" xfId="389" xr:uid="{00000000-0005-0000-0000-0000B5010000}"/>
    <cellStyle name="Normal 93" xfId="390" xr:uid="{00000000-0005-0000-0000-0000B6010000}"/>
    <cellStyle name="Normal 94" xfId="391" xr:uid="{00000000-0005-0000-0000-0000B7010000}"/>
    <cellStyle name="Normal 95" xfId="392" xr:uid="{00000000-0005-0000-0000-0000B8010000}"/>
    <cellStyle name="Normal 96" xfId="393" xr:uid="{00000000-0005-0000-0000-0000B9010000}"/>
    <cellStyle name="Normal 97" xfId="394" xr:uid="{00000000-0005-0000-0000-0000BA010000}"/>
    <cellStyle name="Normal 98" xfId="395" xr:uid="{00000000-0005-0000-0000-0000BB010000}"/>
    <cellStyle name="Normal 99" xfId="396" xr:uid="{00000000-0005-0000-0000-0000BC010000}"/>
    <cellStyle name="Note 2" xfId="398" xr:uid="{00000000-0005-0000-0000-0000BD010000}"/>
    <cellStyle name="Note 3" xfId="399" xr:uid="{00000000-0005-0000-0000-0000BE010000}"/>
    <cellStyle name="Note 3 2" xfId="400" xr:uid="{00000000-0005-0000-0000-0000BF010000}"/>
    <cellStyle name="Note 3 2 2" xfId="416" xr:uid="{00000000-0005-0000-0000-0000C0010000}"/>
    <cellStyle name="Note 3 2 3" xfId="419" xr:uid="{00000000-0005-0000-0000-0000C1010000}"/>
    <cellStyle name="Note 3 2 4" xfId="425" xr:uid="{00000000-0005-0000-0000-0000C2010000}"/>
    <cellStyle name="Note 3 2 5" xfId="434" xr:uid="{00000000-0005-0000-0000-0000C3010000}"/>
    <cellStyle name="Note 3 2 6" xfId="483" xr:uid="{00000000-0005-0000-0000-0000C4010000}"/>
    <cellStyle name="Note 3 3" xfId="415" xr:uid="{00000000-0005-0000-0000-0000C5010000}"/>
    <cellStyle name="Note 3 4" xfId="420" xr:uid="{00000000-0005-0000-0000-0000C6010000}"/>
    <cellStyle name="Note 3 5" xfId="426" xr:uid="{00000000-0005-0000-0000-0000C7010000}"/>
    <cellStyle name="Note 3 6" xfId="433" xr:uid="{00000000-0005-0000-0000-0000C8010000}"/>
    <cellStyle name="Note 3 7" xfId="482" xr:uid="{00000000-0005-0000-0000-0000C9010000}"/>
    <cellStyle name="Note 4" xfId="397" xr:uid="{00000000-0005-0000-0000-0000CA010000}"/>
    <cellStyle name="Note 5" xfId="478" xr:uid="{00000000-0005-0000-0000-0000CB010000}"/>
    <cellStyle name="Output" xfId="446" builtinId="21" customBuiltin="1"/>
    <cellStyle name="Output 2" xfId="402" xr:uid="{00000000-0005-0000-0000-0000CD010000}"/>
    <cellStyle name="Output 3" xfId="403" xr:uid="{00000000-0005-0000-0000-0000CE010000}"/>
    <cellStyle name="Output 3 2" xfId="417" xr:uid="{00000000-0005-0000-0000-0000CF010000}"/>
    <cellStyle name="Output 3 3" xfId="423" xr:uid="{00000000-0005-0000-0000-0000D0010000}"/>
    <cellStyle name="Output 3 4" xfId="429" xr:uid="{00000000-0005-0000-0000-0000D1010000}"/>
    <cellStyle name="Output 3 5" xfId="435" xr:uid="{00000000-0005-0000-0000-0000D2010000}"/>
    <cellStyle name="Output 3 6" xfId="484" xr:uid="{00000000-0005-0000-0000-0000D3010000}"/>
    <cellStyle name="Output 4" xfId="401" xr:uid="{00000000-0005-0000-0000-0000D4010000}"/>
    <cellStyle name="Title" xfId="437" builtinId="15" customBuiltin="1"/>
    <cellStyle name="Title 2" xfId="405" xr:uid="{00000000-0005-0000-0000-0000D6010000}"/>
    <cellStyle name="Title 3" xfId="406" xr:uid="{00000000-0005-0000-0000-0000D7010000}"/>
    <cellStyle name="Title 4" xfId="404" xr:uid="{00000000-0005-0000-0000-0000D8010000}"/>
    <cellStyle name="Total" xfId="452" builtinId="25" customBuiltin="1"/>
    <cellStyle name="Total 2" xfId="408" xr:uid="{00000000-0005-0000-0000-0000DA010000}"/>
    <cellStyle name="Total 3" xfId="409" xr:uid="{00000000-0005-0000-0000-0000DB010000}"/>
    <cellStyle name="Total 3 2" xfId="418" xr:uid="{00000000-0005-0000-0000-0000DC010000}"/>
    <cellStyle name="Total 3 3" xfId="424" xr:uid="{00000000-0005-0000-0000-0000DD010000}"/>
    <cellStyle name="Total 3 4" xfId="430" xr:uid="{00000000-0005-0000-0000-0000DE010000}"/>
    <cellStyle name="Total 3 5" xfId="436" xr:uid="{00000000-0005-0000-0000-0000DF010000}"/>
    <cellStyle name="Total 3 6" xfId="485" xr:uid="{00000000-0005-0000-0000-0000E0010000}"/>
    <cellStyle name="Total 4" xfId="407" xr:uid="{00000000-0005-0000-0000-0000E1010000}"/>
    <cellStyle name="Warning Text" xfId="450" builtinId="11" customBuiltin="1"/>
    <cellStyle name="Warning Text 2" xfId="411" xr:uid="{00000000-0005-0000-0000-0000E3010000}"/>
    <cellStyle name="Warning Text 3" xfId="412" xr:uid="{00000000-0005-0000-0000-0000E4010000}"/>
    <cellStyle name="Warning Text 4" xfId="410" xr:uid="{00000000-0005-0000-0000-0000E501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24566</xdr:colOff>
      <xdr:row>0</xdr:row>
      <xdr:rowOff>43793</xdr:rowOff>
    </xdr:from>
    <xdr:to>
      <xdr:col>14</xdr:col>
      <xdr:colOff>1160016</xdr:colOff>
      <xdr:row>2</xdr:row>
      <xdr:rowOff>299342</xdr:rowOff>
    </xdr:to>
    <xdr:pic>
      <xdr:nvPicPr>
        <xdr:cNvPr id="25" name="Picture 24">
          <a:extLst>
            <a:ext uri="{FF2B5EF4-FFF2-40B4-BE49-F238E27FC236}">
              <a16:creationId xmlns:a16="http://schemas.microsoft.com/office/drawing/2014/main" id="{0AEEE297-D198-4D65-AB50-CFE655B421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36361622" y="43793"/>
          <a:ext cx="1135450" cy="1021928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14</xdr:row>
      <xdr:rowOff>87586</xdr:rowOff>
    </xdr:from>
    <xdr:to>
      <xdr:col>6</xdr:col>
      <xdr:colOff>1653191</xdr:colOff>
      <xdr:row>15</xdr:row>
      <xdr:rowOff>766379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5915248-1F54-4785-8F99-8F52D7227A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043882585" y="4729655"/>
          <a:ext cx="7335345" cy="2704224"/>
        </a:xfrm>
        <a:prstGeom prst="rect">
          <a:avLst/>
        </a:prstGeom>
      </xdr:spPr>
    </xdr:pic>
    <xdr:clientData/>
  </xdr:twoCellAnchor>
  <xdr:twoCellAnchor editAs="oneCell">
    <xdr:from>
      <xdr:col>6</xdr:col>
      <xdr:colOff>1729827</xdr:colOff>
      <xdr:row>14</xdr:row>
      <xdr:rowOff>87587</xdr:rowOff>
    </xdr:from>
    <xdr:to>
      <xdr:col>14</xdr:col>
      <xdr:colOff>1171466</xdr:colOff>
      <xdr:row>15</xdr:row>
      <xdr:rowOff>766379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D558102-E7E1-4029-9898-15CA2F2E3B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36350172" y="4729656"/>
          <a:ext cx="7455777" cy="2704223"/>
        </a:xfrm>
        <a:prstGeom prst="rect">
          <a:avLst/>
        </a:prstGeom>
      </xdr:spPr>
    </xdr:pic>
    <xdr:clientData/>
  </xdr:twoCellAnchor>
  <xdr:twoCellAnchor editAs="oneCell">
    <xdr:from>
      <xdr:col>11</xdr:col>
      <xdr:colOff>109484</xdr:colOff>
      <xdr:row>4</xdr:row>
      <xdr:rowOff>131379</xdr:rowOff>
    </xdr:from>
    <xdr:to>
      <xdr:col>14</xdr:col>
      <xdr:colOff>1105777</xdr:colOff>
      <xdr:row>14</xdr:row>
      <xdr:rowOff>10740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E65D9D6A-BBD8-4187-83EC-263CD9001D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0036415861" y="1598448"/>
          <a:ext cx="3766207" cy="305436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19</xdr:row>
      <xdr:rowOff>38100</xdr:rowOff>
    </xdr:from>
    <xdr:to>
      <xdr:col>3</xdr:col>
      <xdr:colOff>1724025</xdr:colOff>
      <xdr:row>33</xdr:row>
      <xdr:rowOff>190500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4DB8B49-B8C5-48C7-96D9-E0F2EF81A4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7572100" y="4867275"/>
          <a:ext cx="4657725" cy="2952750"/>
        </a:xfrm>
        <a:prstGeom prst="rect">
          <a:avLst/>
        </a:prstGeom>
      </xdr:spPr>
    </xdr:pic>
    <xdr:clientData/>
  </xdr:twoCellAnchor>
  <xdr:twoCellAnchor editAs="oneCell">
    <xdr:from>
      <xdr:col>4</xdr:col>
      <xdr:colOff>342901</xdr:colOff>
      <xdr:row>19</xdr:row>
      <xdr:rowOff>114301</xdr:rowOff>
    </xdr:from>
    <xdr:to>
      <xdr:col>8</xdr:col>
      <xdr:colOff>1781176</xdr:colOff>
      <xdr:row>34</xdr:row>
      <xdr:rowOff>9526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AAE70163-83C1-4579-BFCD-E7F735F8FE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2257149" y="4943476"/>
          <a:ext cx="4905375" cy="28956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1461343</xdr:colOff>
      <xdr:row>0</xdr:row>
      <xdr:rowOff>0</xdr:rowOff>
    </xdr:from>
    <xdr:to>
      <xdr:col>13</xdr:col>
      <xdr:colOff>1800635</xdr:colOff>
      <xdr:row>1</xdr:row>
      <xdr:rowOff>17318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2D41B17-09E7-402D-BE92-4F279D3C36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69" y="0"/>
          <a:ext cx="339292" cy="320386"/>
        </a:xfrm>
        <a:prstGeom prst="rect">
          <a:avLst/>
        </a:prstGeom>
      </xdr:spPr>
    </xdr:pic>
    <xdr:clientData/>
  </xdr:twoCellAnchor>
  <xdr:twoCellAnchor editAs="oneCell">
    <xdr:from>
      <xdr:col>13</xdr:col>
      <xdr:colOff>1479363</xdr:colOff>
      <xdr:row>51</xdr:row>
      <xdr:rowOff>34636</xdr:rowOff>
    </xdr:from>
    <xdr:to>
      <xdr:col>13</xdr:col>
      <xdr:colOff>1766972</xdr:colOff>
      <xdr:row>52</xdr:row>
      <xdr:rowOff>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FFBE8B6F-2F35-4F60-BB6E-AEDB6C0262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45732" y="11031681"/>
          <a:ext cx="287609" cy="311727"/>
        </a:xfrm>
        <a:prstGeom prst="rect">
          <a:avLst/>
        </a:prstGeom>
      </xdr:spPr>
    </xdr:pic>
    <xdr:clientData/>
  </xdr:twoCellAnchor>
  <xdr:twoCellAnchor editAs="oneCell">
    <xdr:from>
      <xdr:col>13</xdr:col>
      <xdr:colOff>1488289</xdr:colOff>
      <xdr:row>64</xdr:row>
      <xdr:rowOff>8662</xdr:rowOff>
    </xdr:from>
    <xdr:to>
      <xdr:col>13</xdr:col>
      <xdr:colOff>1790353</xdr:colOff>
      <xdr:row>64</xdr:row>
      <xdr:rowOff>320388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2759BCA8-5F40-49EC-A098-A46ED7B662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22351" y="14962912"/>
          <a:ext cx="302064" cy="31172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57150</xdr:colOff>
      <xdr:row>0</xdr:row>
      <xdr:rowOff>9525</xdr:rowOff>
    </xdr:from>
    <xdr:to>
      <xdr:col>6</xdr:col>
      <xdr:colOff>38100</xdr:colOff>
      <xdr:row>3</xdr:row>
      <xdr:rowOff>38100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3DED287F-A90E-4927-A457-2D8A4F303A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31609150" y="9525"/>
          <a:ext cx="1362075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5" name="Picture 9" descr="173900_logo_final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85978254" y="0"/>
          <a:ext cx="559171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1019175</xdr:colOff>
      <xdr:row>0</xdr:row>
      <xdr:rowOff>19050</xdr:rowOff>
    </xdr:from>
    <xdr:to>
      <xdr:col>6</xdr:col>
      <xdr:colOff>1600200</xdr:colOff>
      <xdr:row>1</xdr:row>
      <xdr:rowOff>209550</xdr:rowOff>
    </xdr:to>
    <xdr:pic>
      <xdr:nvPicPr>
        <xdr:cNvPr id="3" name="Picture 1" descr="173900_logo_final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557215900" y="19050"/>
          <a:ext cx="78105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23"/>
  <sheetViews>
    <sheetView rightToLeft="1" topLeftCell="A7" zoomScale="87" zoomScaleNormal="87" workbookViewId="0">
      <selection activeCell="A17" sqref="A17"/>
    </sheetView>
  </sheetViews>
  <sheetFormatPr defaultColWidth="9.140625" defaultRowHeight="15"/>
  <cols>
    <col min="1" max="1" width="35.5703125" style="2" customWidth="1"/>
    <col min="2" max="3" width="10.7109375" style="2" customWidth="1"/>
    <col min="4" max="4" width="7.85546875" style="2" customWidth="1"/>
    <col min="5" max="5" width="15.42578125" style="2" customWidth="1"/>
    <col min="6" max="6" width="4.85546875" style="2" customWidth="1"/>
    <col min="7" max="7" width="33.85546875" style="2" customWidth="1"/>
    <col min="8" max="8" width="16.140625" style="2" customWidth="1"/>
    <col min="9" max="9" width="11.7109375" style="2" customWidth="1"/>
    <col min="10" max="10" width="8" style="2" customWidth="1"/>
    <col min="11" max="11" width="9" style="2" customWidth="1"/>
    <col min="12" max="12" width="6.140625" style="2" customWidth="1"/>
    <col min="13" max="13" width="15.5703125" style="2" customWidth="1"/>
    <col min="14" max="14" width="19.85546875" style="2" customWidth="1"/>
    <col min="15" max="15" width="18" style="2" customWidth="1"/>
    <col min="16" max="16" width="15.5703125" style="2" customWidth="1"/>
    <col min="17" max="16384" width="9.140625" style="2"/>
  </cols>
  <sheetData>
    <row r="1" spans="1:16" s="1" customFormat="1" ht="30" customHeight="1">
      <c r="A1" s="226" t="s">
        <v>0</v>
      </c>
      <c r="B1" s="227"/>
      <c r="C1" s="227"/>
      <c r="D1" s="227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</row>
    <row r="2" spans="1:16" s="1" customFormat="1" ht="30" customHeight="1">
      <c r="A2" s="230" t="s">
        <v>346</v>
      </c>
      <c r="B2" s="230"/>
      <c r="C2" s="230"/>
      <c r="D2" s="230"/>
      <c r="E2" s="231" t="s">
        <v>69</v>
      </c>
      <c r="F2" s="232"/>
      <c r="G2" s="232"/>
      <c r="H2" s="232"/>
      <c r="I2" s="232"/>
      <c r="J2" s="232"/>
      <c r="K2" s="232"/>
      <c r="L2" s="233"/>
      <c r="M2" s="59"/>
      <c r="N2" s="59"/>
      <c r="O2" s="59"/>
    </row>
    <row r="3" spans="1:16" s="1" customFormat="1" ht="30" customHeight="1">
      <c r="A3" s="228" t="s">
        <v>345</v>
      </c>
      <c r="B3" s="229"/>
      <c r="C3" s="229"/>
      <c r="D3" s="229"/>
      <c r="E3" s="231"/>
      <c r="F3" s="232"/>
      <c r="G3" s="232"/>
      <c r="H3" s="232"/>
      <c r="I3" s="232"/>
      <c r="J3" s="232"/>
      <c r="K3" s="232"/>
      <c r="L3" s="233"/>
      <c r="M3" s="58"/>
      <c r="N3" s="58"/>
      <c r="O3" s="59"/>
    </row>
    <row r="4" spans="1:16" ht="24.95" customHeight="1">
      <c r="A4" s="204" t="s">
        <v>95</v>
      </c>
      <c r="B4" s="205"/>
      <c r="C4" s="206"/>
      <c r="D4" s="211">
        <f>'نشرة التداول'!M85+'نشرة OTC'!H11</f>
        <v>2280241375</v>
      </c>
      <c r="E4" s="212"/>
      <c r="F4" s="60"/>
      <c r="G4" s="207" t="s">
        <v>96</v>
      </c>
      <c r="H4" s="208"/>
      <c r="I4" s="209">
        <f>'نشرة التداول'!N85+'نشرة OTC'!I11</f>
        <v>2724095889.77</v>
      </c>
      <c r="J4" s="210"/>
      <c r="K4" s="209"/>
      <c r="L4" s="61"/>
      <c r="M4" s="234" t="s">
        <v>117</v>
      </c>
      <c r="N4" s="235"/>
      <c r="O4" s="62">
        <f>'نشرة التداول'!L85+'نشرة OTC'!G11</f>
        <v>1110</v>
      </c>
    </row>
    <row r="5" spans="1:16" ht="24.95" customHeight="1">
      <c r="A5" s="58"/>
      <c r="B5" s="58"/>
      <c r="C5" s="58"/>
      <c r="D5" s="63"/>
      <c r="E5" s="64"/>
      <c r="F5" s="63"/>
      <c r="G5" s="63"/>
      <c r="H5" s="63"/>
      <c r="I5" s="63"/>
      <c r="J5" s="63"/>
      <c r="K5" s="65"/>
      <c r="L5" s="193"/>
      <c r="M5" s="194"/>
      <c r="N5" s="194"/>
      <c r="O5" s="66"/>
    </row>
    <row r="6" spans="1:16" ht="24.95" customHeight="1">
      <c r="A6" s="67" t="s">
        <v>34</v>
      </c>
      <c r="B6" s="215">
        <v>988.42</v>
      </c>
      <c r="C6" s="216"/>
      <c r="D6" s="221" t="s">
        <v>29</v>
      </c>
      <c r="E6" s="222"/>
      <c r="F6" s="58"/>
      <c r="G6" s="67" t="s">
        <v>70</v>
      </c>
      <c r="H6" s="68">
        <v>1205.3699999999999</v>
      </c>
      <c r="I6" s="223" t="s">
        <v>29</v>
      </c>
      <c r="J6" s="224"/>
      <c r="K6" s="225"/>
      <c r="L6" s="193"/>
      <c r="M6" s="194"/>
      <c r="N6" s="194"/>
      <c r="O6" s="69"/>
      <c r="P6" s="101"/>
    </row>
    <row r="7" spans="1:16" ht="24.95" customHeight="1">
      <c r="A7" s="67" t="s">
        <v>35</v>
      </c>
      <c r="B7" s="215">
        <v>976.8</v>
      </c>
      <c r="C7" s="216"/>
      <c r="D7" s="221" t="s">
        <v>29</v>
      </c>
      <c r="E7" s="222"/>
      <c r="F7" s="70"/>
      <c r="G7" s="67" t="s">
        <v>71</v>
      </c>
      <c r="H7" s="68">
        <v>1186.73</v>
      </c>
      <c r="I7" s="223" t="s">
        <v>29</v>
      </c>
      <c r="J7" s="224"/>
      <c r="K7" s="225"/>
      <c r="L7" s="193"/>
      <c r="M7" s="194"/>
      <c r="N7" s="194"/>
      <c r="O7" s="69"/>
      <c r="P7" s="114"/>
    </row>
    <row r="8" spans="1:16" ht="24.95" customHeight="1">
      <c r="A8" s="67" t="s">
        <v>43</v>
      </c>
      <c r="B8" s="217">
        <f>((B6/B7)-1)*100</f>
        <v>1.1895986895986921</v>
      </c>
      <c r="C8" s="218"/>
      <c r="D8" s="221" t="s">
        <v>44</v>
      </c>
      <c r="E8" s="222"/>
      <c r="F8" s="70"/>
      <c r="G8" s="67" t="s">
        <v>43</v>
      </c>
      <c r="H8" s="187">
        <f>((H6/H7)-1)*100</f>
        <v>1.57070268721613</v>
      </c>
      <c r="I8" s="223" t="s">
        <v>44</v>
      </c>
      <c r="J8" s="224"/>
      <c r="K8" s="225"/>
      <c r="L8" s="193"/>
      <c r="M8" s="194"/>
      <c r="N8" s="194"/>
      <c r="O8" s="69"/>
    </row>
    <row r="9" spans="1:16" ht="24.95" customHeight="1">
      <c r="A9" s="67" t="s">
        <v>36</v>
      </c>
      <c r="B9" s="219">
        <f>B6-B7</f>
        <v>11.620000000000005</v>
      </c>
      <c r="C9" s="220">
        <f>B6-B7</f>
        <v>11.620000000000005</v>
      </c>
      <c r="D9" s="221" t="s">
        <v>29</v>
      </c>
      <c r="E9" s="222"/>
      <c r="F9" s="70"/>
      <c r="G9" s="67" t="s">
        <v>36</v>
      </c>
      <c r="H9" s="187">
        <f>H6-H7</f>
        <v>18.639999999999873</v>
      </c>
      <c r="I9" s="223" t="s">
        <v>29</v>
      </c>
      <c r="J9" s="224"/>
      <c r="K9" s="225"/>
      <c r="L9" s="193"/>
      <c r="M9" s="194"/>
      <c r="N9" s="194"/>
      <c r="O9" s="69"/>
    </row>
    <row r="10" spans="1:16" ht="24.95" customHeight="1">
      <c r="A10" s="71"/>
      <c r="B10" s="71"/>
      <c r="C10" s="72"/>
      <c r="D10" s="72"/>
      <c r="E10" s="71"/>
      <c r="F10" s="63"/>
      <c r="G10" s="73"/>
      <c r="H10" s="95"/>
      <c r="I10" s="73"/>
      <c r="J10" s="73"/>
      <c r="K10" s="73"/>
      <c r="L10" s="193"/>
      <c r="M10" s="194"/>
      <c r="N10" s="194"/>
      <c r="O10" s="69"/>
    </row>
    <row r="11" spans="1:16" ht="24.95" customHeight="1">
      <c r="A11" s="67" t="s">
        <v>113</v>
      </c>
      <c r="B11" s="74">
        <v>104</v>
      </c>
      <c r="C11" s="68" t="s">
        <v>114</v>
      </c>
      <c r="D11" s="74">
        <v>15</v>
      </c>
      <c r="E11" s="74">
        <v>119</v>
      </c>
      <c r="F11" s="75"/>
      <c r="G11" s="67" t="s">
        <v>116</v>
      </c>
      <c r="H11" s="74">
        <v>41</v>
      </c>
      <c r="I11" s="68" t="s">
        <v>132</v>
      </c>
      <c r="J11" s="74">
        <v>12</v>
      </c>
      <c r="K11" s="74">
        <f>J11+H11</f>
        <v>53</v>
      </c>
      <c r="L11" s="193"/>
      <c r="M11" s="194"/>
      <c r="N11" s="194"/>
      <c r="O11" s="69"/>
      <c r="P11" s="101"/>
    </row>
    <row r="12" spans="1:16" ht="24.95" customHeight="1">
      <c r="A12" s="67" t="s">
        <v>115</v>
      </c>
      <c r="B12" s="74">
        <v>47</v>
      </c>
      <c r="C12" s="68" t="s">
        <v>114</v>
      </c>
      <c r="D12" s="74">
        <v>2</v>
      </c>
      <c r="E12" s="74">
        <f>D12+B12</f>
        <v>49</v>
      </c>
      <c r="F12" s="76"/>
      <c r="G12" s="203" t="s">
        <v>4</v>
      </c>
      <c r="H12" s="203"/>
      <c r="I12" s="203"/>
      <c r="J12" s="213">
        <v>19</v>
      </c>
      <c r="K12" s="214"/>
      <c r="L12" s="193"/>
      <c r="M12" s="194"/>
      <c r="N12" s="194"/>
      <c r="O12" s="69"/>
      <c r="P12" s="101"/>
    </row>
    <row r="13" spans="1:16" ht="24.95" customHeight="1">
      <c r="A13" s="195" t="s">
        <v>48</v>
      </c>
      <c r="B13" s="196"/>
      <c r="C13" s="197"/>
      <c r="D13" s="196"/>
      <c r="E13" s="74">
        <v>6</v>
      </c>
      <c r="F13" s="76"/>
      <c r="G13" s="200" t="s">
        <v>5</v>
      </c>
      <c r="H13" s="201"/>
      <c r="I13" s="202"/>
      <c r="J13" s="198">
        <v>13</v>
      </c>
      <c r="K13" s="199"/>
      <c r="L13" s="193"/>
      <c r="M13" s="194"/>
      <c r="N13" s="194"/>
      <c r="O13" s="77"/>
    </row>
    <row r="14" spans="1:16" ht="24.95" customHeight="1">
      <c r="A14" s="195" t="s">
        <v>45</v>
      </c>
      <c r="B14" s="196"/>
      <c r="C14" s="197"/>
      <c r="D14" s="196"/>
      <c r="E14" s="78">
        <v>10</v>
      </c>
      <c r="F14" s="79"/>
      <c r="G14" s="158"/>
      <c r="H14" s="158"/>
      <c r="I14" s="158"/>
      <c r="J14" s="158"/>
      <c r="K14" s="158"/>
      <c r="L14" s="150"/>
      <c r="M14" s="150"/>
      <c r="N14" s="150"/>
      <c r="O14" s="77"/>
    </row>
    <row r="15" spans="1:16" ht="159.75" customHeight="1">
      <c r="A15" s="193"/>
      <c r="B15" s="194"/>
      <c r="C15" s="194"/>
      <c r="D15" s="194"/>
      <c r="E15" s="193"/>
      <c r="F15" s="194"/>
      <c r="G15" s="132"/>
      <c r="H15" s="132"/>
      <c r="I15" s="132"/>
      <c r="J15" s="193"/>
      <c r="K15" s="194"/>
      <c r="L15" s="193"/>
      <c r="M15" s="194"/>
      <c r="N15" s="194"/>
      <c r="O15" s="69"/>
    </row>
    <row r="16" spans="1:16" ht="64.5" customHeight="1">
      <c r="A16" s="193"/>
      <c r="B16" s="194"/>
      <c r="C16" s="194"/>
      <c r="D16" s="194"/>
      <c r="E16" s="193"/>
      <c r="F16" s="194"/>
      <c r="G16" s="137"/>
      <c r="H16" s="137"/>
      <c r="I16" s="137"/>
      <c r="J16" s="193"/>
      <c r="K16" s="194"/>
      <c r="L16" s="193"/>
      <c r="M16" s="194"/>
      <c r="N16" s="194"/>
      <c r="O16" s="69"/>
    </row>
    <row r="17" spans="1:15" ht="39.75" customHeight="1">
      <c r="A17" s="399" t="s">
        <v>325</v>
      </c>
      <c r="B17" s="190" t="s">
        <v>351</v>
      </c>
      <c r="C17" s="191"/>
      <c r="D17" s="191"/>
      <c r="E17" s="191"/>
      <c r="F17" s="191"/>
      <c r="G17" s="191"/>
      <c r="H17" s="191"/>
      <c r="I17" s="191"/>
      <c r="J17" s="191"/>
      <c r="K17" s="191"/>
      <c r="L17" s="191"/>
      <c r="M17" s="191"/>
      <c r="N17" s="191"/>
      <c r="O17" s="192"/>
    </row>
    <row r="18" spans="1:15" ht="44.25" customHeight="1">
      <c r="A18" s="144" t="s">
        <v>336</v>
      </c>
      <c r="B18" s="243" t="s">
        <v>350</v>
      </c>
      <c r="C18" s="244"/>
      <c r="D18" s="244"/>
      <c r="E18" s="244"/>
      <c r="F18" s="244"/>
      <c r="G18" s="244"/>
      <c r="H18" s="244"/>
      <c r="I18" s="244"/>
      <c r="J18" s="244"/>
      <c r="K18" s="244"/>
      <c r="L18" s="244"/>
      <c r="M18" s="244"/>
      <c r="N18" s="244"/>
      <c r="O18" s="245"/>
    </row>
    <row r="19" spans="1:15" ht="21.75" customHeight="1">
      <c r="A19" s="167" t="s">
        <v>325</v>
      </c>
      <c r="B19" s="190" t="s">
        <v>326</v>
      </c>
      <c r="C19" s="191"/>
      <c r="D19" s="191"/>
      <c r="E19" s="191"/>
      <c r="F19" s="191"/>
      <c r="G19" s="191"/>
      <c r="H19" s="191"/>
      <c r="I19" s="191"/>
      <c r="J19" s="191"/>
      <c r="K19" s="191"/>
      <c r="L19" s="191"/>
      <c r="M19" s="191"/>
      <c r="N19" s="191"/>
      <c r="O19" s="192"/>
    </row>
    <row r="20" spans="1:15" ht="37.5" customHeight="1">
      <c r="A20" s="112" t="s">
        <v>302</v>
      </c>
      <c r="B20" s="240" t="s">
        <v>348</v>
      </c>
      <c r="C20" s="241"/>
      <c r="D20" s="241"/>
      <c r="E20" s="241"/>
      <c r="F20" s="241"/>
      <c r="G20" s="241"/>
      <c r="H20" s="241"/>
      <c r="I20" s="241"/>
      <c r="J20" s="241"/>
      <c r="K20" s="241"/>
      <c r="L20" s="241"/>
      <c r="M20" s="241"/>
      <c r="N20" s="241"/>
      <c r="O20" s="242"/>
    </row>
    <row r="21" spans="1:15" ht="39" customHeight="1">
      <c r="A21" s="144" t="s">
        <v>317</v>
      </c>
      <c r="B21" s="243" t="s">
        <v>318</v>
      </c>
      <c r="C21" s="244"/>
      <c r="D21" s="244"/>
      <c r="E21" s="244"/>
      <c r="F21" s="244"/>
      <c r="G21" s="244"/>
      <c r="H21" s="244"/>
      <c r="I21" s="244"/>
      <c r="J21" s="244"/>
      <c r="K21" s="244"/>
      <c r="L21" s="244"/>
      <c r="M21" s="244"/>
      <c r="N21" s="244"/>
      <c r="O21" s="245"/>
    </row>
    <row r="22" spans="1:15" ht="29.25" customHeight="1">
      <c r="A22" s="112" t="s">
        <v>80</v>
      </c>
      <c r="B22" s="237" t="s">
        <v>211</v>
      </c>
      <c r="C22" s="238"/>
      <c r="D22" s="238"/>
      <c r="E22" s="238"/>
      <c r="F22" s="238"/>
      <c r="G22" s="238"/>
      <c r="H22" s="238"/>
      <c r="I22" s="238"/>
      <c r="J22" s="238"/>
      <c r="K22" s="238"/>
      <c r="L22" s="238"/>
      <c r="M22" s="238"/>
      <c r="N22" s="238"/>
      <c r="O22" s="239"/>
    </row>
    <row r="23" spans="1:15" ht="21" customHeight="1">
      <c r="A23" s="236" t="s">
        <v>72</v>
      </c>
      <c r="B23" s="236"/>
      <c r="C23" s="236"/>
      <c r="D23" s="236"/>
      <c r="E23" s="236"/>
      <c r="F23" s="236" t="s">
        <v>73</v>
      </c>
      <c r="G23" s="236"/>
      <c r="H23" s="236"/>
      <c r="I23" s="236"/>
      <c r="J23" s="236"/>
      <c r="K23" s="236"/>
      <c r="L23" s="236"/>
      <c r="M23" s="236" t="s">
        <v>74</v>
      </c>
      <c r="N23" s="236"/>
      <c r="O23" s="236"/>
    </row>
  </sheetData>
  <mergeCells count="54">
    <mergeCell ref="B19:O19"/>
    <mergeCell ref="B18:O18"/>
    <mergeCell ref="M23:O23"/>
    <mergeCell ref="B22:O22"/>
    <mergeCell ref="A23:E23"/>
    <mergeCell ref="F23:L23"/>
    <mergeCell ref="B20:O20"/>
    <mergeCell ref="B21:O21"/>
    <mergeCell ref="L8:N8"/>
    <mergeCell ref="I6:K6"/>
    <mergeCell ref="I8:K8"/>
    <mergeCell ref="D7:E7"/>
    <mergeCell ref="D8:E8"/>
    <mergeCell ref="D6:E6"/>
    <mergeCell ref="L5:N5"/>
    <mergeCell ref="L6:N6"/>
    <mergeCell ref="I7:K7"/>
    <mergeCell ref="L7:N7"/>
    <mergeCell ref="M4:N4"/>
    <mergeCell ref="A1:D1"/>
    <mergeCell ref="A3:D3"/>
    <mergeCell ref="A2:D2"/>
    <mergeCell ref="E2:L2"/>
    <mergeCell ref="E3:L3"/>
    <mergeCell ref="A4:C4"/>
    <mergeCell ref="G4:H4"/>
    <mergeCell ref="I4:K4"/>
    <mergeCell ref="D4:E4"/>
    <mergeCell ref="J12:K12"/>
    <mergeCell ref="B6:C6"/>
    <mergeCell ref="B7:C7"/>
    <mergeCell ref="B8:C8"/>
    <mergeCell ref="B9:C9"/>
    <mergeCell ref="D9:E9"/>
    <mergeCell ref="I9:K9"/>
    <mergeCell ref="L9:N9"/>
    <mergeCell ref="L10:N10"/>
    <mergeCell ref="L11:N11"/>
    <mergeCell ref="G12:I12"/>
    <mergeCell ref="L12:N12"/>
    <mergeCell ref="B17:O17"/>
    <mergeCell ref="L13:N13"/>
    <mergeCell ref="L15:N15"/>
    <mergeCell ref="J15:K15"/>
    <mergeCell ref="E15:F15"/>
    <mergeCell ref="A16:D16"/>
    <mergeCell ref="A15:D15"/>
    <mergeCell ref="A14:D14"/>
    <mergeCell ref="A13:D13"/>
    <mergeCell ref="J13:K13"/>
    <mergeCell ref="G13:I13"/>
    <mergeCell ref="E16:F16"/>
    <mergeCell ref="J16:K16"/>
    <mergeCell ref="L16:N16"/>
  </mergeCells>
  <pageMargins left="0" right="0" top="0" bottom="0" header="0" footer="0"/>
  <pageSetup paperSize="9" scale="64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20"/>
  <sheetViews>
    <sheetView rightToLeft="1" topLeftCell="A7" zoomScaleNormal="100" workbookViewId="0">
      <selection activeCell="F21" sqref="F21"/>
    </sheetView>
  </sheetViews>
  <sheetFormatPr defaultColWidth="9.140625" defaultRowHeight="15.75"/>
  <cols>
    <col min="1" max="1" width="24.85546875" style="4" customWidth="1"/>
    <col min="2" max="2" width="10" style="4" customWidth="1"/>
    <col min="3" max="3" width="9.140625" style="4"/>
    <col min="4" max="4" width="26.85546875" style="4" customWidth="1"/>
    <col min="5" max="5" width="5.5703125" style="4" customWidth="1"/>
    <col min="6" max="6" width="27" style="4" customWidth="1"/>
    <col min="7" max="7" width="10.28515625" style="4" customWidth="1"/>
    <col min="8" max="8" width="9.140625" style="4"/>
    <col min="9" max="9" width="27.5703125" style="4" customWidth="1"/>
    <col min="10" max="16384" width="9.140625" style="4"/>
  </cols>
  <sheetData>
    <row r="1" spans="1:9">
      <c r="A1" s="3"/>
      <c r="B1" s="3"/>
      <c r="C1" s="3"/>
      <c r="D1" s="3"/>
      <c r="E1" s="3"/>
      <c r="F1" s="3"/>
      <c r="G1" s="3"/>
      <c r="H1" s="3"/>
      <c r="I1" s="3"/>
    </row>
    <row r="2" spans="1:9" ht="18.75">
      <c r="A2" s="248" t="s">
        <v>76</v>
      </c>
      <c r="B2" s="249"/>
      <c r="C2" s="249"/>
      <c r="D2" s="249"/>
      <c r="E2" s="249"/>
      <c r="F2" s="249"/>
      <c r="G2" s="249"/>
      <c r="H2" s="249"/>
      <c r="I2" s="250"/>
    </row>
    <row r="3" spans="1:9">
      <c r="A3" s="5"/>
      <c r="B3" s="5"/>
      <c r="C3" s="5"/>
      <c r="D3" s="5"/>
      <c r="E3" s="3"/>
      <c r="F3" s="3"/>
      <c r="G3" s="3"/>
      <c r="H3" s="3"/>
      <c r="I3" s="3"/>
    </row>
    <row r="4" spans="1:9" ht="18.75">
      <c r="A4" s="251" t="s">
        <v>81</v>
      </c>
      <c r="B4" s="252"/>
      <c r="C4" s="252"/>
      <c r="D4" s="253"/>
      <c r="E4" s="6"/>
      <c r="F4" s="251" t="s">
        <v>82</v>
      </c>
      <c r="G4" s="252"/>
      <c r="H4" s="252"/>
      <c r="I4" s="253"/>
    </row>
    <row r="5" spans="1:9" ht="20.100000000000001" customHeight="1">
      <c r="A5" s="42" t="s">
        <v>23</v>
      </c>
      <c r="B5" s="43" t="s">
        <v>30</v>
      </c>
      <c r="C5" s="44" t="s">
        <v>31</v>
      </c>
      <c r="D5" s="157" t="s">
        <v>27</v>
      </c>
      <c r="E5" s="10"/>
      <c r="F5" s="155" t="s">
        <v>23</v>
      </c>
      <c r="G5" s="11" t="s">
        <v>30</v>
      </c>
      <c r="H5" s="11" t="s">
        <v>15</v>
      </c>
      <c r="I5" s="11" t="s">
        <v>27</v>
      </c>
    </row>
    <row r="6" spans="1:9" ht="20.100000000000001" customHeight="1">
      <c r="A6" s="36" t="s">
        <v>203</v>
      </c>
      <c r="B6" s="89">
        <v>0.32</v>
      </c>
      <c r="C6" s="91">
        <v>10.34</v>
      </c>
      <c r="D6" s="157">
        <v>95145000</v>
      </c>
      <c r="E6" s="10"/>
      <c r="F6" s="156" t="s">
        <v>85</v>
      </c>
      <c r="G6" s="110">
        <v>0.36</v>
      </c>
      <c r="H6" s="111">
        <v>-10</v>
      </c>
      <c r="I6" s="87">
        <v>924626</v>
      </c>
    </row>
    <row r="7" spans="1:9" ht="20.100000000000001" customHeight="1">
      <c r="A7" s="88" t="s">
        <v>51</v>
      </c>
      <c r="B7" s="89">
        <v>5.5</v>
      </c>
      <c r="C7" s="91">
        <v>10</v>
      </c>
      <c r="D7" s="157">
        <v>200000</v>
      </c>
      <c r="E7" s="10"/>
      <c r="F7" s="154" t="s">
        <v>296</v>
      </c>
      <c r="G7" s="110">
        <v>3.05</v>
      </c>
      <c r="H7" s="111">
        <v>-7.29</v>
      </c>
      <c r="I7" s="87">
        <v>1875254</v>
      </c>
    </row>
    <row r="8" spans="1:9" ht="20.100000000000001" customHeight="1">
      <c r="A8" s="106" t="s">
        <v>201</v>
      </c>
      <c r="B8" s="89">
        <v>0.11</v>
      </c>
      <c r="C8" s="91">
        <v>10</v>
      </c>
      <c r="D8" s="157">
        <v>949773</v>
      </c>
      <c r="E8" s="10"/>
      <c r="F8" s="156" t="s">
        <v>46</v>
      </c>
      <c r="G8" s="110">
        <v>0.15</v>
      </c>
      <c r="H8" s="111">
        <v>-6.25</v>
      </c>
      <c r="I8" s="87">
        <v>174606650</v>
      </c>
    </row>
    <row r="9" spans="1:9" ht="20.100000000000001" customHeight="1">
      <c r="A9" s="104" t="s">
        <v>205</v>
      </c>
      <c r="B9" s="89">
        <v>0.14000000000000001</v>
      </c>
      <c r="C9" s="91">
        <v>7.69</v>
      </c>
      <c r="D9" s="157">
        <v>665211957</v>
      </c>
      <c r="E9" s="10"/>
      <c r="F9" s="156" t="s">
        <v>102</v>
      </c>
      <c r="G9" s="110">
        <v>2.42</v>
      </c>
      <c r="H9" s="111">
        <v>-4.72</v>
      </c>
      <c r="I9" s="87">
        <v>419670</v>
      </c>
    </row>
    <row r="10" spans="1:9" ht="20.100000000000001" customHeight="1">
      <c r="A10" s="36" t="s">
        <v>310</v>
      </c>
      <c r="B10" s="89">
        <v>4.9000000000000004</v>
      </c>
      <c r="C10" s="91">
        <v>6.2906724511930578</v>
      </c>
      <c r="D10" s="157">
        <v>121231820</v>
      </c>
      <c r="E10" s="10"/>
      <c r="F10" s="156" t="s">
        <v>243</v>
      </c>
      <c r="G10" s="110">
        <v>1.27</v>
      </c>
      <c r="H10" s="111">
        <v>-4.5112781954887211</v>
      </c>
      <c r="I10" s="87">
        <v>652020</v>
      </c>
    </row>
    <row r="11" spans="1:9" ht="35.25" customHeight="1">
      <c r="A11" s="94"/>
      <c r="B11" s="94"/>
      <c r="C11" s="94"/>
      <c r="D11" s="94"/>
      <c r="E11" s="94"/>
      <c r="F11" s="94"/>
      <c r="G11" s="94"/>
      <c r="H11" s="94"/>
      <c r="I11" s="94"/>
    </row>
    <row r="12" spans="1:9">
      <c r="A12" s="12"/>
      <c r="B12" s="13"/>
      <c r="C12" s="14"/>
      <c r="D12" s="15"/>
      <c r="E12" s="16"/>
      <c r="F12" s="17"/>
      <c r="G12" s="13"/>
      <c r="H12" s="18"/>
      <c r="I12" s="15"/>
    </row>
    <row r="13" spans="1:9" ht="18.75">
      <c r="A13" s="247" t="s">
        <v>99</v>
      </c>
      <c r="B13" s="247"/>
      <c r="C13" s="247"/>
      <c r="D13" s="247"/>
      <c r="E13" s="19"/>
      <c r="F13" s="246" t="s">
        <v>83</v>
      </c>
      <c r="G13" s="246"/>
      <c r="H13" s="246"/>
      <c r="I13" s="246"/>
    </row>
    <row r="14" spans="1:9" ht="27" customHeight="1">
      <c r="A14" s="7" t="s">
        <v>23</v>
      </c>
      <c r="B14" s="8" t="s">
        <v>30</v>
      </c>
      <c r="C14" s="9" t="s">
        <v>31</v>
      </c>
      <c r="D14" s="157" t="s">
        <v>27</v>
      </c>
      <c r="E14" s="6"/>
      <c r="F14" s="155" t="s">
        <v>23</v>
      </c>
      <c r="G14" s="11" t="s">
        <v>30</v>
      </c>
      <c r="H14" s="11" t="s">
        <v>15</v>
      </c>
      <c r="I14" s="11" t="s">
        <v>75</v>
      </c>
    </row>
    <row r="15" spans="1:9" ht="19.5" customHeight="1">
      <c r="A15" s="88" t="s">
        <v>205</v>
      </c>
      <c r="B15" s="89">
        <v>0.14000000000000001</v>
      </c>
      <c r="C15" s="90">
        <v>7.69</v>
      </c>
      <c r="D15" s="157">
        <v>665211957</v>
      </c>
      <c r="E15" s="20"/>
      <c r="F15" s="154" t="s">
        <v>269</v>
      </c>
      <c r="G15" s="110">
        <v>3.54</v>
      </c>
      <c r="H15" s="90">
        <v>4.12</v>
      </c>
      <c r="I15" s="87">
        <v>940815115.61000001</v>
      </c>
    </row>
    <row r="16" spans="1:9" ht="20.100000000000001" customHeight="1">
      <c r="A16" s="88" t="s">
        <v>247</v>
      </c>
      <c r="B16" s="89">
        <v>0.78</v>
      </c>
      <c r="C16" s="90">
        <v>0</v>
      </c>
      <c r="D16" s="157">
        <v>559800000</v>
      </c>
      <c r="E16" s="20"/>
      <c r="F16" s="154" t="s">
        <v>310</v>
      </c>
      <c r="G16" s="110">
        <v>4.9000000000000004</v>
      </c>
      <c r="H16" s="90">
        <v>6.2906724511930578</v>
      </c>
      <c r="I16" s="87">
        <v>581675831.34000003</v>
      </c>
    </row>
    <row r="17" spans="1:9" ht="20.100000000000001" customHeight="1">
      <c r="A17" s="88" t="s">
        <v>269</v>
      </c>
      <c r="B17" s="89">
        <v>3.54</v>
      </c>
      <c r="C17" s="90">
        <v>4.12</v>
      </c>
      <c r="D17" s="157">
        <v>268692516</v>
      </c>
      <c r="E17" s="20"/>
      <c r="F17" s="154" t="s">
        <v>247</v>
      </c>
      <c r="G17" s="110">
        <v>0.78</v>
      </c>
      <c r="H17" s="90">
        <v>0</v>
      </c>
      <c r="I17" s="87">
        <v>436644000</v>
      </c>
    </row>
    <row r="18" spans="1:9" ht="20.100000000000001" customHeight="1">
      <c r="A18" s="88" t="s">
        <v>235</v>
      </c>
      <c r="B18" s="89">
        <v>0.28999999999999998</v>
      </c>
      <c r="C18" s="90">
        <v>0</v>
      </c>
      <c r="D18" s="157">
        <v>218600243</v>
      </c>
      <c r="E18" s="20"/>
      <c r="F18" s="154" t="s">
        <v>149</v>
      </c>
      <c r="G18" s="110">
        <v>13.2</v>
      </c>
      <c r="H18" s="90">
        <v>0</v>
      </c>
      <c r="I18" s="87">
        <v>164630710.59999999</v>
      </c>
    </row>
    <row r="19" spans="1:9" ht="20.100000000000001" customHeight="1">
      <c r="A19" s="88" t="s">
        <v>46</v>
      </c>
      <c r="B19" s="89">
        <v>0.15</v>
      </c>
      <c r="C19" s="90">
        <v>-6.25</v>
      </c>
      <c r="D19" s="157">
        <v>174606650</v>
      </c>
      <c r="E19" s="20"/>
      <c r="F19" s="156" t="s">
        <v>160</v>
      </c>
      <c r="G19" s="110">
        <v>5.81</v>
      </c>
      <c r="H19" s="90">
        <v>1.04</v>
      </c>
      <c r="I19" s="87">
        <v>104206240.89</v>
      </c>
    </row>
    <row r="20" spans="1:9">
      <c r="E20" s="20"/>
    </row>
  </sheetData>
  <mergeCells count="5">
    <mergeCell ref="F13:I13"/>
    <mergeCell ref="A13:D13"/>
    <mergeCell ref="A2:I2"/>
    <mergeCell ref="A4:D4"/>
    <mergeCell ref="F4:I4"/>
  </mergeCells>
  <pageMargins left="0" right="0" top="0" bottom="0" header="0" footer="0"/>
  <pageSetup paperSize="9" scale="95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87"/>
  <sheetViews>
    <sheetView rightToLeft="1" zoomScale="110" zoomScaleNormal="110" workbookViewId="0">
      <selection activeCell="A71" sqref="A71:XFD73"/>
    </sheetView>
  </sheetViews>
  <sheetFormatPr defaultColWidth="9" defaultRowHeight="15.75" customHeight="1"/>
  <cols>
    <col min="1" max="1" width="1.28515625" style="1" customWidth="1"/>
    <col min="2" max="2" width="24.28515625" style="45" customWidth="1"/>
    <col min="3" max="3" width="7.42578125" style="45" customWidth="1"/>
    <col min="4" max="7" width="8.7109375" style="45" customWidth="1"/>
    <col min="8" max="8" width="10.28515625" style="45" bestFit="1" customWidth="1"/>
    <col min="9" max="9" width="8.7109375" style="45" customWidth="1"/>
    <col min="10" max="10" width="8.7109375" style="54" customWidth="1"/>
    <col min="11" max="11" width="8.7109375" style="55" customWidth="1"/>
    <col min="12" max="12" width="11.140625" style="56" customWidth="1"/>
    <col min="13" max="13" width="18.85546875" style="56" customWidth="1"/>
    <col min="14" max="14" width="27.140625" style="57" customWidth="1"/>
    <col min="15" max="16384" width="9" style="45"/>
  </cols>
  <sheetData>
    <row r="1" spans="1:15" ht="24" customHeight="1">
      <c r="A1" s="45"/>
      <c r="B1" s="267" t="s">
        <v>342</v>
      </c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</row>
    <row r="2" spans="1:15" ht="31.5" customHeight="1">
      <c r="A2" s="45"/>
      <c r="B2" s="46" t="s">
        <v>6</v>
      </c>
      <c r="C2" s="47" t="s">
        <v>7</v>
      </c>
      <c r="D2" s="47" t="s">
        <v>8</v>
      </c>
      <c r="E2" s="47" t="s">
        <v>9</v>
      </c>
      <c r="F2" s="47" t="s">
        <v>10</v>
      </c>
      <c r="G2" s="47" t="s">
        <v>11</v>
      </c>
      <c r="H2" s="47" t="s">
        <v>12</v>
      </c>
      <c r="I2" s="47" t="s">
        <v>13</v>
      </c>
      <c r="J2" s="48" t="s">
        <v>14</v>
      </c>
      <c r="K2" s="49" t="s">
        <v>15</v>
      </c>
      <c r="L2" s="50" t="s">
        <v>3</v>
      </c>
      <c r="M2" s="50" t="s">
        <v>2</v>
      </c>
      <c r="N2" s="47" t="s">
        <v>1</v>
      </c>
    </row>
    <row r="3" spans="1:15" ht="14.1" customHeight="1">
      <c r="A3" s="45"/>
      <c r="B3" s="262" t="s">
        <v>16</v>
      </c>
      <c r="C3" s="263"/>
      <c r="D3" s="263"/>
      <c r="E3" s="263"/>
      <c r="F3" s="263"/>
      <c r="G3" s="263"/>
      <c r="H3" s="263"/>
      <c r="I3" s="263"/>
      <c r="J3" s="263"/>
      <c r="K3" s="263"/>
      <c r="L3" s="263"/>
      <c r="M3" s="263"/>
      <c r="N3" s="264"/>
    </row>
    <row r="4" spans="1:15" ht="14.1" customHeight="1">
      <c r="A4" s="45"/>
      <c r="B4" s="80" t="s">
        <v>247</v>
      </c>
      <c r="C4" s="80" t="s">
        <v>248</v>
      </c>
      <c r="D4" s="81">
        <v>0.78</v>
      </c>
      <c r="E4" s="86">
        <v>0.78</v>
      </c>
      <c r="F4" s="86">
        <v>0.78</v>
      </c>
      <c r="G4" s="86">
        <v>0.78</v>
      </c>
      <c r="H4" s="86">
        <v>0.78</v>
      </c>
      <c r="I4" s="86">
        <v>0.78</v>
      </c>
      <c r="J4" s="86">
        <v>0.78</v>
      </c>
      <c r="K4" s="82"/>
      <c r="L4" s="83">
        <v>1</v>
      </c>
      <c r="M4" s="84">
        <v>559800000</v>
      </c>
      <c r="N4" s="85">
        <v>436644000</v>
      </c>
      <c r="O4"/>
    </row>
    <row r="5" spans="1:15" ht="14.1" customHeight="1">
      <c r="A5" s="45"/>
      <c r="B5" s="80" t="s">
        <v>203</v>
      </c>
      <c r="C5" s="80" t="s">
        <v>204</v>
      </c>
      <c r="D5" s="81">
        <v>0.31</v>
      </c>
      <c r="E5" s="86">
        <v>0.32</v>
      </c>
      <c r="F5" s="86">
        <v>0.3</v>
      </c>
      <c r="G5" s="86">
        <v>0.31</v>
      </c>
      <c r="H5" s="86">
        <v>0.28999999999999998</v>
      </c>
      <c r="I5" s="86">
        <v>0.32</v>
      </c>
      <c r="J5" s="86">
        <v>0.28999999999999998</v>
      </c>
      <c r="K5" s="82">
        <v>10.34</v>
      </c>
      <c r="L5" s="83">
        <v>46</v>
      </c>
      <c r="M5" s="84">
        <v>95145000</v>
      </c>
      <c r="N5" s="85">
        <v>29351950</v>
      </c>
      <c r="O5"/>
    </row>
    <row r="6" spans="1:15" ht="14.1" customHeight="1">
      <c r="A6" s="45"/>
      <c r="B6" s="80" t="s">
        <v>269</v>
      </c>
      <c r="C6" s="80" t="s">
        <v>268</v>
      </c>
      <c r="D6" s="81">
        <v>3.41</v>
      </c>
      <c r="E6" s="86">
        <v>3.55</v>
      </c>
      <c r="F6" s="86">
        <v>3.4</v>
      </c>
      <c r="G6" s="86">
        <v>3.5</v>
      </c>
      <c r="H6" s="86">
        <v>3.44</v>
      </c>
      <c r="I6" s="86">
        <v>3.54</v>
      </c>
      <c r="J6" s="86">
        <v>3.4</v>
      </c>
      <c r="K6" s="82">
        <v>4.12</v>
      </c>
      <c r="L6" s="83">
        <v>166</v>
      </c>
      <c r="M6" s="84">
        <v>268692516</v>
      </c>
      <c r="N6" s="85">
        <v>940815115.61000001</v>
      </c>
      <c r="O6"/>
    </row>
    <row r="7" spans="1:15" ht="14.1" customHeight="1">
      <c r="A7" s="45"/>
      <c r="B7" s="80" t="s">
        <v>155</v>
      </c>
      <c r="C7" s="80" t="s">
        <v>156</v>
      </c>
      <c r="D7" s="81">
        <v>0.68</v>
      </c>
      <c r="E7" s="86">
        <v>0.68</v>
      </c>
      <c r="F7" s="86">
        <v>0.67</v>
      </c>
      <c r="G7" s="86">
        <v>0.67</v>
      </c>
      <c r="H7" s="86">
        <v>0.69</v>
      </c>
      <c r="I7" s="86">
        <v>0.67</v>
      </c>
      <c r="J7" s="86">
        <v>0.69</v>
      </c>
      <c r="K7" s="82">
        <v>-2.9</v>
      </c>
      <c r="L7" s="83">
        <v>5</v>
      </c>
      <c r="M7" s="84">
        <v>354672</v>
      </c>
      <c r="N7" s="85">
        <v>238176.96</v>
      </c>
      <c r="O7"/>
    </row>
    <row r="8" spans="1:15" ht="14.1" customHeight="1">
      <c r="A8" s="45"/>
      <c r="B8" s="80" t="s">
        <v>288</v>
      </c>
      <c r="C8" s="80" t="s">
        <v>289</v>
      </c>
      <c r="D8" s="81">
        <v>0.24</v>
      </c>
      <c r="E8" s="86">
        <v>0.24</v>
      </c>
      <c r="F8" s="86">
        <v>0.24</v>
      </c>
      <c r="G8" s="86">
        <v>0.24</v>
      </c>
      <c r="H8" s="86">
        <v>0.24</v>
      </c>
      <c r="I8" s="86">
        <v>0.24</v>
      </c>
      <c r="J8" s="86">
        <v>0.24</v>
      </c>
      <c r="K8" s="82">
        <v>0</v>
      </c>
      <c r="L8" s="83">
        <v>9</v>
      </c>
      <c r="M8" s="84">
        <v>19058026</v>
      </c>
      <c r="N8" s="85">
        <v>4573926.24</v>
      </c>
      <c r="O8"/>
    </row>
    <row r="9" spans="1:15" ht="14.1" customHeight="1">
      <c r="A9" s="45"/>
      <c r="B9" s="80" t="s">
        <v>235</v>
      </c>
      <c r="C9" s="80" t="s">
        <v>236</v>
      </c>
      <c r="D9" s="81">
        <v>0.28999999999999998</v>
      </c>
      <c r="E9" s="86">
        <v>0.28999999999999998</v>
      </c>
      <c r="F9" s="86">
        <v>0.28999999999999998</v>
      </c>
      <c r="G9" s="86">
        <v>0.28999999999999998</v>
      </c>
      <c r="H9" s="86">
        <v>0.28999999999999998</v>
      </c>
      <c r="I9" s="86">
        <v>0.28999999999999998</v>
      </c>
      <c r="J9" s="86">
        <v>0.28999999999999998</v>
      </c>
      <c r="K9" s="82">
        <v>0</v>
      </c>
      <c r="L9" s="83">
        <v>37</v>
      </c>
      <c r="M9" s="84">
        <v>218600243</v>
      </c>
      <c r="N9" s="85">
        <v>63394070.469999999</v>
      </c>
      <c r="O9"/>
    </row>
    <row r="10" spans="1:15" ht="14.1" customHeight="1">
      <c r="A10" s="45"/>
      <c r="B10" s="80" t="s">
        <v>299</v>
      </c>
      <c r="C10" s="80" t="s">
        <v>298</v>
      </c>
      <c r="D10" s="81">
        <v>0.98</v>
      </c>
      <c r="E10" s="86">
        <v>0.98</v>
      </c>
      <c r="F10" s="86">
        <v>0.98</v>
      </c>
      <c r="G10" s="86">
        <v>0.98</v>
      </c>
      <c r="H10" s="86">
        <v>0.98</v>
      </c>
      <c r="I10" s="86">
        <v>0.98</v>
      </c>
      <c r="J10" s="86">
        <v>0.98</v>
      </c>
      <c r="K10" s="82">
        <v>0</v>
      </c>
      <c r="L10" s="83">
        <v>5</v>
      </c>
      <c r="M10" s="84">
        <v>3467790</v>
      </c>
      <c r="N10" s="85">
        <v>3398434.2</v>
      </c>
      <c r="O10"/>
    </row>
    <row r="11" spans="1:15" ht="14.1" customHeight="1">
      <c r="A11" s="45"/>
      <c r="B11" s="80" t="s">
        <v>197</v>
      </c>
      <c r="C11" s="80" t="s">
        <v>198</v>
      </c>
      <c r="D11" s="81">
        <v>0.06</v>
      </c>
      <c r="E11" s="86">
        <v>0.06</v>
      </c>
      <c r="F11" s="86">
        <v>0.06</v>
      </c>
      <c r="G11" s="86">
        <v>0.06</v>
      </c>
      <c r="H11" s="86">
        <v>0.06</v>
      </c>
      <c r="I11" s="86">
        <v>0.06</v>
      </c>
      <c r="J11" s="86">
        <v>0.06</v>
      </c>
      <c r="K11" s="82">
        <v>0</v>
      </c>
      <c r="L11" s="83">
        <v>6</v>
      </c>
      <c r="M11" s="84">
        <v>23091101</v>
      </c>
      <c r="N11" s="85">
        <v>1385466.06</v>
      </c>
      <c r="O11"/>
    </row>
    <row r="12" spans="1:15" ht="14.1" customHeight="1">
      <c r="A12" s="45"/>
      <c r="B12" s="80" t="s">
        <v>182</v>
      </c>
      <c r="C12" s="80" t="s">
        <v>179</v>
      </c>
      <c r="D12" s="81">
        <v>1.25</v>
      </c>
      <c r="E12" s="86">
        <v>1.25</v>
      </c>
      <c r="F12" s="86">
        <v>1.25</v>
      </c>
      <c r="G12" s="86">
        <v>1.25</v>
      </c>
      <c r="H12" s="86">
        <v>1.23</v>
      </c>
      <c r="I12" s="86">
        <v>1.25</v>
      </c>
      <c r="J12" s="86">
        <v>1.25</v>
      </c>
      <c r="K12" s="82">
        <v>0</v>
      </c>
      <c r="L12" s="83">
        <v>6</v>
      </c>
      <c r="M12" s="84">
        <v>638</v>
      </c>
      <c r="N12" s="85">
        <v>797.5</v>
      </c>
      <c r="O12"/>
    </row>
    <row r="13" spans="1:15" ht="14.1" customHeight="1">
      <c r="A13" s="45"/>
      <c r="B13" s="80" t="s">
        <v>46</v>
      </c>
      <c r="C13" s="80" t="s">
        <v>47</v>
      </c>
      <c r="D13" s="81">
        <v>0.15</v>
      </c>
      <c r="E13" s="86">
        <v>0.16</v>
      </c>
      <c r="F13" s="86">
        <v>0.15</v>
      </c>
      <c r="G13" s="86">
        <v>0.15</v>
      </c>
      <c r="H13" s="86">
        <v>0.16</v>
      </c>
      <c r="I13" s="86">
        <v>0.15</v>
      </c>
      <c r="J13" s="86">
        <v>0.16</v>
      </c>
      <c r="K13" s="82">
        <v>-6.25</v>
      </c>
      <c r="L13" s="83">
        <v>56</v>
      </c>
      <c r="M13" s="84">
        <v>174606650</v>
      </c>
      <c r="N13" s="85">
        <v>26490997.5</v>
      </c>
      <c r="O13"/>
    </row>
    <row r="14" spans="1:15" ht="14.1" customHeight="1">
      <c r="A14" s="45"/>
      <c r="B14" s="80" t="s">
        <v>124</v>
      </c>
      <c r="C14" s="80" t="s">
        <v>125</v>
      </c>
      <c r="D14" s="81">
        <v>1.95</v>
      </c>
      <c r="E14" s="86">
        <v>1.95</v>
      </c>
      <c r="F14" s="86">
        <v>1.95</v>
      </c>
      <c r="G14" s="86">
        <v>1.95</v>
      </c>
      <c r="H14" s="86">
        <v>1.96</v>
      </c>
      <c r="I14" s="86">
        <v>1.95</v>
      </c>
      <c r="J14" s="86">
        <v>1.95</v>
      </c>
      <c r="K14" s="82">
        <v>0</v>
      </c>
      <c r="L14" s="83">
        <v>35</v>
      </c>
      <c r="M14" s="84">
        <v>19103618</v>
      </c>
      <c r="N14" s="85">
        <v>37252055.100000001</v>
      </c>
      <c r="O14"/>
    </row>
    <row r="15" spans="1:15" ht="14.1" customHeight="1">
      <c r="A15" s="45"/>
      <c r="B15" s="151" t="s">
        <v>310</v>
      </c>
      <c r="C15" s="151" t="s">
        <v>309</v>
      </c>
      <c r="D15" s="81">
        <v>4.6900000000000004</v>
      </c>
      <c r="E15" s="86">
        <v>4.9000000000000004</v>
      </c>
      <c r="F15" s="86">
        <v>4.6900000000000004</v>
      </c>
      <c r="G15" s="86">
        <v>4.8</v>
      </c>
      <c r="H15" s="86">
        <v>4.5999999999999996</v>
      </c>
      <c r="I15" s="86">
        <v>4.9000000000000004</v>
      </c>
      <c r="J15" s="86">
        <v>4.6100000000000003</v>
      </c>
      <c r="K15" s="82">
        <v>6.2906724511930578</v>
      </c>
      <c r="L15" s="83">
        <v>154</v>
      </c>
      <c r="M15" s="84">
        <v>121231820</v>
      </c>
      <c r="N15" s="85">
        <v>581675831.34000003</v>
      </c>
      <c r="O15"/>
    </row>
    <row r="16" spans="1:15" ht="14.1" customHeight="1">
      <c r="A16" s="45"/>
      <c r="B16" s="268" t="s">
        <v>17</v>
      </c>
      <c r="C16" s="269"/>
      <c r="D16" s="98"/>
      <c r="E16" s="98"/>
      <c r="F16" s="98"/>
      <c r="G16" s="98"/>
      <c r="H16" s="98"/>
      <c r="I16" s="98"/>
      <c r="J16" s="98"/>
      <c r="K16" s="98"/>
      <c r="L16" s="51">
        <f>SUM(L4:L15)</f>
        <v>526</v>
      </c>
      <c r="M16" s="51">
        <f>SUM(M4:M15)</f>
        <v>1503152074</v>
      </c>
      <c r="N16" s="51">
        <f>SUM(N4:N15)</f>
        <v>2125220820.98</v>
      </c>
      <c r="O16"/>
    </row>
    <row r="17" spans="1:15" ht="14.1" customHeight="1">
      <c r="A17" s="45"/>
      <c r="B17" s="272" t="s">
        <v>118</v>
      </c>
      <c r="C17" s="273"/>
      <c r="D17" s="273"/>
      <c r="E17" s="273"/>
      <c r="F17" s="273"/>
      <c r="G17" s="273"/>
      <c r="H17" s="273"/>
      <c r="I17" s="273"/>
      <c r="J17" s="273"/>
      <c r="K17" s="273"/>
      <c r="L17" s="273"/>
      <c r="M17" s="273"/>
      <c r="N17" s="274"/>
    </row>
    <row r="18" spans="1:15" ht="14.1" customHeight="1">
      <c r="A18" s="45"/>
      <c r="B18" s="80" t="s">
        <v>149</v>
      </c>
      <c r="C18" s="80" t="s">
        <v>150</v>
      </c>
      <c r="D18" s="81">
        <v>13.2</v>
      </c>
      <c r="E18" s="86">
        <v>13.2</v>
      </c>
      <c r="F18" s="86">
        <v>13.19</v>
      </c>
      <c r="G18" s="86">
        <v>13.2</v>
      </c>
      <c r="H18" s="86">
        <v>13.22</v>
      </c>
      <c r="I18" s="86">
        <v>13.2</v>
      </c>
      <c r="J18" s="86">
        <v>13.2</v>
      </c>
      <c r="K18" s="82">
        <v>0</v>
      </c>
      <c r="L18" s="83">
        <v>64</v>
      </c>
      <c r="M18" s="84">
        <v>12472308</v>
      </c>
      <c r="N18" s="85">
        <v>164630710.59999999</v>
      </c>
    </row>
    <row r="19" spans="1:15" ht="14.1" customHeight="1">
      <c r="A19" s="45"/>
      <c r="B19" s="80" t="s">
        <v>296</v>
      </c>
      <c r="C19" s="80" t="s">
        <v>297</v>
      </c>
      <c r="D19" s="81">
        <v>3.29</v>
      </c>
      <c r="E19" s="86">
        <v>3.29</v>
      </c>
      <c r="F19" s="86">
        <v>3</v>
      </c>
      <c r="G19" s="86">
        <v>3.05</v>
      </c>
      <c r="H19" s="86">
        <v>3.28</v>
      </c>
      <c r="I19" s="86">
        <v>3.05</v>
      </c>
      <c r="J19" s="86">
        <v>3.29</v>
      </c>
      <c r="K19" s="82">
        <v>-7.29</v>
      </c>
      <c r="L19" s="83">
        <v>33</v>
      </c>
      <c r="M19" s="84">
        <v>1875254</v>
      </c>
      <c r="N19" s="85">
        <v>5716149.9299999997</v>
      </c>
    </row>
    <row r="20" spans="1:15" ht="14.1" customHeight="1">
      <c r="A20" s="45"/>
      <c r="B20" s="268" t="s">
        <v>148</v>
      </c>
      <c r="C20" s="269"/>
      <c r="D20" s="98"/>
      <c r="E20" s="98"/>
      <c r="F20" s="98"/>
      <c r="G20" s="98"/>
      <c r="H20" s="98"/>
      <c r="I20" s="98"/>
      <c r="J20" s="98"/>
      <c r="K20" s="98"/>
      <c r="L20" s="51">
        <f>SUM(L18:L19)</f>
        <v>97</v>
      </c>
      <c r="M20" s="51">
        <f>SUM(M18:M19)</f>
        <v>14347562</v>
      </c>
      <c r="N20" s="51">
        <f>SUM(N18:N19)</f>
        <v>170346860.53</v>
      </c>
    </row>
    <row r="21" spans="1:15" ht="14.1" customHeight="1">
      <c r="A21" s="45"/>
      <c r="B21" s="272" t="s">
        <v>98</v>
      </c>
      <c r="C21" s="273"/>
      <c r="D21" s="273"/>
      <c r="E21" s="273"/>
      <c r="F21" s="273"/>
      <c r="G21" s="273"/>
      <c r="H21" s="273"/>
      <c r="I21" s="273"/>
      <c r="J21" s="273"/>
      <c r="K21" s="273"/>
      <c r="L21" s="273"/>
      <c r="M21" s="273"/>
      <c r="N21" s="274"/>
    </row>
    <row r="22" spans="1:15" ht="14.1" customHeight="1">
      <c r="A22" s="45"/>
      <c r="B22" s="36" t="s">
        <v>255</v>
      </c>
      <c r="C22" s="36" t="s">
        <v>256</v>
      </c>
      <c r="D22" s="135">
        <v>0.97</v>
      </c>
      <c r="E22" s="135">
        <v>0.99</v>
      </c>
      <c r="F22" s="135">
        <v>0.92</v>
      </c>
      <c r="G22" s="135">
        <v>0.95</v>
      </c>
      <c r="H22" s="135">
        <v>0.91</v>
      </c>
      <c r="I22" s="127">
        <v>0.99</v>
      </c>
      <c r="J22" s="127">
        <v>0.97</v>
      </c>
      <c r="K22" s="128">
        <v>2.06</v>
      </c>
      <c r="L22" s="129">
        <v>12</v>
      </c>
      <c r="M22" s="130">
        <v>2520503</v>
      </c>
      <c r="N22" s="131">
        <v>2398048.5299999998</v>
      </c>
    </row>
    <row r="23" spans="1:15" ht="14.1" customHeight="1">
      <c r="A23" s="45"/>
      <c r="B23" s="36" t="s">
        <v>270</v>
      </c>
      <c r="C23" s="36" t="s">
        <v>271</v>
      </c>
      <c r="D23" s="135">
        <v>0.5</v>
      </c>
      <c r="E23" s="135">
        <v>0.5</v>
      </c>
      <c r="F23" s="135">
        <v>0.5</v>
      </c>
      <c r="G23" s="135">
        <v>0.5</v>
      </c>
      <c r="H23" s="135">
        <v>0.5</v>
      </c>
      <c r="I23" s="127">
        <v>0.5</v>
      </c>
      <c r="J23" s="127">
        <v>0.5</v>
      </c>
      <c r="K23" s="128">
        <v>0</v>
      </c>
      <c r="L23" s="129">
        <v>1</v>
      </c>
      <c r="M23" s="130">
        <v>1000</v>
      </c>
      <c r="N23" s="131">
        <v>500</v>
      </c>
    </row>
    <row r="24" spans="1:15" ht="14.1" customHeight="1">
      <c r="A24" s="45"/>
      <c r="B24" s="268" t="s">
        <v>272</v>
      </c>
      <c r="C24" s="269"/>
      <c r="D24" s="98"/>
      <c r="E24" s="98"/>
      <c r="F24" s="98"/>
      <c r="G24" s="98"/>
      <c r="H24" s="98"/>
      <c r="I24" s="98"/>
      <c r="J24" s="98"/>
      <c r="K24" s="98"/>
      <c r="L24" s="51">
        <f>SUM(L22:L23)</f>
        <v>13</v>
      </c>
      <c r="M24" s="51">
        <f>SUM(M22:M23)</f>
        <v>2521503</v>
      </c>
      <c r="N24" s="51">
        <f>SUM(N22:N23)</f>
        <v>2398548.5299999998</v>
      </c>
    </row>
    <row r="25" spans="1:15" ht="14.1" customHeight="1">
      <c r="A25" s="45"/>
      <c r="B25" s="262" t="s">
        <v>18</v>
      </c>
      <c r="C25" s="263"/>
      <c r="D25" s="263"/>
      <c r="E25" s="263"/>
      <c r="F25" s="263"/>
      <c r="G25" s="263"/>
      <c r="H25" s="263"/>
      <c r="I25" s="263"/>
      <c r="J25" s="263"/>
      <c r="K25" s="263"/>
      <c r="L25" s="263"/>
      <c r="M25" s="263"/>
      <c r="N25" s="264"/>
    </row>
    <row r="26" spans="1:15" ht="14.1" customHeight="1">
      <c r="A26" s="45"/>
      <c r="B26" s="36" t="s">
        <v>290</v>
      </c>
      <c r="C26" s="36" t="s">
        <v>291</v>
      </c>
      <c r="D26" s="86">
        <v>26</v>
      </c>
      <c r="E26" s="168">
        <v>26.25</v>
      </c>
      <c r="F26" s="168">
        <v>26</v>
      </c>
      <c r="G26" s="168">
        <v>26.09</v>
      </c>
      <c r="H26" s="168">
        <v>26</v>
      </c>
      <c r="I26" s="168">
        <v>26</v>
      </c>
      <c r="J26" s="168">
        <v>26</v>
      </c>
      <c r="K26" s="169">
        <v>0</v>
      </c>
      <c r="L26" s="170">
        <v>12</v>
      </c>
      <c r="M26" s="171">
        <v>137895</v>
      </c>
      <c r="N26" s="172">
        <v>3597770</v>
      </c>
      <c r="O26"/>
    </row>
    <row r="27" spans="1:15" ht="14.1" customHeight="1">
      <c r="A27" s="45"/>
      <c r="B27" s="36" t="s">
        <v>100</v>
      </c>
      <c r="C27" s="36" t="s">
        <v>101</v>
      </c>
      <c r="D27" s="135">
        <v>7.49</v>
      </c>
      <c r="E27" s="135">
        <v>8</v>
      </c>
      <c r="F27" s="135">
        <v>7.49</v>
      </c>
      <c r="G27" s="135">
        <v>7.81</v>
      </c>
      <c r="H27" s="135">
        <v>7.49</v>
      </c>
      <c r="I27" s="127">
        <v>7.95</v>
      </c>
      <c r="J27" s="127">
        <v>7.49</v>
      </c>
      <c r="K27" s="128">
        <v>6.14</v>
      </c>
      <c r="L27" s="129">
        <v>10</v>
      </c>
      <c r="M27" s="130">
        <v>8165251</v>
      </c>
      <c r="N27" s="131">
        <v>63806600.450000003</v>
      </c>
      <c r="O27"/>
    </row>
    <row r="28" spans="1:15" ht="14.1" customHeight="1">
      <c r="A28" s="45"/>
      <c r="B28" s="36" t="s">
        <v>185</v>
      </c>
      <c r="C28" s="36" t="s">
        <v>186</v>
      </c>
      <c r="D28" s="135">
        <v>3.75</v>
      </c>
      <c r="E28" s="135">
        <v>3.75</v>
      </c>
      <c r="F28" s="135">
        <v>3.7</v>
      </c>
      <c r="G28" s="135">
        <v>3.7</v>
      </c>
      <c r="H28" s="135">
        <v>3.75</v>
      </c>
      <c r="I28" s="127">
        <v>3.7</v>
      </c>
      <c r="J28" s="127">
        <v>3.75</v>
      </c>
      <c r="K28" s="128">
        <v>-1.33</v>
      </c>
      <c r="L28" s="129">
        <v>16</v>
      </c>
      <c r="M28" s="130">
        <v>2118480</v>
      </c>
      <c r="N28" s="131">
        <v>7846700.7999999998</v>
      </c>
      <c r="O28"/>
    </row>
    <row r="29" spans="1:15" ht="14.1" customHeight="1">
      <c r="A29" s="45"/>
      <c r="B29" s="270" t="s">
        <v>87</v>
      </c>
      <c r="C29" s="271"/>
      <c r="D29" s="98"/>
      <c r="E29" s="98"/>
      <c r="F29" s="98"/>
      <c r="G29" s="98"/>
      <c r="H29" s="98"/>
      <c r="I29" s="98"/>
      <c r="J29" s="98"/>
      <c r="K29" s="98"/>
      <c r="L29" s="51">
        <f>SUM(L26:L28)</f>
        <v>38</v>
      </c>
      <c r="M29" s="51">
        <f>SUM(M26:M28)</f>
        <v>10421626</v>
      </c>
      <c r="N29" s="51">
        <f>SUM(N26:N28)</f>
        <v>75251071.25</v>
      </c>
    </row>
    <row r="30" spans="1:15" ht="14.1" customHeight="1">
      <c r="A30" s="45"/>
      <c r="B30" s="275" t="s">
        <v>19</v>
      </c>
      <c r="C30" s="276"/>
      <c r="D30" s="276"/>
      <c r="E30" s="276"/>
      <c r="F30" s="276"/>
      <c r="G30" s="276"/>
      <c r="H30" s="276"/>
      <c r="I30" s="276"/>
      <c r="J30" s="276"/>
      <c r="K30" s="276"/>
      <c r="L30" s="276"/>
      <c r="M30" s="276"/>
      <c r="N30" s="277"/>
    </row>
    <row r="31" spans="1:15" ht="14.1" customHeight="1">
      <c r="A31" s="45"/>
      <c r="B31" s="36" t="s">
        <v>160</v>
      </c>
      <c r="C31" s="36" t="s">
        <v>161</v>
      </c>
      <c r="D31" s="135">
        <v>5.76</v>
      </c>
      <c r="E31" s="135">
        <v>5.85</v>
      </c>
      <c r="F31" s="135">
        <v>5.55</v>
      </c>
      <c r="G31" s="135">
        <v>5.77</v>
      </c>
      <c r="H31" s="135">
        <v>5.87</v>
      </c>
      <c r="I31" s="127">
        <v>5.81</v>
      </c>
      <c r="J31" s="127">
        <v>5.75</v>
      </c>
      <c r="K31" s="128">
        <v>1.04</v>
      </c>
      <c r="L31" s="129">
        <v>84</v>
      </c>
      <c r="M31" s="130">
        <v>18050641</v>
      </c>
      <c r="N31" s="131">
        <v>104206240.89</v>
      </c>
      <c r="O31"/>
    </row>
    <row r="32" spans="1:15" ht="14.1" customHeight="1">
      <c r="A32" s="45"/>
      <c r="B32" s="36" t="s">
        <v>109</v>
      </c>
      <c r="C32" s="36" t="s">
        <v>110</v>
      </c>
      <c r="D32" s="146">
        <v>2.99</v>
      </c>
      <c r="E32" s="146">
        <v>2.99</v>
      </c>
      <c r="F32" s="146">
        <v>2.95</v>
      </c>
      <c r="G32" s="146">
        <v>2.99</v>
      </c>
      <c r="H32" s="146">
        <v>2.97</v>
      </c>
      <c r="I32" s="146">
        <v>2.99</v>
      </c>
      <c r="J32" s="146">
        <v>2.99</v>
      </c>
      <c r="K32" s="147">
        <v>0</v>
      </c>
      <c r="L32" s="152">
        <v>5</v>
      </c>
      <c r="M32" s="148">
        <v>9910</v>
      </c>
      <c r="N32" s="149">
        <v>29590.9</v>
      </c>
      <c r="O32"/>
    </row>
    <row r="33" spans="1:15" ht="14.1" customHeight="1">
      <c r="A33" s="45"/>
      <c r="B33" s="36" t="s">
        <v>213</v>
      </c>
      <c r="C33" s="36" t="s">
        <v>212</v>
      </c>
      <c r="D33" s="135">
        <v>2.9</v>
      </c>
      <c r="E33" s="135">
        <v>2.9</v>
      </c>
      <c r="F33" s="135">
        <v>2.9</v>
      </c>
      <c r="G33" s="135">
        <v>2.9</v>
      </c>
      <c r="H33" s="135">
        <v>2.76</v>
      </c>
      <c r="I33" s="127">
        <v>2.9</v>
      </c>
      <c r="J33" s="127">
        <v>2.8</v>
      </c>
      <c r="K33" s="82">
        <v>3.57</v>
      </c>
      <c r="L33" s="129">
        <v>2</v>
      </c>
      <c r="M33" s="130">
        <v>176247</v>
      </c>
      <c r="N33" s="131">
        <v>511116.3</v>
      </c>
      <c r="O33"/>
    </row>
    <row r="34" spans="1:15" ht="14.1" customHeight="1">
      <c r="A34" s="45"/>
      <c r="B34" s="36" t="s">
        <v>51</v>
      </c>
      <c r="C34" s="36" t="s">
        <v>52</v>
      </c>
      <c r="D34" s="135">
        <v>5.5</v>
      </c>
      <c r="E34" s="168">
        <v>5.5</v>
      </c>
      <c r="F34" s="168">
        <v>5.5</v>
      </c>
      <c r="G34" s="168">
        <v>5.5</v>
      </c>
      <c r="H34" s="168">
        <v>5</v>
      </c>
      <c r="I34" s="168">
        <v>5.5</v>
      </c>
      <c r="J34" s="168">
        <v>5</v>
      </c>
      <c r="K34" s="169">
        <v>10</v>
      </c>
      <c r="L34" s="170">
        <v>2</v>
      </c>
      <c r="M34" s="171">
        <v>200000</v>
      </c>
      <c r="N34" s="172">
        <v>1100000</v>
      </c>
      <c r="O34"/>
    </row>
    <row r="35" spans="1:15" ht="14.1" customHeight="1">
      <c r="A35" s="45"/>
      <c r="B35" s="36" t="s">
        <v>199</v>
      </c>
      <c r="C35" s="36" t="s">
        <v>200</v>
      </c>
      <c r="D35" s="135">
        <v>17</v>
      </c>
      <c r="E35" s="135">
        <v>17.600000000000001</v>
      </c>
      <c r="F35" s="135">
        <v>17</v>
      </c>
      <c r="G35" s="135">
        <v>17.239999999999998</v>
      </c>
      <c r="H35" s="135">
        <v>17.04</v>
      </c>
      <c r="I35" s="127">
        <v>17.600000000000001</v>
      </c>
      <c r="J35" s="127">
        <v>17</v>
      </c>
      <c r="K35" s="82">
        <v>3.53</v>
      </c>
      <c r="L35" s="129">
        <v>4</v>
      </c>
      <c r="M35" s="130">
        <v>35850</v>
      </c>
      <c r="N35" s="131">
        <v>617950</v>
      </c>
      <c r="O35"/>
    </row>
    <row r="36" spans="1:15" ht="14.1" customHeight="1">
      <c r="A36" s="45"/>
      <c r="B36" s="36" t="s">
        <v>243</v>
      </c>
      <c r="C36" s="36" t="s">
        <v>244</v>
      </c>
      <c r="D36" s="135">
        <v>1.3</v>
      </c>
      <c r="E36" s="135">
        <v>1.3</v>
      </c>
      <c r="F36" s="135">
        <v>1.26</v>
      </c>
      <c r="G36" s="135">
        <v>1.27</v>
      </c>
      <c r="H36" s="135">
        <v>1.3</v>
      </c>
      <c r="I36" s="127">
        <v>1.27</v>
      </c>
      <c r="J36" s="127">
        <v>1.33</v>
      </c>
      <c r="K36" s="128">
        <v>-4.5112781954887211</v>
      </c>
      <c r="L36" s="129">
        <v>13</v>
      </c>
      <c r="M36" s="130">
        <v>652020</v>
      </c>
      <c r="N36" s="131">
        <v>828865.76</v>
      </c>
      <c r="O36"/>
    </row>
    <row r="37" spans="1:15" ht="14.1" customHeight="1">
      <c r="A37" s="45"/>
      <c r="B37" s="113" t="s">
        <v>252</v>
      </c>
      <c r="C37" s="113" t="s">
        <v>251</v>
      </c>
      <c r="D37" s="86">
        <v>2.5099999999999998</v>
      </c>
      <c r="E37" s="168">
        <v>2.65</v>
      </c>
      <c r="F37" s="168">
        <v>2.5099999999999998</v>
      </c>
      <c r="G37" s="168">
        <v>2.65</v>
      </c>
      <c r="H37" s="168">
        <v>2.5099999999999998</v>
      </c>
      <c r="I37" s="168">
        <v>2.6</v>
      </c>
      <c r="J37" s="168">
        <v>2.5099999999999998</v>
      </c>
      <c r="K37" s="169">
        <v>3.59</v>
      </c>
      <c r="L37" s="170">
        <v>4</v>
      </c>
      <c r="M37" s="171">
        <v>551656</v>
      </c>
      <c r="N37" s="172">
        <v>1459156.56</v>
      </c>
      <c r="O37"/>
    </row>
    <row r="38" spans="1:15" ht="14.1" customHeight="1">
      <c r="A38" s="45"/>
      <c r="B38" s="36" t="s">
        <v>170</v>
      </c>
      <c r="C38" s="36" t="s">
        <v>169</v>
      </c>
      <c r="D38" s="135">
        <v>2.2000000000000002</v>
      </c>
      <c r="E38" s="135">
        <v>2.2000000000000002</v>
      </c>
      <c r="F38" s="135">
        <v>2.19</v>
      </c>
      <c r="G38" s="135">
        <v>2.2000000000000002</v>
      </c>
      <c r="H38" s="135">
        <v>2.2000000000000002</v>
      </c>
      <c r="I38" s="127">
        <v>2.19</v>
      </c>
      <c r="J38" s="127">
        <v>2.2000000000000002</v>
      </c>
      <c r="K38" s="128">
        <v>-0.45</v>
      </c>
      <c r="L38" s="129">
        <v>23</v>
      </c>
      <c r="M38" s="130">
        <v>1411849</v>
      </c>
      <c r="N38" s="131">
        <v>3105947.8</v>
      </c>
      <c r="O38"/>
    </row>
    <row r="39" spans="1:15" ht="14.1" customHeight="1">
      <c r="A39" s="45"/>
      <c r="B39" s="36" t="s">
        <v>241</v>
      </c>
      <c r="C39" s="36" t="s">
        <v>242</v>
      </c>
      <c r="D39" s="135">
        <v>5.8</v>
      </c>
      <c r="E39" s="135">
        <v>5.8</v>
      </c>
      <c r="F39" s="135">
        <v>5.53</v>
      </c>
      <c r="G39" s="135">
        <v>5.69</v>
      </c>
      <c r="H39" s="135">
        <v>5.83</v>
      </c>
      <c r="I39" s="127">
        <v>5.7</v>
      </c>
      <c r="J39" s="127">
        <v>5.8</v>
      </c>
      <c r="K39" s="82">
        <v>-1.72</v>
      </c>
      <c r="L39" s="129">
        <v>6</v>
      </c>
      <c r="M39" s="130">
        <v>815000</v>
      </c>
      <c r="N39" s="131">
        <v>4636551.5599999996</v>
      </c>
      <c r="O39"/>
    </row>
    <row r="40" spans="1:15" ht="14.1" customHeight="1">
      <c r="A40" s="45"/>
      <c r="B40" s="265" t="s">
        <v>20</v>
      </c>
      <c r="C40" s="266"/>
      <c r="D40" s="281"/>
      <c r="E40" s="255"/>
      <c r="F40" s="255"/>
      <c r="G40" s="255"/>
      <c r="H40" s="255"/>
      <c r="I40" s="255"/>
      <c r="J40" s="255"/>
      <c r="K40" s="282"/>
      <c r="L40" s="51">
        <f>SUM(L31:L39)</f>
        <v>143</v>
      </c>
      <c r="M40" s="51">
        <f>SUM(M31:M39)</f>
        <v>21903173</v>
      </c>
      <c r="N40" s="51">
        <f>SUM(N31:N39)</f>
        <v>116495419.77000001</v>
      </c>
      <c r="O40"/>
    </row>
    <row r="41" spans="1:15" ht="14.1" customHeight="1">
      <c r="A41" s="45"/>
      <c r="B41" s="262" t="s">
        <v>28</v>
      </c>
      <c r="C41" s="263"/>
      <c r="D41" s="263"/>
      <c r="E41" s="263"/>
      <c r="F41" s="263"/>
      <c r="G41" s="263"/>
      <c r="H41" s="263"/>
      <c r="I41" s="263"/>
      <c r="J41" s="263"/>
      <c r="K41" s="263"/>
      <c r="L41" s="263"/>
      <c r="M41" s="263"/>
      <c r="N41" s="264"/>
      <c r="O41"/>
    </row>
    <row r="42" spans="1:15" ht="14.1" customHeight="1">
      <c r="A42" s="45"/>
      <c r="B42" s="36" t="s">
        <v>183</v>
      </c>
      <c r="C42" s="36" t="s">
        <v>184</v>
      </c>
      <c r="D42" s="117">
        <v>11.8</v>
      </c>
      <c r="E42" s="127">
        <v>11.8</v>
      </c>
      <c r="F42" s="127">
        <v>11.8</v>
      </c>
      <c r="G42" s="127">
        <v>11.8</v>
      </c>
      <c r="H42" s="127">
        <v>11.85</v>
      </c>
      <c r="I42" s="127">
        <v>11.8</v>
      </c>
      <c r="J42" s="127">
        <v>11.8</v>
      </c>
      <c r="K42" s="128">
        <v>0</v>
      </c>
      <c r="L42" s="129">
        <v>1</v>
      </c>
      <c r="M42" s="130">
        <v>103</v>
      </c>
      <c r="N42" s="131">
        <v>1215.4000000000001</v>
      </c>
      <c r="O42"/>
    </row>
    <row r="43" spans="1:15" ht="14.1" customHeight="1">
      <c r="A43" s="45"/>
      <c r="B43" s="36" t="s">
        <v>133</v>
      </c>
      <c r="C43" s="36" t="s">
        <v>134</v>
      </c>
      <c r="D43" s="117">
        <v>9.3000000000000007</v>
      </c>
      <c r="E43" s="127">
        <v>9.3000000000000007</v>
      </c>
      <c r="F43" s="127">
        <v>9.3000000000000007</v>
      </c>
      <c r="G43" s="127">
        <v>9.3000000000000007</v>
      </c>
      <c r="H43" s="127">
        <v>9.25</v>
      </c>
      <c r="I43" s="127">
        <v>9.3000000000000007</v>
      </c>
      <c r="J43" s="127">
        <v>9.1999999999999993</v>
      </c>
      <c r="K43" s="128">
        <v>1.0869565217391353</v>
      </c>
      <c r="L43" s="129">
        <v>3</v>
      </c>
      <c r="M43" s="130">
        <v>118924</v>
      </c>
      <c r="N43" s="131">
        <v>1105993.2</v>
      </c>
      <c r="O43"/>
    </row>
    <row r="44" spans="1:15" ht="14.1" customHeight="1">
      <c r="A44" s="45"/>
      <c r="B44" s="36" t="s">
        <v>138</v>
      </c>
      <c r="C44" s="36" t="s">
        <v>139</v>
      </c>
      <c r="D44" s="140">
        <v>45</v>
      </c>
      <c r="E44" s="168">
        <v>45</v>
      </c>
      <c r="F44" s="168">
        <v>45</v>
      </c>
      <c r="G44" s="168">
        <v>45</v>
      </c>
      <c r="H44" s="168">
        <v>45.02</v>
      </c>
      <c r="I44" s="168">
        <v>45</v>
      </c>
      <c r="J44" s="168">
        <v>45</v>
      </c>
      <c r="K44" s="169">
        <v>0</v>
      </c>
      <c r="L44" s="170">
        <v>17</v>
      </c>
      <c r="M44" s="171">
        <v>476437</v>
      </c>
      <c r="N44" s="172">
        <v>21439665</v>
      </c>
      <c r="O44"/>
    </row>
    <row r="45" spans="1:15" ht="14.1" customHeight="1">
      <c r="A45" s="45"/>
      <c r="B45" s="36" t="s">
        <v>266</v>
      </c>
      <c r="C45" s="36" t="s">
        <v>267</v>
      </c>
      <c r="D45" s="117">
        <v>9.25</v>
      </c>
      <c r="E45" s="127">
        <v>9.25</v>
      </c>
      <c r="F45" s="127">
        <v>9.25</v>
      </c>
      <c r="G45" s="127">
        <v>9.25</v>
      </c>
      <c r="H45" s="127">
        <v>9.35</v>
      </c>
      <c r="I45" s="127">
        <v>9.25</v>
      </c>
      <c r="J45" s="127">
        <v>9.3000000000000007</v>
      </c>
      <c r="K45" s="128">
        <v>-0.54</v>
      </c>
      <c r="L45" s="129">
        <v>5</v>
      </c>
      <c r="M45" s="130">
        <v>170000</v>
      </c>
      <c r="N45" s="131">
        <v>1572500</v>
      </c>
    </row>
    <row r="46" spans="1:15" ht="14.1" customHeight="1">
      <c r="A46" s="45"/>
      <c r="B46" s="265" t="s">
        <v>162</v>
      </c>
      <c r="C46" s="266"/>
      <c r="D46" s="281"/>
      <c r="E46" s="255"/>
      <c r="F46" s="255"/>
      <c r="G46" s="255"/>
      <c r="H46" s="255"/>
      <c r="I46" s="255"/>
      <c r="J46" s="255"/>
      <c r="K46" s="282"/>
      <c r="L46" s="51">
        <f>SUM(L42:L45)</f>
        <v>26</v>
      </c>
      <c r="M46" s="51">
        <f>SUM(M42:M45)</f>
        <v>765464</v>
      </c>
      <c r="N46" s="51">
        <f>SUM(N42:N45)</f>
        <v>24119373.600000001</v>
      </c>
    </row>
    <row r="47" spans="1:15" ht="14.1" customHeight="1">
      <c r="A47" s="45"/>
      <c r="B47" s="283" t="s">
        <v>21</v>
      </c>
      <c r="C47" s="284"/>
      <c r="D47" s="284"/>
      <c r="E47" s="284"/>
      <c r="F47" s="284"/>
      <c r="G47" s="284"/>
      <c r="H47" s="284"/>
      <c r="I47" s="284"/>
      <c r="J47" s="284"/>
      <c r="K47" s="284"/>
      <c r="L47" s="284"/>
      <c r="M47" s="284"/>
      <c r="N47" s="285"/>
    </row>
    <row r="48" spans="1:15" ht="14.1" customHeight="1">
      <c r="A48" s="45"/>
      <c r="B48" s="106" t="s">
        <v>264</v>
      </c>
      <c r="C48" s="106" t="s">
        <v>265</v>
      </c>
      <c r="D48" s="140">
        <v>4.9000000000000004</v>
      </c>
      <c r="E48" s="168">
        <v>4.9000000000000004</v>
      </c>
      <c r="F48" s="168">
        <v>4.7</v>
      </c>
      <c r="G48" s="168">
        <v>4.84</v>
      </c>
      <c r="H48" s="168">
        <v>4.5999999999999996</v>
      </c>
      <c r="I48" s="168">
        <v>4.7</v>
      </c>
      <c r="J48" s="168">
        <v>4.5999999999999996</v>
      </c>
      <c r="K48" s="169">
        <v>2.17</v>
      </c>
      <c r="L48" s="170">
        <v>8</v>
      </c>
      <c r="M48" s="171">
        <v>164022</v>
      </c>
      <c r="N48" s="172">
        <v>793314.8</v>
      </c>
    </row>
    <row r="49" spans="1:14" ht="14.1" customHeight="1">
      <c r="A49" s="45"/>
      <c r="B49" s="106" t="s">
        <v>85</v>
      </c>
      <c r="C49" s="106" t="s">
        <v>86</v>
      </c>
      <c r="D49" s="117">
        <v>0.38</v>
      </c>
      <c r="E49" s="127">
        <v>0.38</v>
      </c>
      <c r="F49" s="127">
        <v>0.36</v>
      </c>
      <c r="G49" s="127">
        <v>0.36</v>
      </c>
      <c r="H49" s="127">
        <v>0.4</v>
      </c>
      <c r="I49" s="127">
        <v>0.36</v>
      </c>
      <c r="J49" s="127">
        <v>0.4</v>
      </c>
      <c r="K49" s="128">
        <v>-10</v>
      </c>
      <c r="L49" s="129">
        <v>9</v>
      </c>
      <c r="M49" s="130">
        <v>924626</v>
      </c>
      <c r="N49" s="131">
        <v>336790.2</v>
      </c>
    </row>
    <row r="50" spans="1:14" ht="14.1" customHeight="1">
      <c r="A50" s="45"/>
      <c r="B50" s="286" t="s">
        <v>274</v>
      </c>
      <c r="C50" s="287"/>
      <c r="D50" s="288"/>
      <c r="E50" s="289"/>
      <c r="F50" s="289"/>
      <c r="G50" s="289"/>
      <c r="H50" s="289"/>
      <c r="I50" s="289"/>
      <c r="J50" s="289"/>
      <c r="K50" s="290"/>
      <c r="L50" s="51">
        <f>SUM(L48:L49)</f>
        <v>17</v>
      </c>
      <c r="M50" s="51">
        <f>SUM(M48:M49)</f>
        <v>1088648</v>
      </c>
      <c r="N50" s="51">
        <f>SUM(N48:N49)</f>
        <v>1130105</v>
      </c>
    </row>
    <row r="51" spans="1:14" ht="15.75" customHeight="1">
      <c r="A51" s="45"/>
      <c r="B51" s="279" t="s">
        <v>22</v>
      </c>
      <c r="C51" s="280"/>
      <c r="D51" s="52"/>
      <c r="E51" s="52"/>
      <c r="F51" s="52"/>
      <c r="G51" s="52"/>
      <c r="H51" s="52"/>
      <c r="I51" s="52"/>
      <c r="J51" s="52"/>
      <c r="K51" s="52"/>
      <c r="L51" s="53">
        <f>L50+L46+L40+L29+L24+L20+L16</f>
        <v>860</v>
      </c>
      <c r="M51" s="53">
        <f t="shared" ref="M51:N51" si="0">M50+M46+M40+M29+M24+M20+M16</f>
        <v>1554200050</v>
      </c>
      <c r="N51" s="53">
        <f t="shared" si="0"/>
        <v>2514962199.6599998</v>
      </c>
    </row>
    <row r="52" spans="1:14" ht="27" customHeight="1">
      <c r="A52" s="45"/>
      <c r="B52" s="278" t="s">
        <v>343</v>
      </c>
      <c r="C52" s="278"/>
      <c r="D52" s="278"/>
      <c r="E52" s="278"/>
      <c r="F52" s="278"/>
      <c r="G52" s="278"/>
      <c r="H52" s="278"/>
      <c r="I52" s="278"/>
      <c r="J52" s="278"/>
      <c r="K52" s="278"/>
      <c r="L52" s="278"/>
      <c r="M52" s="278"/>
      <c r="N52" s="278"/>
    </row>
    <row r="53" spans="1:14" ht="33" customHeight="1">
      <c r="A53" s="45"/>
      <c r="B53" s="46" t="s">
        <v>6</v>
      </c>
      <c r="C53" s="47" t="s">
        <v>7</v>
      </c>
      <c r="D53" s="47" t="s">
        <v>8</v>
      </c>
      <c r="E53" s="47" t="s">
        <v>9</v>
      </c>
      <c r="F53" s="47" t="s">
        <v>10</v>
      </c>
      <c r="G53" s="47" t="s">
        <v>11</v>
      </c>
      <c r="H53" s="47" t="s">
        <v>12</v>
      </c>
      <c r="I53" s="47" t="s">
        <v>13</v>
      </c>
      <c r="J53" s="48" t="s">
        <v>14</v>
      </c>
      <c r="K53" s="49" t="s">
        <v>15</v>
      </c>
      <c r="L53" s="50" t="s">
        <v>3</v>
      </c>
      <c r="M53" s="50" t="s">
        <v>2</v>
      </c>
      <c r="N53" s="47" t="s">
        <v>1</v>
      </c>
    </row>
    <row r="54" spans="1:14" ht="14.1" customHeight="1">
      <c r="A54" s="45"/>
      <c r="B54" s="262" t="s">
        <v>16</v>
      </c>
      <c r="C54" s="263"/>
      <c r="D54" s="263"/>
      <c r="E54" s="263"/>
      <c r="F54" s="263"/>
      <c r="G54" s="263"/>
      <c r="H54" s="263"/>
      <c r="I54" s="263"/>
      <c r="J54" s="263"/>
      <c r="K54" s="263"/>
      <c r="L54" s="263"/>
      <c r="M54" s="263"/>
      <c r="N54" s="264"/>
    </row>
    <row r="55" spans="1:14" ht="14.1" customHeight="1">
      <c r="A55" s="45"/>
      <c r="B55" s="36" t="s">
        <v>201</v>
      </c>
      <c r="C55" s="36" t="s">
        <v>202</v>
      </c>
      <c r="D55" s="146">
        <v>0.11</v>
      </c>
      <c r="E55" s="168">
        <v>0.11</v>
      </c>
      <c r="F55" s="168">
        <v>0.11</v>
      </c>
      <c r="G55" s="168">
        <v>0.11</v>
      </c>
      <c r="H55" s="168">
        <v>0.1</v>
      </c>
      <c r="I55" s="168">
        <v>0.11</v>
      </c>
      <c r="J55" s="168">
        <v>0.1</v>
      </c>
      <c r="K55" s="169">
        <v>10</v>
      </c>
      <c r="L55" s="170">
        <v>2</v>
      </c>
      <c r="M55" s="171">
        <v>949773</v>
      </c>
      <c r="N55" s="172">
        <v>104475.03</v>
      </c>
    </row>
    <row r="56" spans="1:14" ht="14.1" customHeight="1">
      <c r="A56" s="45"/>
      <c r="B56" s="106" t="s">
        <v>260</v>
      </c>
      <c r="C56" s="106" t="s">
        <v>261</v>
      </c>
      <c r="D56" s="117">
        <v>0.6</v>
      </c>
      <c r="E56" s="127">
        <v>0.6</v>
      </c>
      <c r="F56" s="127">
        <v>0.6</v>
      </c>
      <c r="G56" s="127">
        <v>0.6</v>
      </c>
      <c r="H56" s="127">
        <v>0.6</v>
      </c>
      <c r="I56" s="127">
        <v>0.6</v>
      </c>
      <c r="J56" s="127">
        <v>0.6</v>
      </c>
      <c r="K56" s="128">
        <v>0</v>
      </c>
      <c r="L56" s="129">
        <v>1</v>
      </c>
      <c r="M56" s="130">
        <v>718026</v>
      </c>
      <c r="N56" s="131">
        <v>430815.6</v>
      </c>
    </row>
    <row r="57" spans="1:14" ht="14.1" customHeight="1">
      <c r="A57" s="45"/>
      <c r="B57" s="268" t="s">
        <v>17</v>
      </c>
      <c r="C57" s="269"/>
      <c r="D57" s="109"/>
      <c r="E57" s="109"/>
      <c r="F57" s="109"/>
      <c r="G57" s="109"/>
      <c r="H57" s="109"/>
      <c r="I57" s="109"/>
      <c r="J57" s="109"/>
      <c r="K57" s="109"/>
      <c r="L57" s="115">
        <f>SUM(L55:L56)</f>
        <v>3</v>
      </c>
      <c r="M57" s="115">
        <f>SUM(M55:M56)</f>
        <v>1667799</v>
      </c>
      <c r="N57" s="115">
        <f>SUM(N55:N56)</f>
        <v>535290.63</v>
      </c>
    </row>
    <row r="58" spans="1:14" ht="14.1" customHeight="1">
      <c r="A58" s="45"/>
      <c r="B58" s="262" t="s">
        <v>18</v>
      </c>
      <c r="C58" s="263"/>
      <c r="D58" s="263"/>
      <c r="E58" s="263"/>
      <c r="F58" s="263"/>
      <c r="G58" s="263"/>
      <c r="H58" s="263"/>
      <c r="I58" s="263"/>
      <c r="J58" s="263"/>
      <c r="K58" s="263"/>
      <c r="L58" s="263"/>
      <c r="M58" s="263"/>
      <c r="N58" s="264"/>
    </row>
    <row r="59" spans="1:14" ht="14.1" customHeight="1">
      <c r="A59" s="45"/>
      <c r="B59" s="103" t="s">
        <v>314</v>
      </c>
      <c r="C59" s="103" t="s">
        <v>315</v>
      </c>
      <c r="D59" s="117">
        <v>2.2999999999999998</v>
      </c>
      <c r="E59" s="127">
        <v>2.2999999999999998</v>
      </c>
      <c r="F59" s="127">
        <v>2.2799999999999998</v>
      </c>
      <c r="G59" s="127">
        <v>2.2799999999999998</v>
      </c>
      <c r="H59" s="127">
        <v>2.29</v>
      </c>
      <c r="I59" s="127">
        <v>2.2799999999999998</v>
      </c>
      <c r="J59" s="127">
        <v>2.2999999999999998</v>
      </c>
      <c r="K59" s="128">
        <v>-0.87</v>
      </c>
      <c r="L59" s="129">
        <v>2</v>
      </c>
      <c r="M59" s="130">
        <v>12082</v>
      </c>
      <c r="N59" s="131">
        <v>27555.599999999999</v>
      </c>
    </row>
    <row r="60" spans="1:14" ht="14.1" customHeight="1">
      <c r="A60" s="45"/>
      <c r="B60" s="270" t="s">
        <v>87</v>
      </c>
      <c r="C60" s="271"/>
      <c r="D60" s="254"/>
      <c r="E60" s="255"/>
      <c r="F60" s="255"/>
      <c r="G60" s="255"/>
      <c r="H60" s="255"/>
      <c r="I60" s="255"/>
      <c r="J60" s="255"/>
      <c r="K60" s="256"/>
      <c r="L60" s="51">
        <f>SUM(L59)</f>
        <v>2</v>
      </c>
      <c r="M60" s="51">
        <f>SUM(M59)</f>
        <v>12082</v>
      </c>
      <c r="N60" s="51">
        <f>SUM(N59)</f>
        <v>27555.599999999999</v>
      </c>
    </row>
    <row r="61" spans="1:14" ht="14.1" customHeight="1">
      <c r="A61" s="45"/>
      <c r="B61" s="262" t="s">
        <v>19</v>
      </c>
      <c r="C61" s="263"/>
      <c r="D61" s="263"/>
      <c r="E61" s="263"/>
      <c r="F61" s="263"/>
      <c r="G61" s="263"/>
      <c r="H61" s="263"/>
      <c r="I61" s="263"/>
      <c r="J61" s="263"/>
      <c r="K61" s="263"/>
      <c r="L61" s="263"/>
      <c r="M61" s="263"/>
      <c r="N61" s="264"/>
    </row>
    <row r="62" spans="1:14" ht="14.1" customHeight="1">
      <c r="A62" s="45"/>
      <c r="B62" s="103" t="s">
        <v>50</v>
      </c>
      <c r="C62" s="103" t="s">
        <v>49</v>
      </c>
      <c r="D62" s="81">
        <v>3.08</v>
      </c>
      <c r="E62" s="86">
        <v>3.12</v>
      </c>
      <c r="F62" s="86">
        <v>3.08</v>
      </c>
      <c r="G62" s="86">
        <v>3.09</v>
      </c>
      <c r="H62" s="86">
        <v>3.09</v>
      </c>
      <c r="I62" s="86">
        <v>3.1</v>
      </c>
      <c r="J62" s="86">
        <v>3.08</v>
      </c>
      <c r="K62" s="82">
        <v>0.65</v>
      </c>
      <c r="L62" s="83">
        <v>21</v>
      </c>
      <c r="M62" s="84">
        <v>2288053</v>
      </c>
      <c r="N62" s="85">
        <v>7079706.7400000002</v>
      </c>
    </row>
    <row r="63" spans="1:14" ht="14.1" customHeight="1">
      <c r="A63" s="45"/>
      <c r="B63" s="265" t="s">
        <v>20</v>
      </c>
      <c r="C63" s="266"/>
      <c r="D63" s="254"/>
      <c r="E63" s="255"/>
      <c r="F63" s="255"/>
      <c r="G63" s="255"/>
      <c r="H63" s="255"/>
      <c r="I63" s="255"/>
      <c r="J63" s="255"/>
      <c r="K63" s="256"/>
      <c r="L63" s="51">
        <f>SUM(L62)</f>
        <v>21</v>
      </c>
      <c r="M63" s="51">
        <f>SUM(M62)</f>
        <v>2288053</v>
      </c>
      <c r="N63" s="51">
        <f>SUM(N62)</f>
        <v>7079706.7400000002</v>
      </c>
    </row>
    <row r="64" spans="1:14" ht="16.5" customHeight="1">
      <c r="A64" s="45"/>
      <c r="B64" s="257" t="s">
        <v>168</v>
      </c>
      <c r="C64" s="258"/>
      <c r="D64" s="52"/>
      <c r="E64" s="52"/>
      <c r="F64" s="52"/>
      <c r="G64" s="52"/>
      <c r="H64" s="52"/>
      <c r="I64" s="52"/>
      <c r="J64" s="52"/>
      <c r="K64" s="52"/>
      <c r="L64" s="53">
        <f>L63+L60+L57</f>
        <v>26</v>
      </c>
      <c r="M64" s="53">
        <f t="shared" ref="M64:N64" si="1">M63+M60+M57</f>
        <v>3967934</v>
      </c>
      <c r="N64" s="53">
        <f t="shared" si="1"/>
        <v>7642552.9699999997</v>
      </c>
    </row>
    <row r="65" spans="1:14" ht="26.25" customHeight="1">
      <c r="A65" s="45"/>
      <c r="B65" s="267" t="s">
        <v>344</v>
      </c>
      <c r="C65" s="267"/>
      <c r="D65" s="267"/>
      <c r="E65" s="267"/>
      <c r="F65" s="267"/>
      <c r="G65" s="267"/>
      <c r="H65" s="267"/>
      <c r="I65" s="267"/>
      <c r="J65" s="267"/>
      <c r="K65" s="267"/>
      <c r="L65" s="267"/>
      <c r="M65" s="267"/>
      <c r="N65" s="267"/>
    </row>
    <row r="66" spans="1:14" ht="30.75" customHeight="1">
      <c r="A66" s="45"/>
      <c r="B66" s="46" t="s">
        <v>6</v>
      </c>
      <c r="C66" s="47" t="s">
        <v>7</v>
      </c>
      <c r="D66" s="47" t="s">
        <v>8</v>
      </c>
      <c r="E66" s="47" t="s">
        <v>9</v>
      </c>
      <c r="F66" s="47" t="s">
        <v>10</v>
      </c>
      <c r="G66" s="47" t="s">
        <v>11</v>
      </c>
      <c r="H66" s="47" t="s">
        <v>12</v>
      </c>
      <c r="I66" s="47" t="s">
        <v>13</v>
      </c>
      <c r="J66" s="48" t="s">
        <v>14</v>
      </c>
      <c r="K66" s="49" t="s">
        <v>15</v>
      </c>
      <c r="L66" s="50" t="s">
        <v>3</v>
      </c>
      <c r="M66" s="50" t="s">
        <v>2</v>
      </c>
      <c r="N66" s="47" t="s">
        <v>1</v>
      </c>
    </row>
    <row r="67" spans="1:14" ht="14.1" customHeight="1">
      <c r="A67" s="45"/>
      <c r="B67" s="262" t="s">
        <v>16</v>
      </c>
      <c r="C67" s="263"/>
      <c r="D67" s="263"/>
      <c r="E67" s="263"/>
      <c r="F67" s="263"/>
      <c r="G67" s="263"/>
      <c r="H67" s="263"/>
      <c r="I67" s="263"/>
      <c r="J67" s="263"/>
      <c r="K67" s="263"/>
      <c r="L67" s="263"/>
      <c r="M67" s="263"/>
      <c r="N67" s="264"/>
    </row>
    <row r="68" spans="1:14" ht="14.1" customHeight="1">
      <c r="A68" s="45"/>
      <c r="B68" s="106" t="s">
        <v>205</v>
      </c>
      <c r="C68" s="106" t="s">
        <v>206</v>
      </c>
      <c r="D68" s="140">
        <v>0.14000000000000001</v>
      </c>
      <c r="E68" s="127">
        <v>0.14000000000000001</v>
      </c>
      <c r="F68" s="127">
        <v>0.14000000000000001</v>
      </c>
      <c r="G68" s="127">
        <v>0.14000000000000001</v>
      </c>
      <c r="H68" s="127">
        <v>0.13</v>
      </c>
      <c r="I68" s="127">
        <v>0.14000000000000001</v>
      </c>
      <c r="J68" s="127">
        <v>0.13</v>
      </c>
      <c r="K68" s="128">
        <v>7.69</v>
      </c>
      <c r="L68" s="129">
        <v>87</v>
      </c>
      <c r="M68" s="130">
        <v>665211957</v>
      </c>
      <c r="N68" s="131">
        <v>93129673.980000004</v>
      </c>
    </row>
    <row r="69" spans="1:14" ht="14.1" customHeight="1">
      <c r="A69" s="45"/>
      <c r="B69" s="106" t="s">
        <v>313</v>
      </c>
      <c r="C69" s="106" t="s">
        <v>281</v>
      </c>
      <c r="D69" s="140">
        <v>0.05</v>
      </c>
      <c r="E69" s="127">
        <v>0.05</v>
      </c>
      <c r="F69" s="127">
        <v>0.05</v>
      </c>
      <c r="G69" s="127">
        <v>0.05</v>
      </c>
      <c r="H69" s="127">
        <v>0.05</v>
      </c>
      <c r="I69" s="127">
        <v>0.05</v>
      </c>
      <c r="J69" s="127">
        <v>0.05</v>
      </c>
      <c r="K69" s="128">
        <v>0</v>
      </c>
      <c r="L69" s="129">
        <v>1</v>
      </c>
      <c r="M69" s="130">
        <v>198807</v>
      </c>
      <c r="N69" s="131">
        <v>9940.35</v>
      </c>
    </row>
    <row r="70" spans="1:14" ht="14.1" customHeight="1">
      <c r="A70" s="45"/>
      <c r="B70" s="268" t="s">
        <v>17</v>
      </c>
      <c r="C70" s="269"/>
      <c r="D70" s="254"/>
      <c r="E70" s="255"/>
      <c r="F70" s="255"/>
      <c r="G70" s="255"/>
      <c r="H70" s="255"/>
      <c r="I70" s="255"/>
      <c r="J70" s="255"/>
      <c r="K70" s="256"/>
      <c r="L70" s="51">
        <f>SUM(L68:L69)</f>
        <v>88</v>
      </c>
      <c r="M70" s="51">
        <f>SUM(M68:M69)</f>
        <v>665410764</v>
      </c>
      <c r="N70" s="51">
        <f>SUM(N68:N69)</f>
        <v>93139614.329999998</v>
      </c>
    </row>
    <row r="71" spans="1:14" ht="14.1" customHeight="1">
      <c r="A71" s="45"/>
      <c r="B71" s="262" t="s">
        <v>19</v>
      </c>
      <c r="C71" s="263"/>
      <c r="D71" s="263"/>
      <c r="E71" s="263"/>
      <c r="F71" s="263"/>
      <c r="G71" s="263"/>
      <c r="H71" s="263"/>
      <c r="I71" s="263"/>
      <c r="J71" s="263"/>
      <c r="K71" s="263"/>
      <c r="L71" s="263"/>
      <c r="M71" s="263"/>
      <c r="N71" s="264"/>
    </row>
    <row r="72" spans="1:14" ht="14.1" customHeight="1">
      <c r="A72" s="45"/>
      <c r="B72" s="106" t="s">
        <v>102</v>
      </c>
      <c r="C72" s="106" t="s">
        <v>103</v>
      </c>
      <c r="D72" s="134">
        <v>2.4500000000000002</v>
      </c>
      <c r="E72" s="140">
        <v>2.4500000000000002</v>
      </c>
      <c r="F72" s="140">
        <v>2.42</v>
      </c>
      <c r="G72" s="140">
        <v>2.4300000000000002</v>
      </c>
      <c r="H72" s="140">
        <v>2.5299999999999998</v>
      </c>
      <c r="I72" s="140">
        <v>2.42</v>
      </c>
      <c r="J72" s="140">
        <v>2.54</v>
      </c>
      <c r="K72" s="141">
        <v>-4.72</v>
      </c>
      <c r="L72" s="138">
        <v>5</v>
      </c>
      <c r="M72" s="142">
        <v>419670</v>
      </c>
      <c r="N72" s="143">
        <v>1017851.4</v>
      </c>
    </row>
    <row r="73" spans="1:14" ht="14.1" customHeight="1">
      <c r="A73" s="45"/>
      <c r="B73" s="139" t="s">
        <v>209</v>
      </c>
      <c r="C73" s="139" t="s">
        <v>210</v>
      </c>
      <c r="D73" s="134">
        <v>1.89</v>
      </c>
      <c r="E73" s="140">
        <v>1.89</v>
      </c>
      <c r="F73" s="140">
        <v>1.85</v>
      </c>
      <c r="G73" s="140">
        <v>1.88</v>
      </c>
      <c r="H73" s="140">
        <v>1.86</v>
      </c>
      <c r="I73" s="140">
        <v>1.85</v>
      </c>
      <c r="J73" s="140">
        <v>1.86</v>
      </c>
      <c r="K73" s="141">
        <v>-0.54</v>
      </c>
      <c r="L73" s="138">
        <v>3</v>
      </c>
      <c r="M73" s="142">
        <v>300000</v>
      </c>
      <c r="N73" s="143">
        <v>565000</v>
      </c>
    </row>
    <row r="74" spans="1:14" ht="14.1" customHeight="1">
      <c r="A74" s="45"/>
      <c r="B74" s="106" t="s">
        <v>222</v>
      </c>
      <c r="C74" s="106" t="s">
        <v>223</v>
      </c>
      <c r="D74" s="134">
        <v>0.81</v>
      </c>
      <c r="E74" s="140">
        <v>0.85</v>
      </c>
      <c r="F74" s="140">
        <v>0.81</v>
      </c>
      <c r="G74" s="140">
        <v>0.84</v>
      </c>
      <c r="H74" s="140">
        <v>0.81</v>
      </c>
      <c r="I74" s="140">
        <v>0.85</v>
      </c>
      <c r="J74" s="140">
        <v>0.81</v>
      </c>
      <c r="K74" s="141">
        <v>4.9400000000000004</v>
      </c>
      <c r="L74" s="138">
        <v>8</v>
      </c>
      <c r="M74" s="142">
        <v>798225</v>
      </c>
      <c r="N74" s="143">
        <v>670892.68999999994</v>
      </c>
    </row>
    <row r="75" spans="1:14" ht="14.1" customHeight="1">
      <c r="A75" s="45"/>
      <c r="B75" s="133" t="s">
        <v>323</v>
      </c>
      <c r="C75" s="133" t="s">
        <v>324</v>
      </c>
      <c r="D75" s="140">
        <v>2.13</v>
      </c>
      <c r="E75" s="164">
        <v>2.13</v>
      </c>
      <c r="F75" s="164">
        <v>2.11</v>
      </c>
      <c r="G75" s="164">
        <v>2.13</v>
      </c>
      <c r="H75" s="164">
        <v>2.02</v>
      </c>
      <c r="I75" s="164">
        <v>2.12</v>
      </c>
      <c r="J75" s="164">
        <v>2.0299999999999998</v>
      </c>
      <c r="K75" s="165">
        <v>4.43</v>
      </c>
      <c r="L75" s="161">
        <v>10</v>
      </c>
      <c r="M75" s="162">
        <v>2725000</v>
      </c>
      <c r="N75" s="163">
        <v>5802750</v>
      </c>
    </row>
    <row r="76" spans="1:14" ht="14.1" customHeight="1">
      <c r="A76" s="45"/>
      <c r="B76" s="106" t="s">
        <v>93</v>
      </c>
      <c r="C76" s="106" t="s">
        <v>94</v>
      </c>
      <c r="D76" s="134">
        <v>1.5</v>
      </c>
      <c r="E76" s="140">
        <v>1.56</v>
      </c>
      <c r="F76" s="140">
        <v>1.5</v>
      </c>
      <c r="G76" s="140">
        <v>1.54</v>
      </c>
      <c r="H76" s="140">
        <v>1.49</v>
      </c>
      <c r="I76" s="140">
        <v>1.5</v>
      </c>
      <c r="J76" s="140">
        <v>1.49</v>
      </c>
      <c r="K76" s="141">
        <v>0.67</v>
      </c>
      <c r="L76" s="138">
        <v>37</v>
      </c>
      <c r="M76" s="142">
        <v>17973282</v>
      </c>
      <c r="N76" s="143">
        <v>27602863</v>
      </c>
    </row>
    <row r="77" spans="1:14" ht="14.1" customHeight="1">
      <c r="A77" s="45"/>
      <c r="B77" s="265" t="s">
        <v>20</v>
      </c>
      <c r="C77" s="266"/>
      <c r="D77" s="254"/>
      <c r="E77" s="255"/>
      <c r="F77" s="255"/>
      <c r="G77" s="255"/>
      <c r="H77" s="255"/>
      <c r="I77" s="255"/>
      <c r="J77" s="255"/>
      <c r="K77" s="256"/>
      <c r="L77" s="51">
        <f>SUM(L72:L76)</f>
        <v>63</v>
      </c>
      <c r="M77" s="51">
        <f>SUM(M72:M76)</f>
        <v>22216177</v>
      </c>
      <c r="N77" s="51">
        <f>SUM(N72:N76)</f>
        <v>35659357.090000004</v>
      </c>
    </row>
    <row r="78" spans="1:14" ht="14.1" customHeight="1">
      <c r="A78" s="45"/>
      <c r="B78" s="262" t="s">
        <v>28</v>
      </c>
      <c r="C78" s="263"/>
      <c r="D78" s="263"/>
      <c r="E78" s="263"/>
      <c r="F78" s="263"/>
      <c r="G78" s="263"/>
      <c r="H78" s="263"/>
      <c r="I78" s="263"/>
      <c r="J78" s="263"/>
      <c r="K78" s="263"/>
      <c r="L78" s="263"/>
      <c r="M78" s="263"/>
      <c r="N78" s="264"/>
    </row>
    <row r="79" spans="1:14" ht="14.1" customHeight="1">
      <c r="A79" s="45"/>
      <c r="B79" s="106" t="s">
        <v>307</v>
      </c>
      <c r="C79" s="106" t="s">
        <v>308</v>
      </c>
      <c r="D79" s="134">
        <v>25.25</v>
      </c>
      <c r="E79" s="117">
        <v>25.25</v>
      </c>
      <c r="F79" s="117">
        <v>25.25</v>
      </c>
      <c r="G79" s="117">
        <v>25.25</v>
      </c>
      <c r="H79" s="117">
        <v>25.33</v>
      </c>
      <c r="I79" s="117">
        <v>25.25</v>
      </c>
      <c r="J79" s="117">
        <v>25.18</v>
      </c>
      <c r="K79" s="82">
        <v>0.28000000000000003</v>
      </c>
      <c r="L79" s="118">
        <v>2</v>
      </c>
      <c r="M79" s="121">
        <v>25000</v>
      </c>
      <c r="N79" s="119">
        <v>631250</v>
      </c>
    </row>
    <row r="80" spans="1:14" ht="14.1" customHeight="1">
      <c r="A80" s="45"/>
      <c r="B80" s="265" t="s">
        <v>162</v>
      </c>
      <c r="C80" s="266"/>
      <c r="D80" s="254"/>
      <c r="E80" s="255"/>
      <c r="F80" s="255"/>
      <c r="G80" s="255"/>
      <c r="H80" s="255"/>
      <c r="I80" s="255"/>
      <c r="J80" s="255"/>
      <c r="K80" s="256"/>
      <c r="L80" s="51">
        <f>SUM(L79)</f>
        <v>2</v>
      </c>
      <c r="M80" s="51">
        <f>SUM(M79)</f>
        <v>25000</v>
      </c>
      <c r="N80" s="51">
        <f>SUM(N79)</f>
        <v>631250</v>
      </c>
    </row>
    <row r="81" spans="1:14" ht="14.1" customHeight="1">
      <c r="A81" s="45"/>
      <c r="B81" s="262" t="s">
        <v>21</v>
      </c>
      <c r="C81" s="263"/>
      <c r="D81" s="263"/>
      <c r="E81" s="263"/>
      <c r="F81" s="263"/>
      <c r="G81" s="263"/>
      <c r="H81" s="263"/>
      <c r="I81" s="263"/>
      <c r="J81" s="263"/>
      <c r="K81" s="263"/>
      <c r="L81" s="263"/>
      <c r="M81" s="263"/>
      <c r="N81" s="264"/>
    </row>
    <row r="82" spans="1:14" ht="14.1" customHeight="1">
      <c r="A82" s="45"/>
      <c r="B82" s="36" t="s">
        <v>286</v>
      </c>
      <c r="C82" s="36" t="s">
        <v>285</v>
      </c>
      <c r="D82" s="86">
        <v>5.09</v>
      </c>
      <c r="E82" s="117">
        <v>5.09</v>
      </c>
      <c r="F82" s="117">
        <v>4.9800000000000004</v>
      </c>
      <c r="G82" s="117">
        <v>5.0199999999999996</v>
      </c>
      <c r="H82" s="117">
        <v>5.03</v>
      </c>
      <c r="I82" s="117">
        <v>5</v>
      </c>
      <c r="J82" s="117">
        <v>5.09</v>
      </c>
      <c r="K82" s="120">
        <v>-1.77</v>
      </c>
      <c r="L82" s="118">
        <v>63</v>
      </c>
      <c r="M82" s="121">
        <v>9361450</v>
      </c>
      <c r="N82" s="119">
        <v>46969915.719999999</v>
      </c>
    </row>
    <row r="83" spans="1:14" ht="14.1" customHeight="1">
      <c r="A83" s="45"/>
      <c r="B83" s="265" t="s">
        <v>274</v>
      </c>
      <c r="C83" s="266"/>
      <c r="D83" s="254"/>
      <c r="E83" s="255"/>
      <c r="F83" s="255"/>
      <c r="G83" s="255"/>
      <c r="H83" s="255"/>
      <c r="I83" s="255"/>
      <c r="J83" s="255"/>
      <c r="K83" s="256"/>
      <c r="L83" s="51">
        <f>SUM(L82)</f>
        <v>63</v>
      </c>
      <c r="M83" s="51">
        <f>SUM(M82)</f>
        <v>9361450</v>
      </c>
      <c r="N83" s="51">
        <f>SUM(N82)</f>
        <v>46969915.719999999</v>
      </c>
    </row>
    <row r="84" spans="1:14" ht="14.1" customHeight="1">
      <c r="A84" s="45"/>
      <c r="B84" s="257" t="s">
        <v>37</v>
      </c>
      <c r="C84" s="258"/>
      <c r="D84" s="52"/>
      <c r="E84" s="52"/>
      <c r="F84" s="52"/>
      <c r="G84" s="52"/>
      <c r="H84" s="52"/>
      <c r="I84" s="52"/>
      <c r="J84" s="52"/>
      <c r="K84" s="52"/>
      <c r="L84" s="53">
        <f>L82+L77+L80+L70</f>
        <v>216</v>
      </c>
      <c r="M84" s="53">
        <f>M82+M77+M80+M70</f>
        <v>697013391</v>
      </c>
      <c r="N84" s="53">
        <f>N82+N77+N80+N70</f>
        <v>176400137.13999999</v>
      </c>
    </row>
    <row r="85" spans="1:14" ht="17.25" customHeight="1">
      <c r="A85" s="45"/>
      <c r="B85" s="257" t="s">
        <v>38</v>
      </c>
      <c r="C85" s="258"/>
      <c r="D85" s="259"/>
      <c r="E85" s="260"/>
      <c r="F85" s="260"/>
      <c r="G85" s="260"/>
      <c r="H85" s="260"/>
      <c r="I85" s="260"/>
      <c r="J85" s="260"/>
      <c r="K85" s="261"/>
      <c r="L85" s="53">
        <f>L84+L64+L51</f>
        <v>1102</v>
      </c>
      <c r="M85" s="53">
        <f>M84+M64+M51</f>
        <v>2255181375</v>
      </c>
      <c r="N85" s="53">
        <f>N84+N64+N51</f>
        <v>2699004889.77</v>
      </c>
    </row>
    <row r="86" spans="1:14" ht="15" customHeight="1"/>
    <row r="87" spans="1:14" ht="15.75" customHeight="1">
      <c r="N87" s="56"/>
    </row>
  </sheetData>
  <mergeCells count="45">
    <mergeCell ref="B64:C64"/>
    <mergeCell ref="B65:N65"/>
    <mergeCell ref="B67:N67"/>
    <mergeCell ref="B70:C70"/>
    <mergeCell ref="D70:K70"/>
    <mergeCell ref="B30:N30"/>
    <mergeCell ref="B40:C40"/>
    <mergeCell ref="B52:N52"/>
    <mergeCell ref="B51:C51"/>
    <mergeCell ref="D40:K40"/>
    <mergeCell ref="B41:N41"/>
    <mergeCell ref="B46:C46"/>
    <mergeCell ref="D46:K46"/>
    <mergeCell ref="B47:N47"/>
    <mergeCell ref="B50:C50"/>
    <mergeCell ref="D50:K50"/>
    <mergeCell ref="B54:N54"/>
    <mergeCell ref="B57:C57"/>
    <mergeCell ref="D63:K63"/>
    <mergeCell ref="B58:N58"/>
    <mergeCell ref="B60:C60"/>
    <mergeCell ref="D60:K60"/>
    <mergeCell ref="B61:N61"/>
    <mergeCell ref="B63:C63"/>
    <mergeCell ref="B1:N1"/>
    <mergeCell ref="B3:N3"/>
    <mergeCell ref="B16:C16"/>
    <mergeCell ref="B25:N25"/>
    <mergeCell ref="B29:C29"/>
    <mergeCell ref="B17:N17"/>
    <mergeCell ref="B20:C20"/>
    <mergeCell ref="B21:N21"/>
    <mergeCell ref="B24:C24"/>
    <mergeCell ref="D80:K80"/>
    <mergeCell ref="B85:C85"/>
    <mergeCell ref="B84:C84"/>
    <mergeCell ref="D85:K85"/>
    <mergeCell ref="B71:N71"/>
    <mergeCell ref="B77:C77"/>
    <mergeCell ref="D77:K77"/>
    <mergeCell ref="B81:N81"/>
    <mergeCell ref="B83:C83"/>
    <mergeCell ref="D83:K83"/>
    <mergeCell ref="B78:N78"/>
    <mergeCell ref="B80:C80"/>
  </mergeCells>
  <pageMargins left="0.74803149606299202" right="0.74803149606299202" top="0" bottom="0" header="0" footer="0"/>
  <pageSetup paperSize="9" scale="8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H64"/>
  <sheetViews>
    <sheetView rightToLeft="1" topLeftCell="A50" zoomScale="120" zoomScaleNormal="120" zoomScaleSheetLayoutView="95" workbookViewId="0">
      <selection activeCell="A46" sqref="A46:XFD47"/>
    </sheetView>
  </sheetViews>
  <sheetFormatPr defaultColWidth="9" defaultRowHeight="10.5" customHeight="1"/>
  <cols>
    <col min="1" max="1" width="1.5703125" style="1" customWidth="1"/>
    <col min="2" max="2" width="30.5703125" style="1" customWidth="1"/>
    <col min="3" max="3" width="17.28515625" style="1" customWidth="1"/>
    <col min="4" max="4" width="27.5703125" style="1" customWidth="1"/>
    <col min="5" max="5" width="30.42578125" style="1" customWidth="1"/>
    <col min="6" max="16384" width="9" style="1"/>
  </cols>
  <sheetData>
    <row r="1" spans="2:7" ht="33" customHeight="1">
      <c r="B1" s="301" t="s">
        <v>341</v>
      </c>
      <c r="C1" s="301"/>
      <c r="D1" s="301"/>
      <c r="E1" s="301"/>
    </row>
    <row r="2" spans="2:7" ht="34.5" customHeight="1">
      <c r="B2" s="40" t="s">
        <v>6</v>
      </c>
      <c r="C2" s="40" t="s">
        <v>7</v>
      </c>
      <c r="D2" s="40" t="s">
        <v>24</v>
      </c>
      <c r="E2" s="40" t="s">
        <v>25</v>
      </c>
    </row>
    <row r="3" spans="2:7" ht="15" customHeight="1">
      <c r="B3" s="297" t="s">
        <v>16</v>
      </c>
      <c r="C3" s="298"/>
      <c r="D3" s="298"/>
      <c r="E3" s="299"/>
    </row>
    <row r="4" spans="2:7" ht="15" customHeight="1">
      <c r="B4" s="36" t="s">
        <v>233</v>
      </c>
      <c r="C4" s="36" t="s">
        <v>234</v>
      </c>
      <c r="D4" s="117">
        <v>2.2000000000000002</v>
      </c>
      <c r="E4" s="122">
        <v>2.2000000000000002</v>
      </c>
    </row>
    <row r="5" spans="2:7" ht="15" customHeight="1">
      <c r="B5" s="80" t="s">
        <v>130</v>
      </c>
      <c r="C5" s="80" t="s">
        <v>131</v>
      </c>
      <c r="D5" s="86">
        <v>0.41</v>
      </c>
      <c r="E5" s="136">
        <v>0.41</v>
      </c>
    </row>
    <row r="6" spans="2:7" ht="15" customHeight="1">
      <c r="B6" s="80" t="s">
        <v>245</v>
      </c>
      <c r="C6" s="80" t="s">
        <v>246</v>
      </c>
      <c r="D6" s="86">
        <v>0.28000000000000003</v>
      </c>
      <c r="E6" s="136">
        <v>0.28000000000000003</v>
      </c>
    </row>
    <row r="7" spans="2:7" ht="15" customHeight="1">
      <c r="B7" s="151" t="s">
        <v>224</v>
      </c>
      <c r="C7" s="151" t="s">
        <v>225</v>
      </c>
      <c r="D7" s="86">
        <v>0.22</v>
      </c>
      <c r="E7" s="86">
        <v>0.22</v>
      </c>
    </row>
    <row r="8" spans="2:7" ht="15" customHeight="1">
      <c r="B8" s="297" t="s">
        <v>98</v>
      </c>
      <c r="C8" s="298"/>
      <c r="D8" s="298"/>
      <c r="E8" s="299"/>
    </row>
    <row r="9" spans="2:7" ht="15" customHeight="1">
      <c r="B9" s="36" t="s">
        <v>165</v>
      </c>
      <c r="C9" s="36" t="s">
        <v>166</v>
      </c>
      <c r="D9" s="146">
        <v>0.81</v>
      </c>
      <c r="E9" s="146">
        <v>0.81</v>
      </c>
    </row>
    <row r="10" spans="2:7" ht="15" customHeight="1">
      <c r="B10" s="294" t="s">
        <v>18</v>
      </c>
      <c r="C10" s="295"/>
      <c r="D10" s="295"/>
      <c r="E10" s="296"/>
    </row>
    <row r="11" spans="2:7" ht="15" customHeight="1">
      <c r="B11" s="36" t="s">
        <v>262</v>
      </c>
      <c r="C11" s="36" t="s">
        <v>263</v>
      </c>
      <c r="D11" s="86">
        <v>0.75</v>
      </c>
      <c r="E11" s="153">
        <v>0.75</v>
      </c>
    </row>
    <row r="12" spans="2:7" ht="15" customHeight="1">
      <c r="B12" s="36" t="s">
        <v>249</v>
      </c>
      <c r="C12" s="36" t="s">
        <v>250</v>
      </c>
      <c r="D12" s="168">
        <v>4.1100000000000003</v>
      </c>
      <c r="E12" s="184">
        <v>4.5999999999999996</v>
      </c>
    </row>
    <row r="13" spans="2:7" ht="15" customHeight="1">
      <c r="B13" s="36" t="s">
        <v>239</v>
      </c>
      <c r="C13" s="36" t="s">
        <v>240</v>
      </c>
      <c r="D13" s="168">
        <v>0.6</v>
      </c>
      <c r="E13" s="184">
        <v>0.6</v>
      </c>
    </row>
    <row r="14" spans="2:7" ht="15" customHeight="1">
      <c r="B14" s="262" t="s">
        <v>28</v>
      </c>
      <c r="C14" s="263" t="s">
        <v>28</v>
      </c>
      <c r="D14" s="263"/>
      <c r="E14" s="264"/>
    </row>
    <row r="15" spans="2:7" ht="15" customHeight="1">
      <c r="B15" s="36" t="s">
        <v>39</v>
      </c>
      <c r="C15" s="36" t="s">
        <v>40</v>
      </c>
      <c r="D15" s="140">
        <v>23.6</v>
      </c>
      <c r="E15" s="153">
        <v>23.6</v>
      </c>
    </row>
    <row r="16" spans="2:7" ht="15" customHeight="1">
      <c r="B16" s="36" t="s">
        <v>320</v>
      </c>
      <c r="C16" s="36" t="s">
        <v>319</v>
      </c>
      <c r="D16" s="86">
        <v>13.01</v>
      </c>
      <c r="E16" s="86">
        <v>13.01</v>
      </c>
      <c r="F16" s="166"/>
      <c r="G16" s="166"/>
    </row>
    <row r="17" spans="2:7" ht="15" customHeight="1">
      <c r="B17" s="170"/>
      <c r="C17" s="188"/>
      <c r="D17" s="183"/>
      <c r="E17" s="189"/>
      <c r="F17" s="166"/>
      <c r="G17" s="166"/>
    </row>
    <row r="18" spans="2:7" ht="15" customHeight="1">
      <c r="B18" s="36" t="s">
        <v>153</v>
      </c>
      <c r="C18" s="36" t="s">
        <v>154</v>
      </c>
      <c r="D18" s="168">
        <v>2.1</v>
      </c>
      <c r="E18" s="168">
        <v>2.1</v>
      </c>
      <c r="F18" s="166"/>
      <c r="G18" s="166"/>
    </row>
    <row r="19" spans="2:7" ht="15" customHeight="1">
      <c r="B19" s="36" t="s">
        <v>173</v>
      </c>
      <c r="C19" s="36" t="s">
        <v>174</v>
      </c>
      <c r="D19" s="168">
        <v>2.68</v>
      </c>
      <c r="E19" s="189">
        <v>2.7</v>
      </c>
      <c r="F19" s="166"/>
      <c r="G19" s="166"/>
    </row>
    <row r="20" spans="2:7" ht="15" customHeight="1">
      <c r="B20" s="303" t="s">
        <v>21</v>
      </c>
      <c r="C20" s="304"/>
      <c r="D20" s="304"/>
      <c r="E20" s="305"/>
    </row>
    <row r="21" spans="2:7" ht="15" customHeight="1">
      <c r="B21" s="106" t="s">
        <v>275</v>
      </c>
      <c r="C21" s="106" t="s">
        <v>276</v>
      </c>
      <c r="D21" s="86">
        <v>10.5</v>
      </c>
      <c r="E21" s="86">
        <v>10.5</v>
      </c>
    </row>
    <row r="22" spans="2:7" ht="15" customHeight="1">
      <c r="B22" s="139" t="s">
        <v>303</v>
      </c>
      <c r="C22" s="139" t="s">
        <v>304</v>
      </c>
      <c r="D22" s="140">
        <v>11.4</v>
      </c>
      <c r="E22" s="122">
        <v>11.4</v>
      </c>
    </row>
    <row r="23" spans="2:7" ht="15" customHeight="1">
      <c r="B23" s="36" t="s">
        <v>257</v>
      </c>
      <c r="C23" s="36" t="s">
        <v>258</v>
      </c>
      <c r="D23" s="168">
        <v>2.81</v>
      </c>
      <c r="E23" s="168">
        <v>2.81</v>
      </c>
    </row>
    <row r="24" spans="2:7" ht="15" customHeight="1">
      <c r="B24" s="36" t="s">
        <v>287</v>
      </c>
      <c r="C24" s="36" t="s">
        <v>284</v>
      </c>
      <c r="D24" s="140">
        <v>6.45</v>
      </c>
      <c r="E24" s="122">
        <v>6.45</v>
      </c>
    </row>
    <row r="25" spans="2:7" ht="35.25" customHeight="1">
      <c r="B25" s="300" t="s">
        <v>340</v>
      </c>
      <c r="C25" s="300"/>
      <c r="D25" s="300"/>
      <c r="E25" s="300"/>
    </row>
    <row r="26" spans="2:7" ht="30" customHeight="1">
      <c r="B26" s="40" t="s">
        <v>6</v>
      </c>
      <c r="C26" s="40" t="s">
        <v>7</v>
      </c>
      <c r="D26" s="40" t="s">
        <v>24</v>
      </c>
      <c r="E26" s="40" t="s">
        <v>25</v>
      </c>
    </row>
    <row r="27" spans="2:7" ht="30" customHeight="1">
      <c r="B27" s="302" t="s">
        <v>16</v>
      </c>
      <c r="C27" s="302"/>
      <c r="D27" s="302"/>
      <c r="E27" s="302"/>
    </row>
    <row r="28" spans="2:7" ht="30" customHeight="1">
      <c r="B28" s="36" t="s">
        <v>146</v>
      </c>
      <c r="C28" s="36" t="s">
        <v>147</v>
      </c>
      <c r="D28" s="37">
        <v>1</v>
      </c>
      <c r="E28" s="123">
        <v>1</v>
      </c>
    </row>
    <row r="29" spans="2:7" ht="30" customHeight="1">
      <c r="B29" s="36" t="s">
        <v>157</v>
      </c>
      <c r="C29" s="36" t="s">
        <v>158</v>
      </c>
      <c r="D29" s="37">
        <v>1</v>
      </c>
      <c r="E29" s="123">
        <v>1</v>
      </c>
    </row>
    <row r="30" spans="2:7" ht="30" customHeight="1">
      <c r="B30" s="36" t="s">
        <v>163</v>
      </c>
      <c r="C30" s="36" t="s">
        <v>164</v>
      </c>
      <c r="D30" s="37">
        <v>0.94</v>
      </c>
      <c r="E30" s="123">
        <v>0.94</v>
      </c>
    </row>
    <row r="31" spans="2:7" ht="30" customHeight="1">
      <c r="B31" s="96" t="s">
        <v>171</v>
      </c>
      <c r="C31" s="97" t="s">
        <v>172</v>
      </c>
      <c r="D31" s="37">
        <v>1</v>
      </c>
      <c r="E31" s="37">
        <v>1</v>
      </c>
    </row>
    <row r="32" spans="2:7" ht="30" customHeight="1">
      <c r="B32" s="107" t="s">
        <v>207</v>
      </c>
      <c r="C32" s="107" t="s">
        <v>208</v>
      </c>
      <c r="D32" s="108">
        <v>1</v>
      </c>
      <c r="E32" s="108">
        <v>1</v>
      </c>
    </row>
    <row r="33" spans="2:8" ht="30" customHeight="1">
      <c r="B33" s="104" t="s">
        <v>277</v>
      </c>
      <c r="C33" s="104" t="s">
        <v>278</v>
      </c>
      <c r="D33" s="108">
        <v>0.75</v>
      </c>
      <c r="E33" s="108">
        <v>0.75</v>
      </c>
    </row>
    <row r="34" spans="2:8" ht="30" customHeight="1">
      <c r="B34" s="36" t="s">
        <v>111</v>
      </c>
      <c r="C34" s="104" t="s">
        <v>112</v>
      </c>
      <c r="D34" s="146">
        <v>0.09</v>
      </c>
      <c r="E34" s="108">
        <v>0.09</v>
      </c>
    </row>
    <row r="35" spans="2:8" ht="30" customHeight="1">
      <c r="B35" s="106" t="s">
        <v>107</v>
      </c>
      <c r="C35" s="106" t="s">
        <v>108</v>
      </c>
      <c r="D35" s="127">
        <v>0.12</v>
      </c>
      <c r="E35" s="108">
        <v>0.12</v>
      </c>
    </row>
    <row r="36" spans="2:8" ht="30" customHeight="1">
      <c r="B36" s="106" t="s">
        <v>231</v>
      </c>
      <c r="C36" s="106" t="s">
        <v>232</v>
      </c>
      <c r="D36" s="127">
        <v>0.18</v>
      </c>
      <c r="E36" s="185">
        <v>0.18</v>
      </c>
      <c r="F36" s="166"/>
      <c r="G36" s="166"/>
      <c r="H36" s="186"/>
    </row>
    <row r="37" spans="2:8" ht="30" customHeight="1">
      <c r="B37" s="106" t="s">
        <v>305</v>
      </c>
      <c r="C37" s="106" t="s">
        <v>306</v>
      </c>
      <c r="D37" s="127">
        <v>0.31</v>
      </c>
      <c r="E37" s="185">
        <v>0.31</v>
      </c>
      <c r="F37" s="166"/>
      <c r="G37" s="166"/>
      <c r="H37" s="186"/>
    </row>
    <row r="38" spans="2:8" ht="30" customHeight="1">
      <c r="B38" s="106" t="s">
        <v>229</v>
      </c>
      <c r="C38" s="106" t="s">
        <v>230</v>
      </c>
      <c r="D38" s="127">
        <v>0.19</v>
      </c>
      <c r="E38" s="127">
        <v>0.19</v>
      </c>
      <c r="F38" s="166"/>
      <c r="G38" s="166"/>
      <c r="H38" s="186"/>
    </row>
    <row r="39" spans="2:8" ht="30" customHeight="1">
      <c r="B39" s="106" t="s">
        <v>347</v>
      </c>
      <c r="C39" s="106" t="s">
        <v>349</v>
      </c>
      <c r="D39" s="127">
        <v>1</v>
      </c>
      <c r="E39" s="185">
        <v>1</v>
      </c>
      <c r="F39" s="166"/>
      <c r="G39" s="166"/>
      <c r="H39" s="186"/>
    </row>
    <row r="40" spans="2:8" ht="30" customHeight="1">
      <c r="B40" s="106" t="s">
        <v>253</v>
      </c>
      <c r="C40" s="106" t="s">
        <v>254</v>
      </c>
      <c r="D40" s="146">
        <v>1</v>
      </c>
      <c r="E40" s="108">
        <v>1</v>
      </c>
    </row>
    <row r="41" spans="2:8" ht="21.95" customHeight="1">
      <c r="B41" s="297" t="s">
        <v>228</v>
      </c>
      <c r="C41" s="298"/>
      <c r="D41" s="298">
        <v>0.05</v>
      </c>
      <c r="E41" s="299">
        <v>0.05</v>
      </c>
    </row>
    <row r="42" spans="2:8" ht="21.95" customHeight="1">
      <c r="B42" s="36" t="s">
        <v>237</v>
      </c>
      <c r="C42" s="36" t="s">
        <v>238</v>
      </c>
      <c r="D42" s="86">
        <v>0.76</v>
      </c>
      <c r="E42" s="124">
        <v>0.76</v>
      </c>
    </row>
    <row r="43" spans="2:8" ht="21.95" customHeight="1">
      <c r="B43" s="103" t="s">
        <v>226</v>
      </c>
      <c r="C43" s="103" t="s">
        <v>227</v>
      </c>
      <c r="D43" s="86">
        <v>0.68</v>
      </c>
      <c r="E43" s="124">
        <v>0.68</v>
      </c>
      <c r="F43" s="166"/>
      <c r="G43" s="166"/>
    </row>
    <row r="44" spans="2:8" ht="21.95" customHeight="1">
      <c r="B44" s="291" t="s">
        <v>273</v>
      </c>
      <c r="C44" s="292"/>
      <c r="D44" s="292"/>
      <c r="E44" s="293"/>
    </row>
    <row r="45" spans="2:8" ht="21.95" customHeight="1">
      <c r="B45" s="38" t="s">
        <v>144</v>
      </c>
      <c r="C45" s="38" t="s">
        <v>145</v>
      </c>
      <c r="D45" s="127">
        <v>1.2</v>
      </c>
      <c r="E45" s="125">
        <v>1.2</v>
      </c>
    </row>
    <row r="46" spans="2:8" ht="35.25" customHeight="1">
      <c r="B46" s="300" t="s">
        <v>340</v>
      </c>
      <c r="C46" s="300"/>
      <c r="D46" s="300"/>
      <c r="E46" s="300"/>
    </row>
    <row r="47" spans="2:8" ht="30" customHeight="1">
      <c r="B47" s="40" t="s">
        <v>6</v>
      </c>
      <c r="C47" s="40" t="s">
        <v>7</v>
      </c>
      <c r="D47" s="40" t="s">
        <v>24</v>
      </c>
      <c r="E47" s="40" t="s">
        <v>25</v>
      </c>
    </row>
    <row r="48" spans="2:8" ht="21.95" customHeight="1">
      <c r="B48" s="291" t="s">
        <v>18</v>
      </c>
      <c r="C48" s="292"/>
      <c r="D48" s="292"/>
      <c r="E48" s="293"/>
    </row>
    <row r="49" spans="2:5" ht="21.95" customHeight="1">
      <c r="B49" s="103" t="s">
        <v>175</v>
      </c>
      <c r="C49" s="103" t="s">
        <v>176</v>
      </c>
      <c r="D49" s="102">
        <v>1</v>
      </c>
      <c r="E49" s="125">
        <v>1</v>
      </c>
    </row>
    <row r="50" spans="2:5" ht="21.95" customHeight="1">
      <c r="B50" s="306" t="s">
        <v>19</v>
      </c>
      <c r="C50" s="306"/>
      <c r="D50" s="306"/>
      <c r="E50" s="306"/>
    </row>
    <row r="51" spans="2:5" ht="21.95" customHeight="1">
      <c r="B51" s="41" t="s">
        <v>195</v>
      </c>
      <c r="C51" s="36" t="s">
        <v>196</v>
      </c>
      <c r="D51" s="105">
        <v>100</v>
      </c>
      <c r="E51" s="126">
        <v>100</v>
      </c>
    </row>
    <row r="52" spans="2:5" ht="21.95" customHeight="1">
      <c r="B52" s="103" t="s">
        <v>105</v>
      </c>
      <c r="C52" s="103" t="s">
        <v>106</v>
      </c>
      <c r="D52" s="105">
        <v>3.3</v>
      </c>
      <c r="E52" s="105">
        <v>3.3</v>
      </c>
    </row>
    <row r="53" spans="2:5" ht="21.95" customHeight="1">
      <c r="B53" s="103" t="s">
        <v>41</v>
      </c>
      <c r="C53" s="103" t="s">
        <v>42</v>
      </c>
      <c r="D53" s="105">
        <v>1.1100000000000001</v>
      </c>
      <c r="E53" s="105">
        <v>1.1000000000000001</v>
      </c>
    </row>
    <row r="54" spans="2:5" ht="21.95" customHeight="1">
      <c r="B54" s="262" t="s">
        <v>28</v>
      </c>
      <c r="C54" s="263" t="s">
        <v>28</v>
      </c>
      <c r="D54" s="263"/>
      <c r="E54" s="264"/>
    </row>
    <row r="55" spans="2:5" ht="21.95" customHeight="1">
      <c r="B55" s="36" t="s">
        <v>180</v>
      </c>
      <c r="C55" s="36" t="s">
        <v>181</v>
      </c>
      <c r="D55" s="105">
        <v>34</v>
      </c>
      <c r="E55" s="126">
        <v>34</v>
      </c>
    </row>
    <row r="56" spans="2:5" ht="21.95" customHeight="1">
      <c r="B56" s="302" t="s">
        <v>21</v>
      </c>
      <c r="C56" s="302"/>
      <c r="D56" s="302"/>
      <c r="E56" s="302"/>
    </row>
    <row r="57" spans="2:5" ht="21.95" customHeight="1">
      <c r="B57" s="38" t="s">
        <v>32</v>
      </c>
      <c r="C57" s="38" t="s">
        <v>33</v>
      </c>
      <c r="D57" s="39" t="s">
        <v>26</v>
      </c>
      <c r="E57" s="39" t="s">
        <v>26</v>
      </c>
    </row>
    <row r="58" spans="2:5" ht="33" customHeight="1">
      <c r="B58" s="307" t="s">
        <v>339</v>
      </c>
      <c r="C58" s="307"/>
      <c r="D58" s="307"/>
      <c r="E58" s="307"/>
    </row>
    <row r="59" spans="2:5" ht="24" customHeight="1">
      <c r="B59" s="40" t="s">
        <v>6</v>
      </c>
      <c r="C59" s="40" t="s">
        <v>7</v>
      </c>
      <c r="D59" s="40" t="s">
        <v>24</v>
      </c>
      <c r="E59" s="40" t="s">
        <v>25</v>
      </c>
    </row>
    <row r="60" spans="2:5" ht="19.5" customHeight="1">
      <c r="B60" s="302" t="s">
        <v>16</v>
      </c>
      <c r="C60" s="302"/>
      <c r="D60" s="302"/>
      <c r="E60" s="302"/>
    </row>
    <row r="61" spans="2:5" ht="19.5" customHeight="1">
      <c r="B61" s="133" t="s">
        <v>283</v>
      </c>
      <c r="C61" s="133" t="s">
        <v>282</v>
      </c>
      <c r="D61" s="134">
        <v>1</v>
      </c>
      <c r="E61" s="134">
        <v>1</v>
      </c>
    </row>
    <row r="62" spans="2:5" ht="19.5" customHeight="1">
      <c r="B62" s="291" t="s">
        <v>18</v>
      </c>
      <c r="C62" s="292"/>
      <c r="D62" s="292"/>
      <c r="E62" s="293"/>
    </row>
    <row r="63" spans="2:5" ht="19.5" customHeight="1">
      <c r="B63" s="133" t="s">
        <v>292</v>
      </c>
      <c r="C63" s="133" t="s">
        <v>293</v>
      </c>
      <c r="D63" s="140">
        <v>0.98</v>
      </c>
      <c r="E63" s="140">
        <v>0.98</v>
      </c>
    </row>
    <row r="64" spans="2:5" ht="18" customHeight="1">
      <c r="B64" s="106" t="s">
        <v>54</v>
      </c>
      <c r="C64" s="106" t="s">
        <v>53</v>
      </c>
      <c r="D64" s="140">
        <v>1.9</v>
      </c>
      <c r="E64" s="140">
        <v>1.9</v>
      </c>
    </row>
  </sheetData>
  <mergeCells count="18">
    <mergeCell ref="B46:E46"/>
    <mergeCell ref="B50:E50"/>
    <mergeCell ref="B56:E56"/>
    <mergeCell ref="B48:E48"/>
    <mergeCell ref="B62:E62"/>
    <mergeCell ref="B60:E60"/>
    <mergeCell ref="B58:E58"/>
    <mergeCell ref="B54:E54"/>
    <mergeCell ref="B1:E1"/>
    <mergeCell ref="B3:E3"/>
    <mergeCell ref="B27:E27"/>
    <mergeCell ref="B25:E25"/>
    <mergeCell ref="B20:E20"/>
    <mergeCell ref="B8:E8"/>
    <mergeCell ref="B44:E44"/>
    <mergeCell ref="B10:E10"/>
    <mergeCell ref="B41:E41"/>
    <mergeCell ref="B14:E14"/>
  </mergeCells>
  <pageMargins left="0" right="0.5" top="0" bottom="0" header="0" footer="0"/>
  <pageSetup paperSize="9" scale="8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F28"/>
  <sheetViews>
    <sheetView rightToLeft="1" topLeftCell="A10" zoomScaleNormal="100" workbookViewId="0">
      <selection activeCell="J8" sqref="J8"/>
    </sheetView>
  </sheetViews>
  <sheetFormatPr defaultRowHeight="18.75"/>
  <cols>
    <col min="1" max="1" width="3.7109375" style="159" customWidth="1"/>
    <col min="2" max="2" width="25.28515625" style="160" bestFit="1" customWidth="1"/>
    <col min="3" max="3" width="12.42578125" style="160" customWidth="1"/>
    <col min="4" max="4" width="11.5703125" style="160" customWidth="1"/>
    <col min="5" max="5" width="18" style="160" customWidth="1"/>
    <col min="6" max="6" width="20.7109375" style="160" customWidth="1"/>
    <col min="7" max="256" width="9.140625" style="159"/>
    <col min="257" max="257" width="3.7109375" style="159" customWidth="1"/>
    <col min="258" max="258" width="25.28515625" style="159" bestFit="1" customWidth="1"/>
    <col min="259" max="259" width="12.42578125" style="159" customWidth="1"/>
    <col min="260" max="260" width="11.5703125" style="159" customWidth="1"/>
    <col min="261" max="261" width="16.28515625" style="159" customWidth="1"/>
    <col min="262" max="262" width="20.7109375" style="159" customWidth="1"/>
    <col min="263" max="512" width="9.140625" style="159"/>
    <col min="513" max="513" width="3.7109375" style="159" customWidth="1"/>
    <col min="514" max="514" width="25.28515625" style="159" bestFit="1" customWidth="1"/>
    <col min="515" max="515" width="12.42578125" style="159" customWidth="1"/>
    <col min="516" max="516" width="11.5703125" style="159" customWidth="1"/>
    <col min="517" max="517" width="16.28515625" style="159" customWidth="1"/>
    <col min="518" max="518" width="20.7109375" style="159" customWidth="1"/>
    <col min="519" max="768" width="9.140625" style="159"/>
    <col min="769" max="769" width="3.7109375" style="159" customWidth="1"/>
    <col min="770" max="770" width="25.28515625" style="159" bestFit="1" customWidth="1"/>
    <col min="771" max="771" width="12.42578125" style="159" customWidth="1"/>
    <col min="772" max="772" width="11.5703125" style="159" customWidth="1"/>
    <col min="773" max="773" width="16.28515625" style="159" customWidth="1"/>
    <col min="774" max="774" width="20.7109375" style="159" customWidth="1"/>
    <col min="775" max="1024" width="9.140625" style="159"/>
    <col min="1025" max="1025" width="3.7109375" style="159" customWidth="1"/>
    <col min="1026" max="1026" width="25.28515625" style="159" bestFit="1" customWidth="1"/>
    <col min="1027" max="1027" width="12.42578125" style="159" customWidth="1"/>
    <col min="1028" max="1028" width="11.5703125" style="159" customWidth="1"/>
    <col min="1029" max="1029" width="16.28515625" style="159" customWidth="1"/>
    <col min="1030" max="1030" width="20.7109375" style="159" customWidth="1"/>
    <col min="1031" max="1280" width="9.140625" style="159"/>
    <col min="1281" max="1281" width="3.7109375" style="159" customWidth="1"/>
    <col min="1282" max="1282" width="25.28515625" style="159" bestFit="1" customWidth="1"/>
    <col min="1283" max="1283" width="12.42578125" style="159" customWidth="1"/>
    <col min="1284" max="1284" width="11.5703125" style="159" customWidth="1"/>
    <col min="1285" max="1285" width="16.28515625" style="159" customWidth="1"/>
    <col min="1286" max="1286" width="20.7109375" style="159" customWidth="1"/>
    <col min="1287" max="1536" width="9.140625" style="159"/>
    <col min="1537" max="1537" width="3.7109375" style="159" customWidth="1"/>
    <col min="1538" max="1538" width="25.28515625" style="159" bestFit="1" customWidth="1"/>
    <col min="1539" max="1539" width="12.42578125" style="159" customWidth="1"/>
    <col min="1540" max="1540" width="11.5703125" style="159" customWidth="1"/>
    <col min="1541" max="1541" width="16.28515625" style="159" customWidth="1"/>
    <col min="1542" max="1542" width="20.7109375" style="159" customWidth="1"/>
    <col min="1543" max="1792" width="9.140625" style="159"/>
    <col min="1793" max="1793" width="3.7109375" style="159" customWidth="1"/>
    <col min="1794" max="1794" width="25.28515625" style="159" bestFit="1" customWidth="1"/>
    <col min="1795" max="1795" width="12.42578125" style="159" customWidth="1"/>
    <col min="1796" max="1796" width="11.5703125" style="159" customWidth="1"/>
    <col min="1797" max="1797" width="16.28515625" style="159" customWidth="1"/>
    <col min="1798" max="1798" width="20.7109375" style="159" customWidth="1"/>
    <col min="1799" max="2048" width="9.140625" style="159"/>
    <col min="2049" max="2049" width="3.7109375" style="159" customWidth="1"/>
    <col min="2050" max="2050" width="25.28515625" style="159" bestFit="1" customWidth="1"/>
    <col min="2051" max="2051" width="12.42578125" style="159" customWidth="1"/>
    <col min="2052" max="2052" width="11.5703125" style="159" customWidth="1"/>
    <col min="2053" max="2053" width="16.28515625" style="159" customWidth="1"/>
    <col min="2054" max="2054" width="20.7109375" style="159" customWidth="1"/>
    <col min="2055" max="2304" width="9.140625" style="159"/>
    <col min="2305" max="2305" width="3.7109375" style="159" customWidth="1"/>
    <col min="2306" max="2306" width="25.28515625" style="159" bestFit="1" customWidth="1"/>
    <col min="2307" max="2307" width="12.42578125" style="159" customWidth="1"/>
    <col min="2308" max="2308" width="11.5703125" style="159" customWidth="1"/>
    <col min="2309" max="2309" width="16.28515625" style="159" customWidth="1"/>
    <col min="2310" max="2310" width="20.7109375" style="159" customWidth="1"/>
    <col min="2311" max="2560" width="9.140625" style="159"/>
    <col min="2561" max="2561" width="3.7109375" style="159" customWidth="1"/>
    <col min="2562" max="2562" width="25.28515625" style="159" bestFit="1" customWidth="1"/>
    <col min="2563" max="2563" width="12.42578125" style="159" customWidth="1"/>
    <col min="2564" max="2564" width="11.5703125" style="159" customWidth="1"/>
    <col min="2565" max="2565" width="16.28515625" style="159" customWidth="1"/>
    <col min="2566" max="2566" width="20.7109375" style="159" customWidth="1"/>
    <col min="2567" max="2816" width="9.140625" style="159"/>
    <col min="2817" max="2817" width="3.7109375" style="159" customWidth="1"/>
    <col min="2818" max="2818" width="25.28515625" style="159" bestFit="1" customWidth="1"/>
    <col min="2819" max="2819" width="12.42578125" style="159" customWidth="1"/>
    <col min="2820" max="2820" width="11.5703125" style="159" customWidth="1"/>
    <col min="2821" max="2821" width="16.28515625" style="159" customWidth="1"/>
    <col min="2822" max="2822" width="20.7109375" style="159" customWidth="1"/>
    <col min="2823" max="3072" width="9.140625" style="159"/>
    <col min="3073" max="3073" width="3.7109375" style="159" customWidth="1"/>
    <col min="3074" max="3074" width="25.28515625" style="159" bestFit="1" customWidth="1"/>
    <col min="3075" max="3075" width="12.42578125" style="159" customWidth="1"/>
    <col min="3076" max="3076" width="11.5703125" style="159" customWidth="1"/>
    <col min="3077" max="3077" width="16.28515625" style="159" customWidth="1"/>
    <col min="3078" max="3078" width="20.7109375" style="159" customWidth="1"/>
    <col min="3079" max="3328" width="9.140625" style="159"/>
    <col min="3329" max="3329" width="3.7109375" style="159" customWidth="1"/>
    <col min="3330" max="3330" width="25.28515625" style="159" bestFit="1" customWidth="1"/>
    <col min="3331" max="3331" width="12.42578125" style="159" customWidth="1"/>
    <col min="3332" max="3332" width="11.5703125" style="159" customWidth="1"/>
    <col min="3333" max="3333" width="16.28515625" style="159" customWidth="1"/>
    <col min="3334" max="3334" width="20.7109375" style="159" customWidth="1"/>
    <col min="3335" max="3584" width="9.140625" style="159"/>
    <col min="3585" max="3585" width="3.7109375" style="159" customWidth="1"/>
    <col min="3586" max="3586" width="25.28515625" style="159" bestFit="1" customWidth="1"/>
    <col min="3587" max="3587" width="12.42578125" style="159" customWidth="1"/>
    <col min="3588" max="3588" width="11.5703125" style="159" customWidth="1"/>
    <col min="3589" max="3589" width="16.28515625" style="159" customWidth="1"/>
    <col min="3590" max="3590" width="20.7109375" style="159" customWidth="1"/>
    <col min="3591" max="3840" width="9.140625" style="159"/>
    <col min="3841" max="3841" width="3.7109375" style="159" customWidth="1"/>
    <col min="3842" max="3842" width="25.28515625" style="159" bestFit="1" customWidth="1"/>
    <col min="3843" max="3843" width="12.42578125" style="159" customWidth="1"/>
    <col min="3844" max="3844" width="11.5703125" style="159" customWidth="1"/>
    <col min="3845" max="3845" width="16.28515625" style="159" customWidth="1"/>
    <col min="3846" max="3846" width="20.7109375" style="159" customWidth="1"/>
    <col min="3847" max="4096" width="9.140625" style="159"/>
    <col min="4097" max="4097" width="3.7109375" style="159" customWidth="1"/>
    <col min="4098" max="4098" width="25.28515625" style="159" bestFit="1" customWidth="1"/>
    <col min="4099" max="4099" width="12.42578125" style="159" customWidth="1"/>
    <col min="4100" max="4100" width="11.5703125" style="159" customWidth="1"/>
    <col min="4101" max="4101" width="16.28515625" style="159" customWidth="1"/>
    <col min="4102" max="4102" width="20.7109375" style="159" customWidth="1"/>
    <col min="4103" max="4352" width="9.140625" style="159"/>
    <col min="4353" max="4353" width="3.7109375" style="159" customWidth="1"/>
    <col min="4354" max="4354" width="25.28515625" style="159" bestFit="1" customWidth="1"/>
    <col min="4355" max="4355" width="12.42578125" style="159" customWidth="1"/>
    <col min="4356" max="4356" width="11.5703125" style="159" customWidth="1"/>
    <col min="4357" max="4357" width="16.28515625" style="159" customWidth="1"/>
    <col min="4358" max="4358" width="20.7109375" style="159" customWidth="1"/>
    <col min="4359" max="4608" width="9.140625" style="159"/>
    <col min="4609" max="4609" width="3.7109375" style="159" customWidth="1"/>
    <col min="4610" max="4610" width="25.28515625" style="159" bestFit="1" customWidth="1"/>
    <col min="4611" max="4611" width="12.42578125" style="159" customWidth="1"/>
    <col min="4612" max="4612" width="11.5703125" style="159" customWidth="1"/>
    <col min="4613" max="4613" width="16.28515625" style="159" customWidth="1"/>
    <col min="4614" max="4614" width="20.7109375" style="159" customWidth="1"/>
    <col min="4615" max="4864" width="9.140625" style="159"/>
    <col min="4865" max="4865" width="3.7109375" style="159" customWidth="1"/>
    <col min="4866" max="4866" width="25.28515625" style="159" bestFit="1" customWidth="1"/>
    <col min="4867" max="4867" width="12.42578125" style="159" customWidth="1"/>
    <col min="4868" max="4868" width="11.5703125" style="159" customWidth="1"/>
    <col min="4869" max="4869" width="16.28515625" style="159" customWidth="1"/>
    <col min="4870" max="4870" width="20.7109375" style="159" customWidth="1"/>
    <col min="4871" max="5120" width="9.140625" style="159"/>
    <col min="5121" max="5121" width="3.7109375" style="159" customWidth="1"/>
    <col min="5122" max="5122" width="25.28515625" style="159" bestFit="1" customWidth="1"/>
    <col min="5123" max="5123" width="12.42578125" style="159" customWidth="1"/>
    <col min="5124" max="5124" width="11.5703125" style="159" customWidth="1"/>
    <col min="5125" max="5125" width="16.28515625" style="159" customWidth="1"/>
    <col min="5126" max="5126" width="20.7109375" style="159" customWidth="1"/>
    <col min="5127" max="5376" width="9.140625" style="159"/>
    <col min="5377" max="5377" width="3.7109375" style="159" customWidth="1"/>
    <col min="5378" max="5378" width="25.28515625" style="159" bestFit="1" customWidth="1"/>
    <col min="5379" max="5379" width="12.42578125" style="159" customWidth="1"/>
    <col min="5380" max="5380" width="11.5703125" style="159" customWidth="1"/>
    <col min="5381" max="5381" width="16.28515625" style="159" customWidth="1"/>
    <col min="5382" max="5382" width="20.7109375" style="159" customWidth="1"/>
    <col min="5383" max="5632" width="9.140625" style="159"/>
    <col min="5633" max="5633" width="3.7109375" style="159" customWidth="1"/>
    <col min="5634" max="5634" width="25.28515625" style="159" bestFit="1" customWidth="1"/>
    <col min="5635" max="5635" width="12.42578125" style="159" customWidth="1"/>
    <col min="5636" max="5636" width="11.5703125" style="159" customWidth="1"/>
    <col min="5637" max="5637" width="16.28515625" style="159" customWidth="1"/>
    <col min="5638" max="5638" width="20.7109375" style="159" customWidth="1"/>
    <col min="5639" max="5888" width="9.140625" style="159"/>
    <col min="5889" max="5889" width="3.7109375" style="159" customWidth="1"/>
    <col min="5890" max="5890" width="25.28515625" style="159" bestFit="1" customWidth="1"/>
    <col min="5891" max="5891" width="12.42578125" style="159" customWidth="1"/>
    <col min="5892" max="5892" width="11.5703125" style="159" customWidth="1"/>
    <col min="5893" max="5893" width="16.28515625" style="159" customWidth="1"/>
    <col min="5894" max="5894" width="20.7109375" style="159" customWidth="1"/>
    <col min="5895" max="6144" width="9.140625" style="159"/>
    <col min="6145" max="6145" width="3.7109375" style="159" customWidth="1"/>
    <col min="6146" max="6146" width="25.28515625" style="159" bestFit="1" customWidth="1"/>
    <col min="6147" max="6147" width="12.42578125" style="159" customWidth="1"/>
    <col min="6148" max="6148" width="11.5703125" style="159" customWidth="1"/>
    <col min="6149" max="6149" width="16.28515625" style="159" customWidth="1"/>
    <col min="6150" max="6150" width="20.7109375" style="159" customWidth="1"/>
    <col min="6151" max="6400" width="9.140625" style="159"/>
    <col min="6401" max="6401" width="3.7109375" style="159" customWidth="1"/>
    <col min="6402" max="6402" width="25.28515625" style="159" bestFit="1" customWidth="1"/>
    <col min="6403" max="6403" width="12.42578125" style="159" customWidth="1"/>
    <col min="6404" max="6404" width="11.5703125" style="159" customWidth="1"/>
    <col min="6405" max="6405" width="16.28515625" style="159" customWidth="1"/>
    <col min="6406" max="6406" width="20.7109375" style="159" customWidth="1"/>
    <col min="6407" max="6656" width="9.140625" style="159"/>
    <col min="6657" max="6657" width="3.7109375" style="159" customWidth="1"/>
    <col min="6658" max="6658" width="25.28515625" style="159" bestFit="1" customWidth="1"/>
    <col min="6659" max="6659" width="12.42578125" style="159" customWidth="1"/>
    <col min="6660" max="6660" width="11.5703125" style="159" customWidth="1"/>
    <col min="6661" max="6661" width="16.28515625" style="159" customWidth="1"/>
    <col min="6662" max="6662" width="20.7109375" style="159" customWidth="1"/>
    <col min="6663" max="6912" width="9.140625" style="159"/>
    <col min="6913" max="6913" width="3.7109375" style="159" customWidth="1"/>
    <col min="6914" max="6914" width="25.28515625" style="159" bestFit="1" customWidth="1"/>
    <col min="6915" max="6915" width="12.42578125" style="159" customWidth="1"/>
    <col min="6916" max="6916" width="11.5703125" style="159" customWidth="1"/>
    <col min="6917" max="6917" width="16.28515625" style="159" customWidth="1"/>
    <col min="6918" max="6918" width="20.7109375" style="159" customWidth="1"/>
    <col min="6919" max="7168" width="9.140625" style="159"/>
    <col min="7169" max="7169" width="3.7109375" style="159" customWidth="1"/>
    <col min="7170" max="7170" width="25.28515625" style="159" bestFit="1" customWidth="1"/>
    <col min="7171" max="7171" width="12.42578125" style="159" customWidth="1"/>
    <col min="7172" max="7172" width="11.5703125" style="159" customWidth="1"/>
    <col min="7173" max="7173" width="16.28515625" style="159" customWidth="1"/>
    <col min="7174" max="7174" width="20.7109375" style="159" customWidth="1"/>
    <col min="7175" max="7424" width="9.140625" style="159"/>
    <col min="7425" max="7425" width="3.7109375" style="159" customWidth="1"/>
    <col min="7426" max="7426" width="25.28515625" style="159" bestFit="1" customWidth="1"/>
    <col min="7427" max="7427" width="12.42578125" style="159" customWidth="1"/>
    <col min="7428" max="7428" width="11.5703125" style="159" customWidth="1"/>
    <col min="7429" max="7429" width="16.28515625" style="159" customWidth="1"/>
    <col min="7430" max="7430" width="20.7109375" style="159" customWidth="1"/>
    <col min="7431" max="7680" width="9.140625" style="159"/>
    <col min="7681" max="7681" width="3.7109375" style="159" customWidth="1"/>
    <col min="7682" max="7682" width="25.28515625" style="159" bestFit="1" customWidth="1"/>
    <col min="7683" max="7683" width="12.42578125" style="159" customWidth="1"/>
    <col min="7684" max="7684" width="11.5703125" style="159" customWidth="1"/>
    <col min="7685" max="7685" width="16.28515625" style="159" customWidth="1"/>
    <col min="7686" max="7686" width="20.7109375" style="159" customWidth="1"/>
    <col min="7687" max="7936" width="9.140625" style="159"/>
    <col min="7937" max="7937" width="3.7109375" style="159" customWidth="1"/>
    <col min="7938" max="7938" width="25.28515625" style="159" bestFit="1" customWidth="1"/>
    <col min="7939" max="7939" width="12.42578125" style="159" customWidth="1"/>
    <col min="7940" max="7940" width="11.5703125" style="159" customWidth="1"/>
    <col min="7941" max="7941" width="16.28515625" style="159" customWidth="1"/>
    <col min="7942" max="7942" width="20.7109375" style="159" customWidth="1"/>
    <col min="7943" max="8192" width="9.140625" style="159"/>
    <col min="8193" max="8193" width="3.7109375" style="159" customWidth="1"/>
    <col min="8194" max="8194" width="25.28515625" style="159" bestFit="1" customWidth="1"/>
    <col min="8195" max="8195" width="12.42578125" style="159" customWidth="1"/>
    <col min="8196" max="8196" width="11.5703125" style="159" customWidth="1"/>
    <col min="8197" max="8197" width="16.28515625" style="159" customWidth="1"/>
    <col min="8198" max="8198" width="20.7109375" style="159" customWidth="1"/>
    <col min="8199" max="8448" width="9.140625" style="159"/>
    <col min="8449" max="8449" width="3.7109375" style="159" customWidth="1"/>
    <col min="8450" max="8450" width="25.28515625" style="159" bestFit="1" customWidth="1"/>
    <col min="8451" max="8451" width="12.42578125" style="159" customWidth="1"/>
    <col min="8452" max="8452" width="11.5703125" style="159" customWidth="1"/>
    <col min="8453" max="8453" width="16.28515625" style="159" customWidth="1"/>
    <col min="8454" max="8454" width="20.7109375" style="159" customWidth="1"/>
    <col min="8455" max="8704" width="9.140625" style="159"/>
    <col min="8705" max="8705" width="3.7109375" style="159" customWidth="1"/>
    <col min="8706" max="8706" width="25.28515625" style="159" bestFit="1" customWidth="1"/>
    <col min="8707" max="8707" width="12.42578125" style="159" customWidth="1"/>
    <col min="8708" max="8708" width="11.5703125" style="159" customWidth="1"/>
    <col min="8709" max="8709" width="16.28515625" style="159" customWidth="1"/>
    <col min="8710" max="8710" width="20.7109375" style="159" customWidth="1"/>
    <col min="8711" max="8960" width="9.140625" style="159"/>
    <col min="8961" max="8961" width="3.7109375" style="159" customWidth="1"/>
    <col min="8962" max="8962" width="25.28515625" style="159" bestFit="1" customWidth="1"/>
    <col min="8963" max="8963" width="12.42578125" style="159" customWidth="1"/>
    <col min="8964" max="8964" width="11.5703125" style="159" customWidth="1"/>
    <col min="8965" max="8965" width="16.28515625" style="159" customWidth="1"/>
    <col min="8966" max="8966" width="20.7109375" style="159" customWidth="1"/>
    <col min="8967" max="9216" width="9.140625" style="159"/>
    <col min="9217" max="9217" width="3.7109375" style="159" customWidth="1"/>
    <col min="9218" max="9218" width="25.28515625" style="159" bestFit="1" customWidth="1"/>
    <col min="9219" max="9219" width="12.42578125" style="159" customWidth="1"/>
    <col min="9220" max="9220" width="11.5703125" style="159" customWidth="1"/>
    <col min="9221" max="9221" width="16.28515625" style="159" customWidth="1"/>
    <col min="9222" max="9222" width="20.7109375" style="159" customWidth="1"/>
    <col min="9223" max="9472" width="9.140625" style="159"/>
    <col min="9473" max="9473" width="3.7109375" style="159" customWidth="1"/>
    <col min="9474" max="9474" width="25.28515625" style="159" bestFit="1" customWidth="1"/>
    <col min="9475" max="9475" width="12.42578125" style="159" customWidth="1"/>
    <col min="9476" max="9476" width="11.5703125" style="159" customWidth="1"/>
    <col min="9477" max="9477" width="16.28515625" style="159" customWidth="1"/>
    <col min="9478" max="9478" width="20.7109375" style="159" customWidth="1"/>
    <col min="9479" max="9728" width="9.140625" style="159"/>
    <col min="9729" max="9729" width="3.7109375" style="159" customWidth="1"/>
    <col min="9730" max="9730" width="25.28515625" style="159" bestFit="1" customWidth="1"/>
    <col min="9731" max="9731" width="12.42578125" style="159" customWidth="1"/>
    <col min="9732" max="9732" width="11.5703125" style="159" customWidth="1"/>
    <col min="9733" max="9733" width="16.28515625" style="159" customWidth="1"/>
    <col min="9734" max="9734" width="20.7109375" style="159" customWidth="1"/>
    <col min="9735" max="9984" width="9.140625" style="159"/>
    <col min="9985" max="9985" width="3.7109375" style="159" customWidth="1"/>
    <col min="9986" max="9986" width="25.28515625" style="159" bestFit="1" customWidth="1"/>
    <col min="9987" max="9987" width="12.42578125" style="159" customWidth="1"/>
    <col min="9988" max="9988" width="11.5703125" style="159" customWidth="1"/>
    <col min="9989" max="9989" width="16.28515625" style="159" customWidth="1"/>
    <col min="9990" max="9990" width="20.7109375" style="159" customWidth="1"/>
    <col min="9991" max="10240" width="9.140625" style="159"/>
    <col min="10241" max="10241" width="3.7109375" style="159" customWidth="1"/>
    <col min="10242" max="10242" width="25.28515625" style="159" bestFit="1" customWidth="1"/>
    <col min="10243" max="10243" width="12.42578125" style="159" customWidth="1"/>
    <col min="10244" max="10244" width="11.5703125" style="159" customWidth="1"/>
    <col min="10245" max="10245" width="16.28515625" style="159" customWidth="1"/>
    <col min="10246" max="10246" width="20.7109375" style="159" customWidth="1"/>
    <col min="10247" max="10496" width="9.140625" style="159"/>
    <col min="10497" max="10497" width="3.7109375" style="159" customWidth="1"/>
    <col min="10498" max="10498" width="25.28515625" style="159" bestFit="1" customWidth="1"/>
    <col min="10499" max="10499" width="12.42578125" style="159" customWidth="1"/>
    <col min="10500" max="10500" width="11.5703125" style="159" customWidth="1"/>
    <col min="10501" max="10501" width="16.28515625" style="159" customWidth="1"/>
    <col min="10502" max="10502" width="20.7109375" style="159" customWidth="1"/>
    <col min="10503" max="10752" width="9.140625" style="159"/>
    <col min="10753" max="10753" width="3.7109375" style="159" customWidth="1"/>
    <col min="10754" max="10754" width="25.28515625" style="159" bestFit="1" customWidth="1"/>
    <col min="10755" max="10755" width="12.42578125" style="159" customWidth="1"/>
    <col min="10756" max="10756" width="11.5703125" style="159" customWidth="1"/>
    <col min="10757" max="10757" width="16.28515625" style="159" customWidth="1"/>
    <col min="10758" max="10758" width="20.7109375" style="159" customWidth="1"/>
    <col min="10759" max="11008" width="9.140625" style="159"/>
    <col min="11009" max="11009" width="3.7109375" style="159" customWidth="1"/>
    <col min="11010" max="11010" width="25.28515625" style="159" bestFit="1" customWidth="1"/>
    <col min="11011" max="11011" width="12.42578125" style="159" customWidth="1"/>
    <col min="11012" max="11012" width="11.5703125" style="159" customWidth="1"/>
    <col min="11013" max="11013" width="16.28515625" style="159" customWidth="1"/>
    <col min="11014" max="11014" width="20.7109375" style="159" customWidth="1"/>
    <col min="11015" max="11264" width="9.140625" style="159"/>
    <col min="11265" max="11265" width="3.7109375" style="159" customWidth="1"/>
    <col min="11266" max="11266" width="25.28515625" style="159" bestFit="1" customWidth="1"/>
    <col min="11267" max="11267" width="12.42578125" style="159" customWidth="1"/>
    <col min="11268" max="11268" width="11.5703125" style="159" customWidth="1"/>
    <col min="11269" max="11269" width="16.28515625" style="159" customWidth="1"/>
    <col min="11270" max="11270" width="20.7109375" style="159" customWidth="1"/>
    <col min="11271" max="11520" width="9.140625" style="159"/>
    <col min="11521" max="11521" width="3.7109375" style="159" customWidth="1"/>
    <col min="11522" max="11522" width="25.28515625" style="159" bestFit="1" customWidth="1"/>
    <col min="11523" max="11523" width="12.42578125" style="159" customWidth="1"/>
    <col min="11524" max="11524" width="11.5703125" style="159" customWidth="1"/>
    <col min="11525" max="11525" width="16.28515625" style="159" customWidth="1"/>
    <col min="11526" max="11526" width="20.7109375" style="159" customWidth="1"/>
    <col min="11527" max="11776" width="9.140625" style="159"/>
    <col min="11777" max="11777" width="3.7109375" style="159" customWidth="1"/>
    <col min="11778" max="11778" width="25.28515625" style="159" bestFit="1" customWidth="1"/>
    <col min="11779" max="11779" width="12.42578125" style="159" customWidth="1"/>
    <col min="11780" max="11780" width="11.5703125" style="159" customWidth="1"/>
    <col min="11781" max="11781" width="16.28515625" style="159" customWidth="1"/>
    <col min="11782" max="11782" width="20.7109375" style="159" customWidth="1"/>
    <col min="11783" max="12032" width="9.140625" style="159"/>
    <col min="12033" max="12033" width="3.7109375" style="159" customWidth="1"/>
    <col min="12034" max="12034" width="25.28515625" style="159" bestFit="1" customWidth="1"/>
    <col min="12035" max="12035" width="12.42578125" style="159" customWidth="1"/>
    <col min="12036" max="12036" width="11.5703125" style="159" customWidth="1"/>
    <col min="12037" max="12037" width="16.28515625" style="159" customWidth="1"/>
    <col min="12038" max="12038" width="20.7109375" style="159" customWidth="1"/>
    <col min="12039" max="12288" width="9.140625" style="159"/>
    <col min="12289" max="12289" width="3.7109375" style="159" customWidth="1"/>
    <col min="12290" max="12290" width="25.28515625" style="159" bestFit="1" customWidth="1"/>
    <col min="12291" max="12291" width="12.42578125" style="159" customWidth="1"/>
    <col min="12292" max="12292" width="11.5703125" style="159" customWidth="1"/>
    <col min="12293" max="12293" width="16.28515625" style="159" customWidth="1"/>
    <col min="12294" max="12294" width="20.7109375" style="159" customWidth="1"/>
    <col min="12295" max="12544" width="9.140625" style="159"/>
    <col min="12545" max="12545" width="3.7109375" style="159" customWidth="1"/>
    <col min="12546" max="12546" width="25.28515625" style="159" bestFit="1" customWidth="1"/>
    <col min="12547" max="12547" width="12.42578125" style="159" customWidth="1"/>
    <col min="12548" max="12548" width="11.5703125" style="159" customWidth="1"/>
    <col min="12549" max="12549" width="16.28515625" style="159" customWidth="1"/>
    <col min="12550" max="12550" width="20.7109375" style="159" customWidth="1"/>
    <col min="12551" max="12800" width="9.140625" style="159"/>
    <col min="12801" max="12801" width="3.7109375" style="159" customWidth="1"/>
    <col min="12802" max="12802" width="25.28515625" style="159" bestFit="1" customWidth="1"/>
    <col min="12803" max="12803" width="12.42578125" style="159" customWidth="1"/>
    <col min="12804" max="12804" width="11.5703125" style="159" customWidth="1"/>
    <col min="12805" max="12805" width="16.28515625" style="159" customWidth="1"/>
    <col min="12806" max="12806" width="20.7109375" style="159" customWidth="1"/>
    <col min="12807" max="13056" width="9.140625" style="159"/>
    <col min="13057" max="13057" width="3.7109375" style="159" customWidth="1"/>
    <col min="13058" max="13058" width="25.28515625" style="159" bestFit="1" customWidth="1"/>
    <col min="13059" max="13059" width="12.42578125" style="159" customWidth="1"/>
    <col min="13060" max="13060" width="11.5703125" style="159" customWidth="1"/>
    <col min="13061" max="13061" width="16.28515625" style="159" customWidth="1"/>
    <col min="13062" max="13062" width="20.7109375" style="159" customWidth="1"/>
    <col min="13063" max="13312" width="9.140625" style="159"/>
    <col min="13313" max="13313" width="3.7109375" style="159" customWidth="1"/>
    <col min="13314" max="13314" width="25.28515625" style="159" bestFit="1" customWidth="1"/>
    <col min="13315" max="13315" width="12.42578125" style="159" customWidth="1"/>
    <col min="13316" max="13316" width="11.5703125" style="159" customWidth="1"/>
    <col min="13317" max="13317" width="16.28515625" style="159" customWidth="1"/>
    <col min="13318" max="13318" width="20.7109375" style="159" customWidth="1"/>
    <col min="13319" max="13568" width="9.140625" style="159"/>
    <col min="13569" max="13569" width="3.7109375" style="159" customWidth="1"/>
    <col min="13570" max="13570" width="25.28515625" style="159" bestFit="1" customWidth="1"/>
    <col min="13571" max="13571" width="12.42578125" style="159" customWidth="1"/>
    <col min="13572" max="13572" width="11.5703125" style="159" customWidth="1"/>
    <col min="13573" max="13573" width="16.28515625" style="159" customWidth="1"/>
    <col min="13574" max="13574" width="20.7109375" style="159" customWidth="1"/>
    <col min="13575" max="13824" width="9.140625" style="159"/>
    <col min="13825" max="13825" width="3.7109375" style="159" customWidth="1"/>
    <col min="13826" max="13826" width="25.28515625" style="159" bestFit="1" customWidth="1"/>
    <col min="13827" max="13827" width="12.42578125" style="159" customWidth="1"/>
    <col min="13828" max="13828" width="11.5703125" style="159" customWidth="1"/>
    <col min="13829" max="13829" width="16.28515625" style="159" customWidth="1"/>
    <col min="13830" max="13830" width="20.7109375" style="159" customWidth="1"/>
    <col min="13831" max="14080" width="9.140625" style="159"/>
    <col min="14081" max="14081" width="3.7109375" style="159" customWidth="1"/>
    <col min="14082" max="14082" width="25.28515625" style="159" bestFit="1" customWidth="1"/>
    <col min="14083" max="14083" width="12.42578125" style="159" customWidth="1"/>
    <col min="14084" max="14084" width="11.5703125" style="159" customWidth="1"/>
    <col min="14085" max="14085" width="16.28515625" style="159" customWidth="1"/>
    <col min="14086" max="14086" width="20.7109375" style="159" customWidth="1"/>
    <col min="14087" max="14336" width="9.140625" style="159"/>
    <col min="14337" max="14337" width="3.7109375" style="159" customWidth="1"/>
    <col min="14338" max="14338" width="25.28515625" style="159" bestFit="1" customWidth="1"/>
    <col min="14339" max="14339" width="12.42578125" style="159" customWidth="1"/>
    <col min="14340" max="14340" width="11.5703125" style="159" customWidth="1"/>
    <col min="14341" max="14341" width="16.28515625" style="159" customWidth="1"/>
    <col min="14342" max="14342" width="20.7109375" style="159" customWidth="1"/>
    <col min="14343" max="14592" width="9.140625" style="159"/>
    <col min="14593" max="14593" width="3.7109375" style="159" customWidth="1"/>
    <col min="14594" max="14594" width="25.28515625" style="159" bestFit="1" customWidth="1"/>
    <col min="14595" max="14595" width="12.42578125" style="159" customWidth="1"/>
    <col min="14596" max="14596" width="11.5703125" style="159" customWidth="1"/>
    <col min="14597" max="14597" width="16.28515625" style="159" customWidth="1"/>
    <col min="14598" max="14598" width="20.7109375" style="159" customWidth="1"/>
    <col min="14599" max="14848" width="9.140625" style="159"/>
    <col min="14849" max="14849" width="3.7109375" style="159" customWidth="1"/>
    <col min="14850" max="14850" width="25.28515625" style="159" bestFit="1" customWidth="1"/>
    <col min="14851" max="14851" width="12.42578125" style="159" customWidth="1"/>
    <col min="14852" max="14852" width="11.5703125" style="159" customWidth="1"/>
    <col min="14853" max="14853" width="16.28515625" style="159" customWidth="1"/>
    <col min="14854" max="14854" width="20.7109375" style="159" customWidth="1"/>
    <col min="14855" max="15104" width="9.140625" style="159"/>
    <col min="15105" max="15105" width="3.7109375" style="159" customWidth="1"/>
    <col min="15106" max="15106" width="25.28515625" style="159" bestFit="1" customWidth="1"/>
    <col min="15107" max="15107" width="12.42578125" style="159" customWidth="1"/>
    <col min="15108" max="15108" width="11.5703125" style="159" customWidth="1"/>
    <col min="15109" max="15109" width="16.28515625" style="159" customWidth="1"/>
    <col min="15110" max="15110" width="20.7109375" style="159" customWidth="1"/>
    <col min="15111" max="15360" width="9.140625" style="159"/>
    <col min="15361" max="15361" width="3.7109375" style="159" customWidth="1"/>
    <col min="15362" max="15362" width="25.28515625" style="159" bestFit="1" customWidth="1"/>
    <col min="15363" max="15363" width="12.42578125" style="159" customWidth="1"/>
    <col min="15364" max="15364" width="11.5703125" style="159" customWidth="1"/>
    <col min="15365" max="15365" width="16.28515625" style="159" customWidth="1"/>
    <col min="15366" max="15366" width="20.7109375" style="159" customWidth="1"/>
    <col min="15367" max="15616" width="9.140625" style="159"/>
    <col min="15617" max="15617" width="3.7109375" style="159" customWidth="1"/>
    <col min="15618" max="15618" width="25.28515625" style="159" bestFit="1" customWidth="1"/>
    <col min="15619" max="15619" width="12.42578125" style="159" customWidth="1"/>
    <col min="15620" max="15620" width="11.5703125" style="159" customWidth="1"/>
    <col min="15621" max="15621" width="16.28515625" style="159" customWidth="1"/>
    <col min="15622" max="15622" width="20.7109375" style="159" customWidth="1"/>
    <col min="15623" max="15872" width="9.140625" style="159"/>
    <col min="15873" max="15873" width="3.7109375" style="159" customWidth="1"/>
    <col min="15874" max="15874" width="25.28515625" style="159" bestFit="1" customWidth="1"/>
    <col min="15875" max="15875" width="12.42578125" style="159" customWidth="1"/>
    <col min="15876" max="15876" width="11.5703125" style="159" customWidth="1"/>
    <col min="15877" max="15877" width="16.28515625" style="159" customWidth="1"/>
    <col min="15878" max="15878" width="20.7109375" style="159" customWidth="1"/>
    <col min="15879" max="16128" width="9.140625" style="159"/>
    <col min="16129" max="16129" width="3.7109375" style="159" customWidth="1"/>
    <col min="16130" max="16130" width="25.28515625" style="159" bestFit="1" customWidth="1"/>
    <col min="16131" max="16131" width="12.42578125" style="159" customWidth="1"/>
    <col min="16132" max="16132" width="11.5703125" style="159" customWidth="1"/>
    <col min="16133" max="16133" width="16.28515625" style="159" customWidth="1"/>
    <col min="16134" max="16134" width="20.7109375" style="159" customWidth="1"/>
    <col min="16135" max="16384" width="9.140625" style="159"/>
  </cols>
  <sheetData>
    <row r="1" spans="2:6" ht="27" customHeight="1">
      <c r="B1" s="309" t="s">
        <v>329</v>
      </c>
      <c r="C1" s="309"/>
    </row>
    <row r="2" spans="2:6" ht="18" customHeight="1">
      <c r="B2" s="310" t="s">
        <v>352</v>
      </c>
      <c r="C2" s="310"/>
      <c r="D2" s="310"/>
      <c r="E2" s="310"/>
    </row>
    <row r="3" spans="2:6" ht="21.95" customHeight="1">
      <c r="B3" s="309"/>
      <c r="C3" s="309"/>
      <c r="D3" s="309"/>
    </row>
    <row r="4" spans="2:6" ht="21.95" customHeight="1">
      <c r="B4" s="308" t="s">
        <v>330</v>
      </c>
      <c r="C4" s="308"/>
      <c r="D4" s="308"/>
      <c r="E4" s="308"/>
      <c r="F4" s="308"/>
    </row>
    <row r="5" spans="2:6">
      <c r="B5" s="372" t="s">
        <v>23</v>
      </c>
      <c r="C5" s="373" t="s">
        <v>7</v>
      </c>
      <c r="D5" s="373" t="s">
        <v>3</v>
      </c>
      <c r="E5" s="373" t="s">
        <v>27</v>
      </c>
      <c r="F5" s="373" t="s">
        <v>1</v>
      </c>
    </row>
    <row r="6" spans="2:6" ht="21.95" customHeight="1">
      <c r="B6" s="374" t="s">
        <v>16</v>
      </c>
      <c r="C6" s="375"/>
      <c r="D6" s="375"/>
      <c r="E6" s="375"/>
      <c r="F6" s="376"/>
    </row>
    <row r="7" spans="2:6" ht="21.95" customHeight="1">
      <c r="B7" s="377" t="s">
        <v>331</v>
      </c>
      <c r="C7" s="378" t="s">
        <v>309</v>
      </c>
      <c r="D7" s="379">
        <v>16</v>
      </c>
      <c r="E7" s="379">
        <v>4700000</v>
      </c>
      <c r="F7" s="379">
        <v>22609145.41</v>
      </c>
    </row>
    <row r="8" spans="2:6" ht="21.95" customHeight="1">
      <c r="B8" s="377" t="s">
        <v>235</v>
      </c>
      <c r="C8" s="378" t="s">
        <v>236</v>
      </c>
      <c r="D8" s="379">
        <v>22</v>
      </c>
      <c r="E8" s="379">
        <v>150000000</v>
      </c>
      <c r="F8" s="379">
        <v>43500000</v>
      </c>
    </row>
    <row r="9" spans="2:6" ht="21.95" customHeight="1">
      <c r="B9" s="380" t="s">
        <v>17</v>
      </c>
      <c r="C9" s="381"/>
      <c r="D9" s="379">
        <f>SUM(D7:D8)</f>
        <v>38</v>
      </c>
      <c r="E9" s="379">
        <f>SUM(E7:E8)</f>
        <v>154700000</v>
      </c>
      <c r="F9" s="379">
        <f>SUM(F7:F8)</f>
        <v>66109145.409999996</v>
      </c>
    </row>
    <row r="10" spans="2:6" ht="21.95" customHeight="1">
      <c r="B10" s="382" t="s">
        <v>334</v>
      </c>
      <c r="C10" s="383"/>
      <c r="D10" s="379">
        <f>D9</f>
        <v>38</v>
      </c>
      <c r="E10" s="379">
        <f>E9</f>
        <v>154700000</v>
      </c>
      <c r="F10" s="379">
        <f>F9</f>
        <v>66109145.409999996</v>
      </c>
    </row>
    <row r="11" spans="2:6" ht="21.95" customHeight="1">
      <c r="B11" s="182"/>
      <c r="C11" s="182"/>
      <c r="D11" s="182"/>
      <c r="E11" s="182"/>
      <c r="F11" s="182"/>
    </row>
    <row r="12" spans="2:6" ht="21.95" customHeight="1">
      <c r="B12" s="308" t="s">
        <v>335</v>
      </c>
      <c r="C12" s="308"/>
      <c r="D12" s="308"/>
      <c r="E12" s="308"/>
      <c r="F12" s="308"/>
    </row>
    <row r="13" spans="2:6" ht="23.25" customHeight="1">
      <c r="B13" s="372" t="s">
        <v>23</v>
      </c>
      <c r="C13" s="373" t="s">
        <v>7</v>
      </c>
      <c r="D13" s="373" t="s">
        <v>3</v>
      </c>
      <c r="E13" s="373" t="s">
        <v>27</v>
      </c>
      <c r="F13" s="373" t="s">
        <v>1</v>
      </c>
    </row>
    <row r="14" spans="2:6" ht="21" customHeight="1">
      <c r="B14" s="374" t="s">
        <v>16</v>
      </c>
      <c r="C14" s="375"/>
      <c r="D14" s="375"/>
      <c r="E14" s="375"/>
      <c r="F14" s="376"/>
    </row>
    <row r="15" spans="2:6" ht="21" customHeight="1">
      <c r="B15" s="377" t="s">
        <v>269</v>
      </c>
      <c r="C15" s="378" t="s">
        <v>268</v>
      </c>
      <c r="D15" s="379">
        <v>2</v>
      </c>
      <c r="E15" s="379">
        <v>4000000</v>
      </c>
      <c r="F15" s="379">
        <v>13940000</v>
      </c>
    </row>
    <row r="16" spans="2:6" ht="21" customHeight="1">
      <c r="B16" s="377" t="s">
        <v>331</v>
      </c>
      <c r="C16" s="378" t="s">
        <v>309</v>
      </c>
      <c r="D16" s="379">
        <v>3</v>
      </c>
      <c r="E16" s="379">
        <v>41000000</v>
      </c>
      <c r="F16" s="379">
        <v>196800000</v>
      </c>
    </row>
    <row r="17" spans="2:6">
      <c r="B17" s="380" t="s">
        <v>17</v>
      </c>
      <c r="C17" s="381"/>
      <c r="D17" s="379">
        <f>SUM(D15:D16)</f>
        <v>5</v>
      </c>
      <c r="E17" s="379">
        <f>SUM(E15:E16)</f>
        <v>45000000</v>
      </c>
      <c r="F17" s="379">
        <f>SUM(F15:F16)</f>
        <v>210740000</v>
      </c>
    </row>
    <row r="18" spans="2:6">
      <c r="B18" s="374" t="s">
        <v>332</v>
      </c>
      <c r="C18" s="375"/>
      <c r="D18" s="375"/>
      <c r="E18" s="375"/>
      <c r="F18" s="376"/>
    </row>
    <row r="19" spans="2:6">
      <c r="B19" s="384" t="s">
        <v>296</v>
      </c>
      <c r="C19" s="385" t="s">
        <v>297</v>
      </c>
      <c r="D19" s="379">
        <v>12</v>
      </c>
      <c r="E19" s="379">
        <v>1450573</v>
      </c>
      <c r="F19" s="379">
        <v>4401925.96</v>
      </c>
    </row>
    <row r="20" spans="2:6" ht="21.75" customHeight="1">
      <c r="B20" s="382" t="s">
        <v>333</v>
      </c>
      <c r="C20" s="383"/>
      <c r="D20" s="379">
        <f>SUM(D19)</f>
        <v>12</v>
      </c>
      <c r="E20" s="379">
        <f>SUM(E19)</f>
        <v>1450573</v>
      </c>
      <c r="F20" s="379">
        <f>SUM(F19)</f>
        <v>4401925.96</v>
      </c>
    </row>
    <row r="21" spans="2:6" ht="21.75" customHeight="1">
      <c r="B21" s="382" t="s">
        <v>334</v>
      </c>
      <c r="C21" s="383"/>
      <c r="D21" s="379">
        <f>D17+D20</f>
        <v>17</v>
      </c>
      <c r="E21" s="379">
        <f>E17+E20</f>
        <v>46450573</v>
      </c>
      <c r="F21" s="379">
        <f>F17+F20</f>
        <v>215141925.96000001</v>
      </c>
    </row>
    <row r="23" spans="2:6">
      <c r="B23" s="386" t="s">
        <v>353</v>
      </c>
      <c r="C23" s="386"/>
      <c r="D23" s="386"/>
      <c r="E23" s="386"/>
      <c r="F23" s="386"/>
    </row>
    <row r="24" spans="2:6">
      <c r="B24" s="387" t="s">
        <v>23</v>
      </c>
      <c r="C24" s="388" t="s">
        <v>7</v>
      </c>
      <c r="D24" s="388" t="s">
        <v>3</v>
      </c>
      <c r="E24" s="388" t="s">
        <v>27</v>
      </c>
      <c r="F24" s="388" t="s">
        <v>1</v>
      </c>
    </row>
    <row r="25" spans="2:6">
      <c r="B25" s="389" t="s">
        <v>16</v>
      </c>
      <c r="C25" s="390"/>
      <c r="D25" s="390"/>
      <c r="E25" s="390"/>
      <c r="F25" s="391"/>
    </row>
    <row r="26" spans="2:6">
      <c r="B26" s="392" t="s">
        <v>354</v>
      </c>
      <c r="C26" s="393" t="s">
        <v>261</v>
      </c>
      <c r="D26" s="394">
        <v>1</v>
      </c>
      <c r="E26" s="394">
        <v>718026</v>
      </c>
      <c r="F26" s="394">
        <v>430815.6</v>
      </c>
    </row>
    <row r="27" spans="2:6">
      <c r="B27" s="395" t="s">
        <v>17</v>
      </c>
      <c r="C27" s="396"/>
      <c r="D27" s="394">
        <f>SUM(D26)</f>
        <v>1</v>
      </c>
      <c r="E27" s="394">
        <f>SUM(E26)</f>
        <v>718026</v>
      </c>
      <c r="F27" s="394">
        <f>SUM(F26)</f>
        <v>430815.6</v>
      </c>
    </row>
    <row r="28" spans="2:6">
      <c r="B28" s="397" t="s">
        <v>334</v>
      </c>
      <c r="C28" s="398"/>
      <c r="D28" s="394">
        <f>D27</f>
        <v>1</v>
      </c>
      <c r="E28" s="394">
        <f>E27</f>
        <v>718026</v>
      </c>
      <c r="F28" s="394">
        <f>F27</f>
        <v>430815.6</v>
      </c>
    </row>
  </sheetData>
  <mergeCells count="17">
    <mergeCell ref="B25:F25"/>
    <mergeCell ref="B27:C27"/>
    <mergeCell ref="B28:C28"/>
    <mergeCell ref="B1:C1"/>
    <mergeCell ref="B2:E2"/>
    <mergeCell ref="B3:D3"/>
    <mergeCell ref="B4:F4"/>
    <mergeCell ref="B6:F6"/>
    <mergeCell ref="B9:C9"/>
    <mergeCell ref="B10:C10"/>
    <mergeCell ref="B12:F12"/>
    <mergeCell ref="B18:F18"/>
    <mergeCell ref="B14:F14"/>
    <mergeCell ref="B17:C17"/>
    <mergeCell ref="B20:C20"/>
    <mergeCell ref="B21:C21"/>
    <mergeCell ref="B23:F23"/>
  </mergeCells>
  <pageMargins left="0" right="0" top="0" bottom="0" header="0" footer="0"/>
  <pageSetup paperSize="9" scale="95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I28"/>
  <sheetViews>
    <sheetView rightToLeft="1" tabSelected="1" workbookViewId="0">
      <selection activeCell="D4" sqref="D4"/>
    </sheetView>
  </sheetViews>
  <sheetFormatPr defaultColWidth="9.140625" defaultRowHeight="15"/>
  <cols>
    <col min="1" max="1" width="1.28515625" style="1" customWidth="1"/>
    <col min="2" max="2" width="27.85546875" style="1" customWidth="1"/>
    <col min="3" max="3" width="7.85546875" style="1" customWidth="1"/>
    <col min="4" max="5" width="11.42578125" style="1" customWidth="1"/>
    <col min="6" max="6" width="13.28515625" style="1" customWidth="1"/>
    <col min="7" max="7" width="13.140625" style="1" customWidth="1"/>
    <col min="8" max="8" width="15.42578125" style="1" customWidth="1"/>
    <col min="9" max="9" width="20.7109375" style="1" customWidth="1"/>
    <col min="10" max="16384" width="9.140625" style="1"/>
  </cols>
  <sheetData>
    <row r="1" spans="2:9" ht="22.5">
      <c r="B1" s="33" t="s">
        <v>0</v>
      </c>
      <c r="C1" s="34"/>
      <c r="D1" s="34"/>
      <c r="E1" s="34"/>
      <c r="F1" s="34"/>
      <c r="G1" s="34"/>
      <c r="H1" s="34"/>
      <c r="I1" s="35"/>
    </row>
    <row r="2" spans="2:9" ht="21">
      <c r="B2" s="230" t="s">
        <v>346</v>
      </c>
      <c r="C2" s="230"/>
      <c r="D2" s="230"/>
      <c r="E2" s="230"/>
      <c r="F2" s="92"/>
      <c r="G2" s="92"/>
      <c r="H2" s="92"/>
      <c r="I2" s="93"/>
    </row>
    <row r="3" spans="2:9" ht="21">
      <c r="B3" s="352" t="s">
        <v>355</v>
      </c>
      <c r="C3" s="352"/>
      <c r="D3" s="352"/>
      <c r="E3" s="352"/>
      <c r="F3" s="352"/>
      <c r="G3" s="352"/>
      <c r="H3" s="352"/>
      <c r="I3" s="352"/>
    </row>
    <row r="4" spans="2:9" ht="30">
      <c r="B4" s="173" t="s">
        <v>6</v>
      </c>
      <c r="C4" s="174" t="s">
        <v>7</v>
      </c>
      <c r="D4" s="174" t="s">
        <v>9</v>
      </c>
      <c r="E4" s="174" t="s">
        <v>10</v>
      </c>
      <c r="F4" s="174" t="s">
        <v>11</v>
      </c>
      <c r="G4" s="175" t="s">
        <v>3</v>
      </c>
      <c r="H4" s="174" t="s">
        <v>2</v>
      </c>
      <c r="I4" s="174" t="s">
        <v>1</v>
      </c>
    </row>
    <row r="5" spans="2:9">
      <c r="B5" s="353" t="s">
        <v>16</v>
      </c>
      <c r="C5" s="354"/>
      <c r="D5" s="354"/>
      <c r="E5" s="354"/>
      <c r="F5" s="354"/>
      <c r="G5" s="354"/>
      <c r="H5" s="354"/>
      <c r="I5" s="355"/>
    </row>
    <row r="6" spans="2:9" ht="15.75">
      <c r="B6" s="176" t="s">
        <v>159</v>
      </c>
      <c r="C6" s="177" t="s">
        <v>88</v>
      </c>
      <c r="D6" s="177">
        <v>0.08</v>
      </c>
      <c r="E6" s="177">
        <v>0.08</v>
      </c>
      <c r="F6" s="177">
        <v>0.08</v>
      </c>
      <c r="G6" s="178">
        <v>4</v>
      </c>
      <c r="H6" s="179">
        <v>18000000</v>
      </c>
      <c r="I6" s="179">
        <v>1440000</v>
      </c>
    </row>
    <row r="7" spans="2:9" ht="15.75">
      <c r="B7" s="346" t="s">
        <v>327</v>
      </c>
      <c r="C7" s="347"/>
      <c r="D7" s="348"/>
      <c r="E7" s="348"/>
      <c r="F7" s="348"/>
      <c r="G7" s="179">
        <v>4</v>
      </c>
      <c r="H7" s="179">
        <v>18000000</v>
      </c>
      <c r="I7" s="179">
        <v>1440000</v>
      </c>
    </row>
    <row r="8" spans="2:9">
      <c r="B8" s="353" t="s">
        <v>19</v>
      </c>
      <c r="C8" s="354"/>
      <c r="D8" s="354"/>
      <c r="E8" s="354"/>
      <c r="F8" s="354"/>
      <c r="G8" s="354"/>
      <c r="H8" s="354"/>
      <c r="I8" s="355"/>
    </row>
    <row r="9" spans="2:9" ht="15.75">
      <c r="B9" s="176" t="s">
        <v>300</v>
      </c>
      <c r="C9" s="180" t="s">
        <v>301</v>
      </c>
      <c r="D9" s="177">
        <v>3.35</v>
      </c>
      <c r="E9" s="177">
        <v>3.35</v>
      </c>
      <c r="F9" s="177">
        <v>3.35</v>
      </c>
      <c r="G9" s="178">
        <v>4</v>
      </c>
      <c r="H9" s="179">
        <v>7060000</v>
      </c>
      <c r="I9" s="179">
        <v>23651000</v>
      </c>
    </row>
    <row r="10" spans="2:9" ht="15.75">
      <c r="B10" s="346"/>
      <c r="C10" s="347"/>
      <c r="D10" s="348"/>
      <c r="E10" s="348"/>
      <c r="F10" s="348"/>
      <c r="G10" s="179">
        <v>4</v>
      </c>
      <c r="H10" s="179">
        <v>7060000</v>
      </c>
      <c r="I10" s="179">
        <v>23651000</v>
      </c>
    </row>
    <row r="11" spans="2:9" ht="15.75">
      <c r="B11" s="349" t="s">
        <v>328</v>
      </c>
      <c r="C11" s="350"/>
      <c r="D11" s="351"/>
      <c r="E11" s="351"/>
      <c r="F11" s="351"/>
      <c r="G11" s="181">
        <f>G10+G7</f>
        <v>8</v>
      </c>
      <c r="H11" s="181">
        <f t="shared" ref="H11:I11" si="0">H10+H7</f>
        <v>25060000</v>
      </c>
      <c r="I11" s="181">
        <f t="shared" si="0"/>
        <v>25091000</v>
      </c>
    </row>
    <row r="12" spans="2:9" ht="24" customHeight="1">
      <c r="B12" s="340" t="s">
        <v>84</v>
      </c>
      <c r="C12" s="340"/>
      <c r="D12" s="340"/>
      <c r="E12" s="340"/>
      <c r="F12" s="340"/>
      <c r="G12" s="340"/>
      <c r="H12" s="340"/>
      <c r="I12" s="340"/>
    </row>
    <row r="13" spans="2:9" ht="24.75" customHeight="1">
      <c r="B13" s="341" t="s">
        <v>6</v>
      </c>
      <c r="C13" s="342"/>
      <c r="D13" s="343" t="s">
        <v>7</v>
      </c>
      <c r="E13" s="344"/>
      <c r="F13" s="343" t="s">
        <v>24</v>
      </c>
      <c r="G13" s="345"/>
      <c r="H13" s="345"/>
      <c r="I13" s="344"/>
    </row>
    <row r="14" spans="2:9" ht="15" customHeight="1">
      <c r="B14" s="356" t="s">
        <v>16</v>
      </c>
      <c r="C14" s="357"/>
      <c r="D14" s="357"/>
      <c r="E14" s="357"/>
      <c r="F14" s="357"/>
      <c r="G14" s="357"/>
      <c r="H14" s="357"/>
      <c r="I14" s="358"/>
    </row>
    <row r="15" spans="2:9" ht="15" customHeight="1">
      <c r="B15" s="362" t="s">
        <v>220</v>
      </c>
      <c r="C15" s="363"/>
      <c r="D15" s="364" t="s">
        <v>221</v>
      </c>
      <c r="E15" s="364"/>
      <c r="F15" s="331" t="s">
        <v>97</v>
      </c>
      <c r="G15" s="332"/>
      <c r="H15" s="332"/>
      <c r="I15" s="333"/>
    </row>
    <row r="16" spans="2:9" ht="15" customHeight="1">
      <c r="B16" s="362" t="s">
        <v>280</v>
      </c>
      <c r="C16" s="363"/>
      <c r="D16" s="364" t="s">
        <v>279</v>
      </c>
      <c r="E16" s="364"/>
      <c r="F16" s="321">
        <v>3</v>
      </c>
      <c r="G16" s="322"/>
      <c r="H16" s="322"/>
      <c r="I16" s="323"/>
    </row>
    <row r="17" spans="2:9" ht="15" customHeight="1">
      <c r="B17" s="334" t="s">
        <v>98</v>
      </c>
      <c r="C17" s="335"/>
      <c r="D17" s="335"/>
      <c r="E17" s="335"/>
      <c r="F17" s="335"/>
      <c r="G17" s="335"/>
      <c r="H17" s="335"/>
      <c r="I17" s="336"/>
    </row>
    <row r="18" spans="2:9" ht="15" customHeight="1">
      <c r="B18" s="319" t="s">
        <v>142</v>
      </c>
      <c r="C18" s="320"/>
      <c r="D18" s="327" t="s">
        <v>143</v>
      </c>
      <c r="E18" s="327"/>
      <c r="F18" s="337" t="s">
        <v>97</v>
      </c>
      <c r="G18" s="338"/>
      <c r="H18" s="338"/>
      <c r="I18" s="339"/>
    </row>
    <row r="19" spans="2:9" ht="15" customHeight="1">
      <c r="B19" s="319" t="s">
        <v>187</v>
      </c>
      <c r="C19" s="320"/>
      <c r="D19" s="327" t="s">
        <v>188</v>
      </c>
      <c r="E19" s="327"/>
      <c r="F19" s="321">
        <v>1</v>
      </c>
      <c r="G19" s="322"/>
      <c r="H19" s="322"/>
      <c r="I19" s="323"/>
    </row>
    <row r="20" spans="2:9" ht="15" customHeight="1">
      <c r="B20" s="319" t="s">
        <v>294</v>
      </c>
      <c r="C20" s="320"/>
      <c r="D20" s="327" t="s">
        <v>295</v>
      </c>
      <c r="E20" s="327"/>
      <c r="F20" s="337" t="s">
        <v>97</v>
      </c>
      <c r="G20" s="338"/>
      <c r="H20" s="338"/>
      <c r="I20" s="339"/>
    </row>
    <row r="21" spans="2:9" ht="15" customHeight="1">
      <c r="B21" s="319" t="s">
        <v>311</v>
      </c>
      <c r="C21" s="320"/>
      <c r="D21" s="327" t="s">
        <v>312</v>
      </c>
      <c r="E21" s="327"/>
      <c r="F21" s="337" t="s">
        <v>97</v>
      </c>
      <c r="G21" s="338"/>
      <c r="H21" s="338"/>
      <c r="I21" s="339"/>
    </row>
    <row r="22" spans="2:9" ht="15" customHeight="1">
      <c r="B22" s="319" t="s">
        <v>337</v>
      </c>
      <c r="C22" s="320"/>
      <c r="D22" s="327" t="s">
        <v>338</v>
      </c>
      <c r="E22" s="327"/>
      <c r="F22" s="337" t="s">
        <v>97</v>
      </c>
      <c r="G22" s="338"/>
      <c r="H22" s="338"/>
      <c r="I22" s="339"/>
    </row>
    <row r="23" spans="2:9" ht="15" customHeight="1">
      <c r="B23" s="359" t="s">
        <v>67</v>
      </c>
      <c r="C23" s="360"/>
      <c r="D23" s="360"/>
      <c r="E23" s="360"/>
      <c r="F23" s="360"/>
      <c r="G23" s="360"/>
      <c r="H23" s="360"/>
      <c r="I23" s="361"/>
    </row>
    <row r="24" spans="2:9" ht="15" customHeight="1">
      <c r="B24" s="319" t="s">
        <v>135</v>
      </c>
      <c r="C24" s="320"/>
      <c r="D24" s="317" t="s">
        <v>136</v>
      </c>
      <c r="E24" s="318"/>
      <c r="F24" s="321">
        <v>10</v>
      </c>
      <c r="G24" s="322"/>
      <c r="H24" s="322"/>
      <c r="I24" s="323"/>
    </row>
    <row r="25" spans="2:9" ht="15" customHeight="1">
      <c r="B25" s="319" t="s">
        <v>140</v>
      </c>
      <c r="C25" s="320"/>
      <c r="D25" s="317" t="s">
        <v>141</v>
      </c>
      <c r="E25" s="318"/>
      <c r="F25" s="321">
        <v>9.5</v>
      </c>
      <c r="G25" s="322"/>
      <c r="H25" s="322"/>
      <c r="I25" s="323"/>
    </row>
    <row r="26" spans="2:9" ht="15" customHeight="1">
      <c r="B26" s="324" t="s">
        <v>151</v>
      </c>
      <c r="C26" s="325"/>
      <c r="D26" s="326" t="s">
        <v>152</v>
      </c>
      <c r="E26" s="326"/>
      <c r="F26" s="321">
        <v>1</v>
      </c>
      <c r="G26" s="322"/>
      <c r="H26" s="322"/>
      <c r="I26" s="323"/>
    </row>
    <row r="27" spans="2:9" ht="15" customHeight="1">
      <c r="B27" s="319" t="s">
        <v>177</v>
      </c>
      <c r="C27" s="320"/>
      <c r="D27" s="327" t="s">
        <v>178</v>
      </c>
      <c r="E27" s="327"/>
      <c r="F27" s="328" t="s">
        <v>97</v>
      </c>
      <c r="G27" s="329"/>
      <c r="H27" s="329"/>
      <c r="I27" s="330"/>
    </row>
    <row r="28" spans="2:9" ht="15" customHeight="1">
      <c r="B28" s="311" t="s">
        <v>321</v>
      </c>
      <c r="C28" s="312"/>
      <c r="D28" s="313" t="s">
        <v>322</v>
      </c>
      <c r="E28" s="313"/>
      <c r="F28" s="314" t="s">
        <v>97</v>
      </c>
      <c r="G28" s="315"/>
      <c r="H28" s="315"/>
      <c r="I28" s="316"/>
    </row>
  </sheetData>
  <mergeCells count="53">
    <mergeCell ref="B14:I14"/>
    <mergeCell ref="B18:C18"/>
    <mergeCell ref="B23:I23"/>
    <mergeCell ref="B19:C19"/>
    <mergeCell ref="D19:E19"/>
    <mergeCell ref="F19:I19"/>
    <mergeCell ref="D18:E18"/>
    <mergeCell ref="F18:I18"/>
    <mergeCell ref="B15:C15"/>
    <mergeCell ref="D15:E15"/>
    <mergeCell ref="D20:E20"/>
    <mergeCell ref="F20:I20"/>
    <mergeCell ref="F21:I21"/>
    <mergeCell ref="B16:C16"/>
    <mergeCell ref="D16:E16"/>
    <mergeCell ref="B22:C22"/>
    <mergeCell ref="B2:E2"/>
    <mergeCell ref="B12:I12"/>
    <mergeCell ref="B13:C13"/>
    <mergeCell ref="D13:E13"/>
    <mergeCell ref="F13:I13"/>
    <mergeCell ref="B10:C10"/>
    <mergeCell ref="D10:F10"/>
    <mergeCell ref="B11:C11"/>
    <mergeCell ref="D11:F11"/>
    <mergeCell ref="B3:I3"/>
    <mergeCell ref="B5:I5"/>
    <mergeCell ref="B7:C7"/>
    <mergeCell ref="D7:F7"/>
    <mergeCell ref="B8:I8"/>
    <mergeCell ref="B24:C24"/>
    <mergeCell ref="F24:I24"/>
    <mergeCell ref="F15:I15"/>
    <mergeCell ref="B17:I17"/>
    <mergeCell ref="B20:C20"/>
    <mergeCell ref="D24:E24"/>
    <mergeCell ref="B21:C21"/>
    <mergeCell ref="D21:E21"/>
    <mergeCell ref="F16:I16"/>
    <mergeCell ref="D22:E22"/>
    <mergeCell ref="F22:I22"/>
    <mergeCell ref="B28:C28"/>
    <mergeCell ref="D28:E28"/>
    <mergeCell ref="F28:I28"/>
    <mergeCell ref="D25:E25"/>
    <mergeCell ref="B25:C25"/>
    <mergeCell ref="F25:I25"/>
    <mergeCell ref="B26:C26"/>
    <mergeCell ref="D26:E26"/>
    <mergeCell ref="F26:I26"/>
    <mergeCell ref="B27:C27"/>
    <mergeCell ref="D27:E27"/>
    <mergeCell ref="F27:I27"/>
  </mergeCells>
  <pageMargins left="0.70866141732283505" right="0.70866141732283505" top="0.74803149606299202" bottom="0.74803149606299202" header="0.31496062992126" footer="0.31496062992126"/>
  <pageSetup paperSize="9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G20"/>
  <sheetViews>
    <sheetView rightToLeft="1" workbookViewId="0">
      <selection activeCell="B2" sqref="B2:E2"/>
    </sheetView>
  </sheetViews>
  <sheetFormatPr defaultRowHeight="15"/>
  <cols>
    <col min="1" max="1" width="1.140625" style="2" customWidth="1"/>
    <col min="2" max="2" width="28.28515625" style="2" customWidth="1"/>
    <col min="3" max="3" width="17.42578125" style="2" customWidth="1"/>
    <col min="4" max="4" width="24.7109375" style="2" customWidth="1"/>
    <col min="5" max="5" width="16.85546875" style="101" customWidth="1"/>
    <col min="6" max="6" width="15.85546875" style="101" customWidth="1"/>
    <col min="7" max="7" width="26.85546875" style="2" customWidth="1"/>
    <col min="8" max="10" width="9.140625" style="2"/>
    <col min="11" max="11" width="19" style="2" customWidth="1"/>
    <col min="12" max="235" width="9.140625" style="2"/>
    <col min="236" max="236" width="1.140625" style="2" customWidth="1"/>
    <col min="237" max="237" width="28.28515625" style="2" customWidth="1"/>
    <col min="238" max="238" width="14.85546875" style="2" customWidth="1"/>
    <col min="239" max="239" width="18.5703125" style="2" customWidth="1"/>
    <col min="240" max="240" width="10.140625" style="2" customWidth="1"/>
    <col min="241" max="241" width="20.140625" style="2" customWidth="1"/>
    <col min="242" max="242" width="37.7109375" style="2" customWidth="1"/>
    <col min="243" max="491" width="9.140625" style="2"/>
    <col min="492" max="492" width="1.140625" style="2" customWidth="1"/>
    <col min="493" max="493" width="28.28515625" style="2" customWidth="1"/>
    <col min="494" max="494" width="14.85546875" style="2" customWidth="1"/>
    <col min="495" max="495" width="18.5703125" style="2" customWidth="1"/>
    <col min="496" max="496" width="10.140625" style="2" customWidth="1"/>
    <col min="497" max="497" width="20.140625" style="2" customWidth="1"/>
    <col min="498" max="498" width="37.7109375" style="2" customWidth="1"/>
    <col min="499" max="747" width="9.140625" style="2"/>
    <col min="748" max="748" width="1.140625" style="2" customWidth="1"/>
    <col min="749" max="749" width="28.28515625" style="2" customWidth="1"/>
    <col min="750" max="750" width="14.85546875" style="2" customWidth="1"/>
    <col min="751" max="751" width="18.5703125" style="2" customWidth="1"/>
    <col min="752" max="752" width="10.140625" style="2" customWidth="1"/>
    <col min="753" max="753" width="20.140625" style="2" customWidth="1"/>
    <col min="754" max="754" width="37.7109375" style="2" customWidth="1"/>
    <col min="755" max="1003" width="9.140625" style="2"/>
    <col min="1004" max="1004" width="1.140625" style="2" customWidth="1"/>
    <col min="1005" max="1005" width="28.28515625" style="2" customWidth="1"/>
    <col min="1006" max="1006" width="14.85546875" style="2" customWidth="1"/>
    <col min="1007" max="1007" width="18.5703125" style="2" customWidth="1"/>
    <col min="1008" max="1008" width="10.140625" style="2" customWidth="1"/>
    <col min="1009" max="1009" width="20.140625" style="2" customWidth="1"/>
    <col min="1010" max="1010" width="37.7109375" style="2" customWidth="1"/>
    <col min="1011" max="1259" width="9.140625" style="2"/>
    <col min="1260" max="1260" width="1.140625" style="2" customWidth="1"/>
    <col min="1261" max="1261" width="28.28515625" style="2" customWidth="1"/>
    <col min="1262" max="1262" width="14.85546875" style="2" customWidth="1"/>
    <col min="1263" max="1263" width="18.5703125" style="2" customWidth="1"/>
    <col min="1264" max="1264" width="10.140625" style="2" customWidth="1"/>
    <col min="1265" max="1265" width="20.140625" style="2" customWidth="1"/>
    <col min="1266" max="1266" width="37.7109375" style="2" customWidth="1"/>
    <col min="1267" max="1515" width="9.140625" style="2"/>
    <col min="1516" max="1516" width="1.140625" style="2" customWidth="1"/>
    <col min="1517" max="1517" width="28.28515625" style="2" customWidth="1"/>
    <col min="1518" max="1518" width="14.85546875" style="2" customWidth="1"/>
    <col min="1519" max="1519" width="18.5703125" style="2" customWidth="1"/>
    <col min="1520" max="1520" width="10.140625" style="2" customWidth="1"/>
    <col min="1521" max="1521" width="20.140625" style="2" customWidth="1"/>
    <col min="1522" max="1522" width="37.7109375" style="2" customWidth="1"/>
    <col min="1523" max="1771" width="9.140625" style="2"/>
    <col min="1772" max="1772" width="1.140625" style="2" customWidth="1"/>
    <col min="1773" max="1773" width="28.28515625" style="2" customWidth="1"/>
    <col min="1774" max="1774" width="14.85546875" style="2" customWidth="1"/>
    <col min="1775" max="1775" width="18.5703125" style="2" customWidth="1"/>
    <col min="1776" max="1776" width="10.140625" style="2" customWidth="1"/>
    <col min="1777" max="1777" width="20.140625" style="2" customWidth="1"/>
    <col min="1778" max="1778" width="37.7109375" style="2" customWidth="1"/>
    <col min="1779" max="2027" width="9.140625" style="2"/>
    <col min="2028" max="2028" width="1.140625" style="2" customWidth="1"/>
    <col min="2029" max="2029" width="28.28515625" style="2" customWidth="1"/>
    <col min="2030" max="2030" width="14.85546875" style="2" customWidth="1"/>
    <col min="2031" max="2031" width="18.5703125" style="2" customWidth="1"/>
    <col min="2032" max="2032" width="10.140625" style="2" customWidth="1"/>
    <col min="2033" max="2033" width="20.140625" style="2" customWidth="1"/>
    <col min="2034" max="2034" width="37.7109375" style="2" customWidth="1"/>
    <col min="2035" max="2283" width="9.140625" style="2"/>
    <col min="2284" max="2284" width="1.140625" style="2" customWidth="1"/>
    <col min="2285" max="2285" width="28.28515625" style="2" customWidth="1"/>
    <col min="2286" max="2286" width="14.85546875" style="2" customWidth="1"/>
    <col min="2287" max="2287" width="18.5703125" style="2" customWidth="1"/>
    <col min="2288" max="2288" width="10.140625" style="2" customWidth="1"/>
    <col min="2289" max="2289" width="20.140625" style="2" customWidth="1"/>
    <col min="2290" max="2290" width="37.7109375" style="2" customWidth="1"/>
    <col min="2291" max="2539" width="9.140625" style="2"/>
    <col min="2540" max="2540" width="1.140625" style="2" customWidth="1"/>
    <col min="2541" max="2541" width="28.28515625" style="2" customWidth="1"/>
    <col min="2542" max="2542" width="14.85546875" style="2" customWidth="1"/>
    <col min="2543" max="2543" width="18.5703125" style="2" customWidth="1"/>
    <col min="2544" max="2544" width="10.140625" style="2" customWidth="1"/>
    <col min="2545" max="2545" width="20.140625" style="2" customWidth="1"/>
    <col min="2546" max="2546" width="37.7109375" style="2" customWidth="1"/>
    <col min="2547" max="2795" width="9.140625" style="2"/>
    <col min="2796" max="2796" width="1.140625" style="2" customWidth="1"/>
    <col min="2797" max="2797" width="28.28515625" style="2" customWidth="1"/>
    <col min="2798" max="2798" width="14.85546875" style="2" customWidth="1"/>
    <col min="2799" max="2799" width="18.5703125" style="2" customWidth="1"/>
    <col min="2800" max="2800" width="10.140625" style="2" customWidth="1"/>
    <col min="2801" max="2801" width="20.140625" style="2" customWidth="1"/>
    <col min="2802" max="2802" width="37.7109375" style="2" customWidth="1"/>
    <col min="2803" max="3051" width="9.140625" style="2"/>
    <col min="3052" max="3052" width="1.140625" style="2" customWidth="1"/>
    <col min="3053" max="3053" width="28.28515625" style="2" customWidth="1"/>
    <col min="3054" max="3054" width="14.85546875" style="2" customWidth="1"/>
    <col min="3055" max="3055" width="18.5703125" style="2" customWidth="1"/>
    <col min="3056" max="3056" width="10.140625" style="2" customWidth="1"/>
    <col min="3057" max="3057" width="20.140625" style="2" customWidth="1"/>
    <col min="3058" max="3058" width="37.7109375" style="2" customWidth="1"/>
    <col min="3059" max="3307" width="9.140625" style="2"/>
    <col min="3308" max="3308" width="1.140625" style="2" customWidth="1"/>
    <col min="3309" max="3309" width="28.28515625" style="2" customWidth="1"/>
    <col min="3310" max="3310" width="14.85546875" style="2" customWidth="1"/>
    <col min="3311" max="3311" width="18.5703125" style="2" customWidth="1"/>
    <col min="3312" max="3312" width="10.140625" style="2" customWidth="1"/>
    <col min="3313" max="3313" width="20.140625" style="2" customWidth="1"/>
    <col min="3314" max="3314" width="37.7109375" style="2" customWidth="1"/>
    <col min="3315" max="3563" width="9.140625" style="2"/>
    <col min="3564" max="3564" width="1.140625" style="2" customWidth="1"/>
    <col min="3565" max="3565" width="28.28515625" style="2" customWidth="1"/>
    <col min="3566" max="3566" width="14.85546875" style="2" customWidth="1"/>
    <col min="3567" max="3567" width="18.5703125" style="2" customWidth="1"/>
    <col min="3568" max="3568" width="10.140625" style="2" customWidth="1"/>
    <col min="3569" max="3569" width="20.140625" style="2" customWidth="1"/>
    <col min="3570" max="3570" width="37.7109375" style="2" customWidth="1"/>
    <col min="3571" max="3819" width="9.140625" style="2"/>
    <col min="3820" max="3820" width="1.140625" style="2" customWidth="1"/>
    <col min="3821" max="3821" width="28.28515625" style="2" customWidth="1"/>
    <col min="3822" max="3822" width="14.85546875" style="2" customWidth="1"/>
    <col min="3823" max="3823" width="18.5703125" style="2" customWidth="1"/>
    <col min="3824" max="3824" width="10.140625" style="2" customWidth="1"/>
    <col min="3825" max="3825" width="20.140625" style="2" customWidth="1"/>
    <col min="3826" max="3826" width="37.7109375" style="2" customWidth="1"/>
    <col min="3827" max="4075" width="9.140625" style="2"/>
    <col min="4076" max="4076" width="1.140625" style="2" customWidth="1"/>
    <col min="4077" max="4077" width="28.28515625" style="2" customWidth="1"/>
    <col min="4078" max="4078" width="14.85546875" style="2" customWidth="1"/>
    <col min="4079" max="4079" width="18.5703125" style="2" customWidth="1"/>
    <col min="4080" max="4080" width="10.140625" style="2" customWidth="1"/>
    <col min="4081" max="4081" width="20.140625" style="2" customWidth="1"/>
    <col min="4082" max="4082" width="37.7109375" style="2" customWidth="1"/>
    <col min="4083" max="4331" width="9.140625" style="2"/>
    <col min="4332" max="4332" width="1.140625" style="2" customWidth="1"/>
    <col min="4333" max="4333" width="28.28515625" style="2" customWidth="1"/>
    <col min="4334" max="4334" width="14.85546875" style="2" customWidth="1"/>
    <col min="4335" max="4335" width="18.5703125" style="2" customWidth="1"/>
    <col min="4336" max="4336" width="10.140625" style="2" customWidth="1"/>
    <col min="4337" max="4337" width="20.140625" style="2" customWidth="1"/>
    <col min="4338" max="4338" width="37.7109375" style="2" customWidth="1"/>
    <col min="4339" max="4587" width="9.140625" style="2"/>
    <col min="4588" max="4588" width="1.140625" style="2" customWidth="1"/>
    <col min="4589" max="4589" width="28.28515625" style="2" customWidth="1"/>
    <col min="4590" max="4590" width="14.85546875" style="2" customWidth="1"/>
    <col min="4591" max="4591" width="18.5703125" style="2" customWidth="1"/>
    <col min="4592" max="4592" width="10.140625" style="2" customWidth="1"/>
    <col min="4593" max="4593" width="20.140625" style="2" customWidth="1"/>
    <col min="4594" max="4594" width="37.7109375" style="2" customWidth="1"/>
    <col min="4595" max="4843" width="9.140625" style="2"/>
    <col min="4844" max="4844" width="1.140625" style="2" customWidth="1"/>
    <col min="4845" max="4845" width="28.28515625" style="2" customWidth="1"/>
    <col min="4846" max="4846" width="14.85546875" style="2" customWidth="1"/>
    <col min="4847" max="4847" width="18.5703125" style="2" customWidth="1"/>
    <col min="4848" max="4848" width="10.140625" style="2" customWidth="1"/>
    <col min="4849" max="4849" width="20.140625" style="2" customWidth="1"/>
    <col min="4850" max="4850" width="37.7109375" style="2" customWidth="1"/>
    <col min="4851" max="5099" width="9.140625" style="2"/>
    <col min="5100" max="5100" width="1.140625" style="2" customWidth="1"/>
    <col min="5101" max="5101" width="28.28515625" style="2" customWidth="1"/>
    <col min="5102" max="5102" width="14.85546875" style="2" customWidth="1"/>
    <col min="5103" max="5103" width="18.5703125" style="2" customWidth="1"/>
    <col min="5104" max="5104" width="10.140625" style="2" customWidth="1"/>
    <col min="5105" max="5105" width="20.140625" style="2" customWidth="1"/>
    <col min="5106" max="5106" width="37.7109375" style="2" customWidth="1"/>
    <col min="5107" max="5355" width="9.140625" style="2"/>
    <col min="5356" max="5356" width="1.140625" style="2" customWidth="1"/>
    <col min="5357" max="5357" width="28.28515625" style="2" customWidth="1"/>
    <col min="5358" max="5358" width="14.85546875" style="2" customWidth="1"/>
    <col min="5359" max="5359" width="18.5703125" style="2" customWidth="1"/>
    <col min="5360" max="5360" width="10.140625" style="2" customWidth="1"/>
    <col min="5361" max="5361" width="20.140625" style="2" customWidth="1"/>
    <col min="5362" max="5362" width="37.7109375" style="2" customWidth="1"/>
    <col min="5363" max="5611" width="9.140625" style="2"/>
    <col min="5612" max="5612" width="1.140625" style="2" customWidth="1"/>
    <col min="5613" max="5613" width="28.28515625" style="2" customWidth="1"/>
    <col min="5614" max="5614" width="14.85546875" style="2" customWidth="1"/>
    <col min="5615" max="5615" width="18.5703125" style="2" customWidth="1"/>
    <col min="5616" max="5616" width="10.140625" style="2" customWidth="1"/>
    <col min="5617" max="5617" width="20.140625" style="2" customWidth="1"/>
    <col min="5618" max="5618" width="37.7109375" style="2" customWidth="1"/>
    <col min="5619" max="5867" width="9.140625" style="2"/>
    <col min="5868" max="5868" width="1.140625" style="2" customWidth="1"/>
    <col min="5869" max="5869" width="28.28515625" style="2" customWidth="1"/>
    <col min="5870" max="5870" width="14.85546875" style="2" customWidth="1"/>
    <col min="5871" max="5871" width="18.5703125" style="2" customWidth="1"/>
    <col min="5872" max="5872" width="10.140625" style="2" customWidth="1"/>
    <col min="5873" max="5873" width="20.140625" style="2" customWidth="1"/>
    <col min="5874" max="5874" width="37.7109375" style="2" customWidth="1"/>
    <col min="5875" max="6123" width="9.140625" style="2"/>
    <col min="6124" max="6124" width="1.140625" style="2" customWidth="1"/>
    <col min="6125" max="6125" width="28.28515625" style="2" customWidth="1"/>
    <col min="6126" max="6126" width="14.85546875" style="2" customWidth="1"/>
    <col min="6127" max="6127" width="18.5703125" style="2" customWidth="1"/>
    <col min="6128" max="6128" width="10.140625" style="2" customWidth="1"/>
    <col min="6129" max="6129" width="20.140625" style="2" customWidth="1"/>
    <col min="6130" max="6130" width="37.7109375" style="2" customWidth="1"/>
    <col min="6131" max="6379" width="9.140625" style="2"/>
    <col min="6380" max="6380" width="1.140625" style="2" customWidth="1"/>
    <col min="6381" max="6381" width="28.28515625" style="2" customWidth="1"/>
    <col min="6382" max="6382" width="14.85546875" style="2" customWidth="1"/>
    <col min="6383" max="6383" width="18.5703125" style="2" customWidth="1"/>
    <col min="6384" max="6384" width="10.140625" style="2" customWidth="1"/>
    <col min="6385" max="6385" width="20.140625" style="2" customWidth="1"/>
    <col min="6386" max="6386" width="37.7109375" style="2" customWidth="1"/>
    <col min="6387" max="6635" width="9.140625" style="2"/>
    <col min="6636" max="6636" width="1.140625" style="2" customWidth="1"/>
    <col min="6637" max="6637" width="28.28515625" style="2" customWidth="1"/>
    <col min="6638" max="6638" width="14.85546875" style="2" customWidth="1"/>
    <col min="6639" max="6639" width="18.5703125" style="2" customWidth="1"/>
    <col min="6640" max="6640" width="10.140625" style="2" customWidth="1"/>
    <col min="6641" max="6641" width="20.140625" style="2" customWidth="1"/>
    <col min="6642" max="6642" width="37.7109375" style="2" customWidth="1"/>
    <col min="6643" max="6891" width="9.140625" style="2"/>
    <col min="6892" max="6892" width="1.140625" style="2" customWidth="1"/>
    <col min="6893" max="6893" width="28.28515625" style="2" customWidth="1"/>
    <col min="6894" max="6894" width="14.85546875" style="2" customWidth="1"/>
    <col min="6895" max="6895" width="18.5703125" style="2" customWidth="1"/>
    <col min="6896" max="6896" width="10.140625" style="2" customWidth="1"/>
    <col min="6897" max="6897" width="20.140625" style="2" customWidth="1"/>
    <col min="6898" max="6898" width="37.7109375" style="2" customWidth="1"/>
    <col min="6899" max="7147" width="9.140625" style="2"/>
    <col min="7148" max="7148" width="1.140625" style="2" customWidth="1"/>
    <col min="7149" max="7149" width="28.28515625" style="2" customWidth="1"/>
    <col min="7150" max="7150" width="14.85546875" style="2" customWidth="1"/>
    <col min="7151" max="7151" width="18.5703125" style="2" customWidth="1"/>
    <col min="7152" max="7152" width="10.140625" style="2" customWidth="1"/>
    <col min="7153" max="7153" width="20.140625" style="2" customWidth="1"/>
    <col min="7154" max="7154" width="37.7109375" style="2" customWidth="1"/>
    <col min="7155" max="7403" width="9.140625" style="2"/>
    <col min="7404" max="7404" width="1.140625" style="2" customWidth="1"/>
    <col min="7405" max="7405" width="28.28515625" style="2" customWidth="1"/>
    <col min="7406" max="7406" width="14.85546875" style="2" customWidth="1"/>
    <col min="7407" max="7407" width="18.5703125" style="2" customWidth="1"/>
    <col min="7408" max="7408" width="10.140625" style="2" customWidth="1"/>
    <col min="7409" max="7409" width="20.140625" style="2" customWidth="1"/>
    <col min="7410" max="7410" width="37.7109375" style="2" customWidth="1"/>
    <col min="7411" max="7659" width="9.140625" style="2"/>
    <col min="7660" max="7660" width="1.140625" style="2" customWidth="1"/>
    <col min="7661" max="7661" width="28.28515625" style="2" customWidth="1"/>
    <col min="7662" max="7662" width="14.85546875" style="2" customWidth="1"/>
    <col min="7663" max="7663" width="18.5703125" style="2" customWidth="1"/>
    <col min="7664" max="7664" width="10.140625" style="2" customWidth="1"/>
    <col min="7665" max="7665" width="20.140625" style="2" customWidth="1"/>
    <col min="7666" max="7666" width="37.7109375" style="2" customWidth="1"/>
    <col min="7667" max="7915" width="9.140625" style="2"/>
    <col min="7916" max="7916" width="1.140625" style="2" customWidth="1"/>
    <col min="7917" max="7917" width="28.28515625" style="2" customWidth="1"/>
    <col min="7918" max="7918" width="14.85546875" style="2" customWidth="1"/>
    <col min="7919" max="7919" width="18.5703125" style="2" customWidth="1"/>
    <col min="7920" max="7920" width="10.140625" style="2" customWidth="1"/>
    <col min="7921" max="7921" width="20.140625" style="2" customWidth="1"/>
    <col min="7922" max="7922" width="37.7109375" style="2" customWidth="1"/>
    <col min="7923" max="8171" width="9.140625" style="2"/>
    <col min="8172" max="8172" width="1.140625" style="2" customWidth="1"/>
    <col min="8173" max="8173" width="28.28515625" style="2" customWidth="1"/>
    <col min="8174" max="8174" width="14.85546875" style="2" customWidth="1"/>
    <col min="8175" max="8175" width="18.5703125" style="2" customWidth="1"/>
    <col min="8176" max="8176" width="10.140625" style="2" customWidth="1"/>
    <col min="8177" max="8177" width="20.140625" style="2" customWidth="1"/>
    <col min="8178" max="8178" width="37.7109375" style="2" customWidth="1"/>
    <col min="8179" max="8427" width="9.140625" style="2"/>
    <col min="8428" max="8428" width="1.140625" style="2" customWidth="1"/>
    <col min="8429" max="8429" width="28.28515625" style="2" customWidth="1"/>
    <col min="8430" max="8430" width="14.85546875" style="2" customWidth="1"/>
    <col min="8431" max="8431" width="18.5703125" style="2" customWidth="1"/>
    <col min="8432" max="8432" width="10.140625" style="2" customWidth="1"/>
    <col min="8433" max="8433" width="20.140625" style="2" customWidth="1"/>
    <col min="8434" max="8434" width="37.7109375" style="2" customWidth="1"/>
    <col min="8435" max="8683" width="9.140625" style="2"/>
    <col min="8684" max="8684" width="1.140625" style="2" customWidth="1"/>
    <col min="8685" max="8685" width="28.28515625" style="2" customWidth="1"/>
    <col min="8686" max="8686" width="14.85546875" style="2" customWidth="1"/>
    <col min="8687" max="8687" width="18.5703125" style="2" customWidth="1"/>
    <col min="8688" max="8688" width="10.140625" style="2" customWidth="1"/>
    <col min="8689" max="8689" width="20.140625" style="2" customWidth="1"/>
    <col min="8690" max="8690" width="37.7109375" style="2" customWidth="1"/>
    <col min="8691" max="8939" width="9.140625" style="2"/>
    <col min="8940" max="8940" width="1.140625" style="2" customWidth="1"/>
    <col min="8941" max="8941" width="28.28515625" style="2" customWidth="1"/>
    <col min="8942" max="8942" width="14.85546875" style="2" customWidth="1"/>
    <col min="8943" max="8943" width="18.5703125" style="2" customWidth="1"/>
    <col min="8944" max="8944" width="10.140625" style="2" customWidth="1"/>
    <col min="8945" max="8945" width="20.140625" style="2" customWidth="1"/>
    <col min="8946" max="8946" width="37.7109375" style="2" customWidth="1"/>
    <col min="8947" max="9195" width="9.140625" style="2"/>
    <col min="9196" max="9196" width="1.140625" style="2" customWidth="1"/>
    <col min="9197" max="9197" width="28.28515625" style="2" customWidth="1"/>
    <col min="9198" max="9198" width="14.85546875" style="2" customWidth="1"/>
    <col min="9199" max="9199" width="18.5703125" style="2" customWidth="1"/>
    <col min="9200" max="9200" width="10.140625" style="2" customWidth="1"/>
    <col min="9201" max="9201" width="20.140625" style="2" customWidth="1"/>
    <col min="9202" max="9202" width="37.7109375" style="2" customWidth="1"/>
    <col min="9203" max="9451" width="9.140625" style="2"/>
    <col min="9452" max="9452" width="1.140625" style="2" customWidth="1"/>
    <col min="9453" max="9453" width="28.28515625" style="2" customWidth="1"/>
    <col min="9454" max="9454" width="14.85546875" style="2" customWidth="1"/>
    <col min="9455" max="9455" width="18.5703125" style="2" customWidth="1"/>
    <col min="9456" max="9456" width="10.140625" style="2" customWidth="1"/>
    <col min="9457" max="9457" width="20.140625" style="2" customWidth="1"/>
    <col min="9458" max="9458" width="37.7109375" style="2" customWidth="1"/>
    <col min="9459" max="9707" width="9.140625" style="2"/>
    <col min="9708" max="9708" width="1.140625" style="2" customWidth="1"/>
    <col min="9709" max="9709" width="28.28515625" style="2" customWidth="1"/>
    <col min="9710" max="9710" width="14.85546875" style="2" customWidth="1"/>
    <col min="9711" max="9711" width="18.5703125" style="2" customWidth="1"/>
    <col min="9712" max="9712" width="10.140625" style="2" customWidth="1"/>
    <col min="9713" max="9713" width="20.140625" style="2" customWidth="1"/>
    <col min="9714" max="9714" width="37.7109375" style="2" customWidth="1"/>
    <col min="9715" max="9963" width="9.140625" style="2"/>
    <col min="9964" max="9964" width="1.140625" style="2" customWidth="1"/>
    <col min="9965" max="9965" width="28.28515625" style="2" customWidth="1"/>
    <col min="9966" max="9966" width="14.85546875" style="2" customWidth="1"/>
    <col min="9967" max="9967" width="18.5703125" style="2" customWidth="1"/>
    <col min="9968" max="9968" width="10.140625" style="2" customWidth="1"/>
    <col min="9969" max="9969" width="20.140625" style="2" customWidth="1"/>
    <col min="9970" max="9970" width="37.7109375" style="2" customWidth="1"/>
    <col min="9971" max="10219" width="9.140625" style="2"/>
    <col min="10220" max="10220" width="1.140625" style="2" customWidth="1"/>
    <col min="10221" max="10221" width="28.28515625" style="2" customWidth="1"/>
    <col min="10222" max="10222" width="14.85546875" style="2" customWidth="1"/>
    <col min="10223" max="10223" width="18.5703125" style="2" customWidth="1"/>
    <col min="10224" max="10224" width="10.140625" style="2" customWidth="1"/>
    <col min="10225" max="10225" width="20.140625" style="2" customWidth="1"/>
    <col min="10226" max="10226" width="37.7109375" style="2" customWidth="1"/>
    <col min="10227" max="10475" width="9.140625" style="2"/>
    <col min="10476" max="10476" width="1.140625" style="2" customWidth="1"/>
    <col min="10477" max="10477" width="28.28515625" style="2" customWidth="1"/>
    <col min="10478" max="10478" width="14.85546875" style="2" customWidth="1"/>
    <col min="10479" max="10479" width="18.5703125" style="2" customWidth="1"/>
    <col min="10480" max="10480" width="10.140625" style="2" customWidth="1"/>
    <col min="10481" max="10481" width="20.140625" style="2" customWidth="1"/>
    <col min="10482" max="10482" width="37.7109375" style="2" customWidth="1"/>
    <col min="10483" max="10731" width="9.140625" style="2"/>
    <col min="10732" max="10732" width="1.140625" style="2" customWidth="1"/>
    <col min="10733" max="10733" width="28.28515625" style="2" customWidth="1"/>
    <col min="10734" max="10734" width="14.85546875" style="2" customWidth="1"/>
    <col min="10735" max="10735" width="18.5703125" style="2" customWidth="1"/>
    <col min="10736" max="10736" width="10.140625" style="2" customWidth="1"/>
    <col min="10737" max="10737" width="20.140625" style="2" customWidth="1"/>
    <col min="10738" max="10738" width="37.7109375" style="2" customWidth="1"/>
    <col min="10739" max="10987" width="9.140625" style="2"/>
    <col min="10988" max="10988" width="1.140625" style="2" customWidth="1"/>
    <col min="10989" max="10989" width="28.28515625" style="2" customWidth="1"/>
    <col min="10990" max="10990" width="14.85546875" style="2" customWidth="1"/>
    <col min="10991" max="10991" width="18.5703125" style="2" customWidth="1"/>
    <col min="10992" max="10992" width="10.140625" style="2" customWidth="1"/>
    <col min="10993" max="10993" width="20.140625" style="2" customWidth="1"/>
    <col min="10994" max="10994" width="37.7109375" style="2" customWidth="1"/>
    <col min="10995" max="11243" width="9.140625" style="2"/>
    <col min="11244" max="11244" width="1.140625" style="2" customWidth="1"/>
    <col min="11245" max="11245" width="28.28515625" style="2" customWidth="1"/>
    <col min="11246" max="11246" width="14.85546875" style="2" customWidth="1"/>
    <col min="11247" max="11247" width="18.5703125" style="2" customWidth="1"/>
    <col min="11248" max="11248" width="10.140625" style="2" customWidth="1"/>
    <col min="11249" max="11249" width="20.140625" style="2" customWidth="1"/>
    <col min="11250" max="11250" width="37.7109375" style="2" customWidth="1"/>
    <col min="11251" max="11499" width="9.140625" style="2"/>
    <col min="11500" max="11500" width="1.140625" style="2" customWidth="1"/>
    <col min="11501" max="11501" width="28.28515625" style="2" customWidth="1"/>
    <col min="11502" max="11502" width="14.85546875" style="2" customWidth="1"/>
    <col min="11503" max="11503" width="18.5703125" style="2" customWidth="1"/>
    <col min="11504" max="11504" width="10.140625" style="2" customWidth="1"/>
    <col min="11505" max="11505" width="20.140625" style="2" customWidth="1"/>
    <col min="11506" max="11506" width="37.7109375" style="2" customWidth="1"/>
    <col min="11507" max="11755" width="9.140625" style="2"/>
    <col min="11756" max="11756" width="1.140625" style="2" customWidth="1"/>
    <col min="11757" max="11757" width="28.28515625" style="2" customWidth="1"/>
    <col min="11758" max="11758" width="14.85546875" style="2" customWidth="1"/>
    <col min="11759" max="11759" width="18.5703125" style="2" customWidth="1"/>
    <col min="11760" max="11760" width="10.140625" style="2" customWidth="1"/>
    <col min="11761" max="11761" width="20.140625" style="2" customWidth="1"/>
    <col min="11762" max="11762" width="37.7109375" style="2" customWidth="1"/>
    <col min="11763" max="12011" width="9.140625" style="2"/>
    <col min="12012" max="12012" width="1.140625" style="2" customWidth="1"/>
    <col min="12013" max="12013" width="28.28515625" style="2" customWidth="1"/>
    <col min="12014" max="12014" width="14.85546875" style="2" customWidth="1"/>
    <col min="12015" max="12015" width="18.5703125" style="2" customWidth="1"/>
    <col min="12016" max="12016" width="10.140625" style="2" customWidth="1"/>
    <col min="12017" max="12017" width="20.140625" style="2" customWidth="1"/>
    <col min="12018" max="12018" width="37.7109375" style="2" customWidth="1"/>
    <col min="12019" max="12267" width="9.140625" style="2"/>
    <col min="12268" max="12268" width="1.140625" style="2" customWidth="1"/>
    <col min="12269" max="12269" width="28.28515625" style="2" customWidth="1"/>
    <col min="12270" max="12270" width="14.85546875" style="2" customWidth="1"/>
    <col min="12271" max="12271" width="18.5703125" style="2" customWidth="1"/>
    <col min="12272" max="12272" width="10.140625" style="2" customWidth="1"/>
    <col min="12273" max="12273" width="20.140625" style="2" customWidth="1"/>
    <col min="12274" max="12274" width="37.7109375" style="2" customWidth="1"/>
    <col min="12275" max="12523" width="9.140625" style="2"/>
    <col min="12524" max="12524" width="1.140625" style="2" customWidth="1"/>
    <col min="12525" max="12525" width="28.28515625" style="2" customWidth="1"/>
    <col min="12526" max="12526" width="14.85546875" style="2" customWidth="1"/>
    <col min="12527" max="12527" width="18.5703125" style="2" customWidth="1"/>
    <col min="12528" max="12528" width="10.140625" style="2" customWidth="1"/>
    <col min="12529" max="12529" width="20.140625" style="2" customWidth="1"/>
    <col min="12530" max="12530" width="37.7109375" style="2" customWidth="1"/>
    <col min="12531" max="12779" width="9.140625" style="2"/>
    <col min="12780" max="12780" width="1.140625" style="2" customWidth="1"/>
    <col min="12781" max="12781" width="28.28515625" style="2" customWidth="1"/>
    <col min="12782" max="12782" width="14.85546875" style="2" customWidth="1"/>
    <col min="12783" max="12783" width="18.5703125" style="2" customWidth="1"/>
    <col min="12784" max="12784" width="10.140625" style="2" customWidth="1"/>
    <col min="12785" max="12785" width="20.140625" style="2" customWidth="1"/>
    <col min="12786" max="12786" width="37.7109375" style="2" customWidth="1"/>
    <col min="12787" max="13035" width="9.140625" style="2"/>
    <col min="13036" max="13036" width="1.140625" style="2" customWidth="1"/>
    <col min="13037" max="13037" width="28.28515625" style="2" customWidth="1"/>
    <col min="13038" max="13038" width="14.85546875" style="2" customWidth="1"/>
    <col min="13039" max="13039" width="18.5703125" style="2" customWidth="1"/>
    <col min="13040" max="13040" width="10.140625" style="2" customWidth="1"/>
    <col min="13041" max="13041" width="20.140625" style="2" customWidth="1"/>
    <col min="13042" max="13042" width="37.7109375" style="2" customWidth="1"/>
    <col min="13043" max="13291" width="9.140625" style="2"/>
    <col min="13292" max="13292" width="1.140625" style="2" customWidth="1"/>
    <col min="13293" max="13293" width="28.28515625" style="2" customWidth="1"/>
    <col min="13294" max="13294" width="14.85546875" style="2" customWidth="1"/>
    <col min="13295" max="13295" width="18.5703125" style="2" customWidth="1"/>
    <col min="13296" max="13296" width="10.140625" style="2" customWidth="1"/>
    <col min="13297" max="13297" width="20.140625" style="2" customWidth="1"/>
    <col min="13298" max="13298" width="37.7109375" style="2" customWidth="1"/>
    <col min="13299" max="13547" width="9.140625" style="2"/>
    <col min="13548" max="13548" width="1.140625" style="2" customWidth="1"/>
    <col min="13549" max="13549" width="28.28515625" style="2" customWidth="1"/>
    <col min="13550" max="13550" width="14.85546875" style="2" customWidth="1"/>
    <col min="13551" max="13551" width="18.5703125" style="2" customWidth="1"/>
    <col min="13552" max="13552" width="10.140625" style="2" customWidth="1"/>
    <col min="13553" max="13553" width="20.140625" style="2" customWidth="1"/>
    <col min="13554" max="13554" width="37.7109375" style="2" customWidth="1"/>
    <col min="13555" max="13803" width="9.140625" style="2"/>
    <col min="13804" max="13804" width="1.140625" style="2" customWidth="1"/>
    <col min="13805" max="13805" width="28.28515625" style="2" customWidth="1"/>
    <col min="13806" max="13806" width="14.85546875" style="2" customWidth="1"/>
    <col min="13807" max="13807" width="18.5703125" style="2" customWidth="1"/>
    <col min="13808" max="13808" width="10.140625" style="2" customWidth="1"/>
    <col min="13809" max="13809" width="20.140625" style="2" customWidth="1"/>
    <col min="13810" max="13810" width="37.7109375" style="2" customWidth="1"/>
    <col min="13811" max="14059" width="9.140625" style="2"/>
    <col min="14060" max="14060" width="1.140625" style="2" customWidth="1"/>
    <col min="14061" max="14061" width="28.28515625" style="2" customWidth="1"/>
    <col min="14062" max="14062" width="14.85546875" style="2" customWidth="1"/>
    <col min="14063" max="14063" width="18.5703125" style="2" customWidth="1"/>
    <col min="14064" max="14064" width="10.140625" style="2" customWidth="1"/>
    <col min="14065" max="14065" width="20.140625" style="2" customWidth="1"/>
    <col min="14066" max="14066" width="37.7109375" style="2" customWidth="1"/>
    <col min="14067" max="14315" width="9.140625" style="2"/>
    <col min="14316" max="14316" width="1.140625" style="2" customWidth="1"/>
    <col min="14317" max="14317" width="28.28515625" style="2" customWidth="1"/>
    <col min="14318" max="14318" width="14.85546875" style="2" customWidth="1"/>
    <col min="14319" max="14319" width="18.5703125" style="2" customWidth="1"/>
    <col min="14320" max="14320" width="10.140625" style="2" customWidth="1"/>
    <col min="14321" max="14321" width="20.140625" style="2" customWidth="1"/>
    <col min="14322" max="14322" width="37.7109375" style="2" customWidth="1"/>
    <col min="14323" max="14571" width="9.140625" style="2"/>
    <col min="14572" max="14572" width="1.140625" style="2" customWidth="1"/>
    <col min="14573" max="14573" width="28.28515625" style="2" customWidth="1"/>
    <col min="14574" max="14574" width="14.85546875" style="2" customWidth="1"/>
    <col min="14575" max="14575" width="18.5703125" style="2" customWidth="1"/>
    <col min="14576" max="14576" width="10.140625" style="2" customWidth="1"/>
    <col min="14577" max="14577" width="20.140625" style="2" customWidth="1"/>
    <col min="14578" max="14578" width="37.7109375" style="2" customWidth="1"/>
    <col min="14579" max="14827" width="9.140625" style="2"/>
    <col min="14828" max="14828" width="1.140625" style="2" customWidth="1"/>
    <col min="14829" max="14829" width="28.28515625" style="2" customWidth="1"/>
    <col min="14830" max="14830" width="14.85546875" style="2" customWidth="1"/>
    <col min="14831" max="14831" width="18.5703125" style="2" customWidth="1"/>
    <col min="14832" max="14832" width="10.140625" style="2" customWidth="1"/>
    <col min="14833" max="14833" width="20.140625" style="2" customWidth="1"/>
    <col min="14834" max="14834" width="37.7109375" style="2" customWidth="1"/>
    <col min="14835" max="15083" width="9.140625" style="2"/>
    <col min="15084" max="15084" width="1.140625" style="2" customWidth="1"/>
    <col min="15085" max="15085" width="28.28515625" style="2" customWidth="1"/>
    <col min="15086" max="15086" width="14.85546875" style="2" customWidth="1"/>
    <col min="15087" max="15087" width="18.5703125" style="2" customWidth="1"/>
    <col min="15088" max="15088" width="10.140625" style="2" customWidth="1"/>
    <col min="15089" max="15089" width="20.140625" style="2" customWidth="1"/>
    <col min="15090" max="15090" width="37.7109375" style="2" customWidth="1"/>
    <col min="15091" max="15339" width="9.140625" style="2"/>
    <col min="15340" max="15340" width="1.140625" style="2" customWidth="1"/>
    <col min="15341" max="15341" width="28.28515625" style="2" customWidth="1"/>
    <col min="15342" max="15342" width="14.85546875" style="2" customWidth="1"/>
    <col min="15343" max="15343" width="18.5703125" style="2" customWidth="1"/>
    <col min="15344" max="15344" width="10.140625" style="2" customWidth="1"/>
    <col min="15345" max="15345" width="20.140625" style="2" customWidth="1"/>
    <col min="15346" max="15346" width="37.7109375" style="2" customWidth="1"/>
    <col min="15347" max="15595" width="9.140625" style="2"/>
    <col min="15596" max="15596" width="1.140625" style="2" customWidth="1"/>
    <col min="15597" max="15597" width="28.28515625" style="2" customWidth="1"/>
    <col min="15598" max="15598" width="14.85546875" style="2" customWidth="1"/>
    <col min="15599" max="15599" width="18.5703125" style="2" customWidth="1"/>
    <col min="15600" max="15600" width="10.140625" style="2" customWidth="1"/>
    <col min="15601" max="15601" width="20.140625" style="2" customWidth="1"/>
    <col min="15602" max="15602" width="37.7109375" style="2" customWidth="1"/>
    <col min="15603" max="15851" width="9.140625" style="2"/>
    <col min="15852" max="15852" width="1.140625" style="2" customWidth="1"/>
    <col min="15853" max="15853" width="28.28515625" style="2" customWidth="1"/>
    <col min="15854" max="15854" width="14.85546875" style="2" customWidth="1"/>
    <col min="15855" max="15855" width="18.5703125" style="2" customWidth="1"/>
    <col min="15856" max="15856" width="10.140625" style="2" customWidth="1"/>
    <col min="15857" max="15857" width="20.140625" style="2" customWidth="1"/>
    <col min="15858" max="15858" width="37.7109375" style="2" customWidth="1"/>
    <col min="15859" max="16107" width="9.140625" style="2"/>
    <col min="16108" max="16108" width="1.140625" style="2" customWidth="1"/>
    <col min="16109" max="16109" width="28.28515625" style="2" customWidth="1"/>
    <col min="16110" max="16110" width="14.85546875" style="2" customWidth="1"/>
    <col min="16111" max="16111" width="18.5703125" style="2" customWidth="1"/>
    <col min="16112" max="16112" width="10.140625" style="2" customWidth="1"/>
    <col min="16113" max="16113" width="20.140625" style="2" customWidth="1"/>
    <col min="16114" max="16114" width="37.7109375" style="2" customWidth="1"/>
    <col min="16115" max="16384" width="9.140625" style="2"/>
  </cols>
  <sheetData>
    <row r="1" spans="1:7" s="1" customFormat="1" ht="28.5" customHeight="1">
      <c r="A1" s="21"/>
      <c r="B1" s="22" t="s">
        <v>0</v>
      </c>
      <c r="C1" s="22"/>
      <c r="D1" s="22"/>
      <c r="E1" s="99"/>
      <c r="F1" s="99"/>
      <c r="G1" s="22"/>
    </row>
    <row r="2" spans="1:7" ht="25.5" customHeight="1">
      <c r="A2" s="23"/>
      <c r="B2" s="230" t="s">
        <v>346</v>
      </c>
      <c r="C2" s="230"/>
      <c r="D2" s="230"/>
      <c r="E2" s="230"/>
      <c r="F2" s="100"/>
      <c r="G2" s="24"/>
    </row>
    <row r="3" spans="1:7" ht="20.25" customHeight="1">
      <c r="B3" s="369" t="s">
        <v>55</v>
      </c>
      <c r="C3" s="369"/>
      <c r="D3" s="369"/>
      <c r="E3" s="369"/>
      <c r="F3" s="369"/>
      <c r="G3" s="369"/>
    </row>
    <row r="4" spans="1:7" ht="25.5" customHeight="1">
      <c r="B4" s="25" t="s">
        <v>56</v>
      </c>
      <c r="C4" s="26" t="s">
        <v>57</v>
      </c>
      <c r="D4" s="27" t="s">
        <v>58</v>
      </c>
      <c r="E4" s="370" t="s">
        <v>59</v>
      </c>
      <c r="F4" s="371"/>
      <c r="G4" s="28" t="s">
        <v>60</v>
      </c>
    </row>
    <row r="5" spans="1:7" ht="24.95" customHeight="1">
      <c r="B5" s="29" t="s">
        <v>65</v>
      </c>
      <c r="C5" s="30" t="s">
        <v>61</v>
      </c>
      <c r="D5" s="31" t="s">
        <v>66</v>
      </c>
      <c r="E5" s="365">
        <v>1001095</v>
      </c>
      <c r="F5" s="366"/>
      <c r="G5" s="116">
        <v>46640</v>
      </c>
    </row>
    <row r="6" spans="1:7" ht="24.95" customHeight="1">
      <c r="B6" s="29" t="s">
        <v>65</v>
      </c>
      <c r="C6" s="30" t="s">
        <v>62</v>
      </c>
      <c r="D6" s="31" t="s">
        <v>68</v>
      </c>
      <c r="E6" s="365" t="s">
        <v>64</v>
      </c>
      <c r="F6" s="366"/>
      <c r="G6" s="32" t="s">
        <v>119</v>
      </c>
    </row>
    <row r="7" spans="1:7" ht="24.95" customHeight="1">
      <c r="B7" s="29" t="s">
        <v>63</v>
      </c>
      <c r="C7" s="30" t="s">
        <v>77</v>
      </c>
      <c r="D7" s="31" t="s">
        <v>78</v>
      </c>
      <c r="E7" s="365" t="s">
        <v>64</v>
      </c>
      <c r="F7" s="366"/>
      <c r="G7" s="32" t="s">
        <v>120</v>
      </c>
    </row>
    <row r="8" spans="1:7" ht="24.95" customHeight="1">
      <c r="B8" s="29" t="s">
        <v>65</v>
      </c>
      <c r="C8" s="30" t="s">
        <v>77</v>
      </c>
      <c r="D8" s="31" t="s">
        <v>79</v>
      </c>
      <c r="E8" s="365" t="s">
        <v>64</v>
      </c>
      <c r="F8" s="366"/>
      <c r="G8" s="32" t="s">
        <v>121</v>
      </c>
    </row>
    <row r="9" spans="1:7" ht="24.95" customHeight="1">
      <c r="B9" s="29" t="s">
        <v>90</v>
      </c>
      <c r="C9" s="30" t="s">
        <v>61</v>
      </c>
      <c r="D9" s="31" t="s">
        <v>91</v>
      </c>
      <c r="E9" s="365" t="s">
        <v>64</v>
      </c>
      <c r="F9" s="366"/>
      <c r="G9" s="32" t="s">
        <v>122</v>
      </c>
    </row>
    <row r="10" spans="1:7" ht="24.95" customHeight="1">
      <c r="B10" s="29" t="s">
        <v>89</v>
      </c>
      <c r="C10" s="30" t="s">
        <v>61</v>
      </c>
      <c r="D10" s="31" t="s">
        <v>92</v>
      </c>
      <c r="E10" s="365" t="s">
        <v>64</v>
      </c>
      <c r="F10" s="366"/>
      <c r="G10" s="32" t="s">
        <v>123</v>
      </c>
    </row>
    <row r="11" spans="1:7" ht="24.95" customHeight="1">
      <c r="B11" s="29" t="s">
        <v>90</v>
      </c>
      <c r="C11" s="30" t="s">
        <v>62</v>
      </c>
      <c r="D11" s="31" t="s">
        <v>167</v>
      </c>
      <c r="E11" s="365">
        <v>512643</v>
      </c>
      <c r="F11" s="366"/>
      <c r="G11" s="145" t="s">
        <v>316</v>
      </c>
    </row>
    <row r="12" spans="1:7" ht="24.95" customHeight="1">
      <c r="B12" s="29" t="s">
        <v>137</v>
      </c>
      <c r="C12" s="30" t="s">
        <v>62</v>
      </c>
      <c r="D12" s="31" t="s">
        <v>104</v>
      </c>
      <c r="E12" s="365">
        <v>1026082</v>
      </c>
      <c r="F12" s="366"/>
      <c r="G12" s="32" t="s">
        <v>259</v>
      </c>
    </row>
    <row r="13" spans="1:7" ht="24.95" customHeight="1">
      <c r="B13" s="29" t="s">
        <v>90</v>
      </c>
      <c r="C13" s="30" t="s">
        <v>77</v>
      </c>
      <c r="D13" s="31" t="s">
        <v>126</v>
      </c>
      <c r="E13" s="367" t="s">
        <v>64</v>
      </c>
      <c r="F13" s="368"/>
      <c r="G13" s="32" t="s">
        <v>128</v>
      </c>
    </row>
    <row r="14" spans="1:7" ht="24.95" customHeight="1">
      <c r="B14" s="29" t="s">
        <v>89</v>
      </c>
      <c r="C14" s="30" t="s">
        <v>77</v>
      </c>
      <c r="D14" s="31" t="s">
        <v>127</v>
      </c>
      <c r="E14" s="365" t="s">
        <v>64</v>
      </c>
      <c r="F14" s="366"/>
      <c r="G14" s="32" t="s">
        <v>129</v>
      </c>
    </row>
    <row r="15" spans="1:7" ht="24.95" customHeight="1">
      <c r="B15" s="29" t="s">
        <v>189</v>
      </c>
      <c r="C15" s="30" t="s">
        <v>61</v>
      </c>
      <c r="D15" s="31" t="s">
        <v>191</v>
      </c>
      <c r="E15" s="365" t="s">
        <v>64</v>
      </c>
      <c r="F15" s="366"/>
      <c r="G15" s="32">
        <v>46662</v>
      </c>
    </row>
    <row r="16" spans="1:7" ht="24.95" customHeight="1">
      <c r="B16" s="29" t="s">
        <v>190</v>
      </c>
      <c r="C16" s="30" t="s">
        <v>61</v>
      </c>
      <c r="D16" s="31" t="s">
        <v>192</v>
      </c>
      <c r="E16" s="365" t="s">
        <v>64</v>
      </c>
      <c r="F16" s="366"/>
      <c r="G16" s="32">
        <v>47363</v>
      </c>
    </row>
    <row r="17" spans="2:7" ht="24.95" customHeight="1">
      <c r="B17" s="29" t="s">
        <v>189</v>
      </c>
      <c r="C17" s="30" t="s">
        <v>62</v>
      </c>
      <c r="D17" s="31" t="s">
        <v>193</v>
      </c>
      <c r="E17" s="365" t="s">
        <v>64</v>
      </c>
      <c r="F17" s="366"/>
      <c r="G17" s="32" t="s">
        <v>218</v>
      </c>
    </row>
    <row r="18" spans="2:7" ht="24.95" customHeight="1">
      <c r="B18" s="29" t="s">
        <v>190</v>
      </c>
      <c r="C18" s="30" t="s">
        <v>62</v>
      </c>
      <c r="D18" s="31" t="s">
        <v>194</v>
      </c>
      <c r="E18" s="365" t="s">
        <v>64</v>
      </c>
      <c r="F18" s="366"/>
      <c r="G18" s="32" t="s">
        <v>219</v>
      </c>
    </row>
    <row r="19" spans="2:7" ht="24.95" customHeight="1">
      <c r="B19" s="29" t="s">
        <v>189</v>
      </c>
      <c r="C19" s="30" t="s">
        <v>77</v>
      </c>
      <c r="D19" s="31" t="s">
        <v>214</v>
      </c>
      <c r="E19" s="365" t="s">
        <v>64</v>
      </c>
      <c r="F19" s="366"/>
      <c r="G19" s="32" t="s">
        <v>216</v>
      </c>
    </row>
    <row r="20" spans="2:7" ht="24.95" customHeight="1">
      <c r="B20" s="29" t="s">
        <v>190</v>
      </c>
      <c r="C20" s="30" t="s">
        <v>77</v>
      </c>
      <c r="D20" s="31" t="s">
        <v>215</v>
      </c>
      <c r="E20" s="365" t="s">
        <v>64</v>
      </c>
      <c r="F20" s="366"/>
      <c r="G20" s="32" t="s">
        <v>217</v>
      </c>
    </row>
  </sheetData>
  <mergeCells count="19">
    <mergeCell ref="E19:F19"/>
    <mergeCell ref="E5:F5"/>
    <mergeCell ref="E20:F20"/>
    <mergeCell ref="E15:F15"/>
    <mergeCell ref="E16:F16"/>
    <mergeCell ref="E17:F17"/>
    <mergeCell ref="E18:F18"/>
    <mergeCell ref="B2:E2"/>
    <mergeCell ref="E12:F12"/>
    <mergeCell ref="E13:F13"/>
    <mergeCell ref="E14:F14"/>
    <mergeCell ref="E9:F9"/>
    <mergeCell ref="E10:F10"/>
    <mergeCell ref="E6:F6"/>
    <mergeCell ref="E7:F7"/>
    <mergeCell ref="E8:F8"/>
    <mergeCell ref="B3:G3"/>
    <mergeCell ref="E4:F4"/>
    <mergeCell ref="E11:F11"/>
  </mergeCells>
  <phoneticPr fontId="77" type="noConversion"/>
  <pageMargins left="0" right="0" top="0" bottom="0" header="0" footer="0"/>
  <pageSetup paperSize="9" scale="10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المؤشرات الكلية</vt:lpstr>
      <vt:lpstr>نسبة التغير</vt:lpstr>
      <vt:lpstr>نشرة التداول</vt:lpstr>
      <vt:lpstr>غير المتداولة</vt:lpstr>
      <vt:lpstr>اجانب</vt:lpstr>
      <vt:lpstr>نشرة OTC</vt:lpstr>
      <vt:lpstr> السندات الغير متداولة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qais</dc:creator>
  <cp:lastModifiedBy>Zainab</cp:lastModifiedBy>
  <cp:lastPrinted>2025-12-24T11:03:32Z</cp:lastPrinted>
  <dcterms:created xsi:type="dcterms:W3CDTF">2018-01-02T05:37:56Z</dcterms:created>
  <dcterms:modified xsi:type="dcterms:W3CDTF">2025-12-24T11:03:47Z</dcterms:modified>
</cp:coreProperties>
</file>