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23-7-2026\"/>
    </mc:Choice>
  </mc:AlternateContent>
  <bookViews>
    <workbookView xWindow="150" yWindow="300" windowWidth="28770" windowHeight="1548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2" r:id="rId7"/>
    <sheet name=" السندات الغير متداولة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2" l="1"/>
  <c r="F9" i="12" s="1"/>
  <c r="E8" i="12"/>
  <c r="E9" i="12" s="1"/>
  <c r="D8" i="12"/>
  <c r="D9" i="12" s="1"/>
  <c r="F24" i="10"/>
  <c r="E24" i="10"/>
  <c r="D24" i="10"/>
  <c r="F21" i="10"/>
  <c r="F25" i="10" s="1"/>
  <c r="E21" i="10"/>
  <c r="E25" i="10" s="1"/>
  <c r="D21" i="10"/>
  <c r="D25" i="10" s="1"/>
  <c r="F15" i="10"/>
  <c r="E15" i="10"/>
  <c r="D15" i="10"/>
  <c r="F14" i="10"/>
  <c r="E14" i="10"/>
  <c r="D14" i="10"/>
  <c r="F11" i="10"/>
  <c r="E11" i="10"/>
  <c r="D11" i="10"/>
  <c r="F8" i="10"/>
  <c r="E8" i="10"/>
  <c r="D8" i="10"/>
  <c r="H11" i="6"/>
  <c r="I11" i="6"/>
  <c r="G11" i="6"/>
  <c r="L96" i="8"/>
  <c r="M96" i="8"/>
  <c r="N96" i="8"/>
  <c r="L28" i="8"/>
  <c r="M28" i="8"/>
  <c r="N28" i="8"/>
  <c r="L46" i="8"/>
  <c r="M46" i="8"/>
  <c r="N46" i="8"/>
  <c r="L58" i="8"/>
  <c r="M58" i="8"/>
  <c r="N58" i="8"/>
  <c r="L82" i="8"/>
  <c r="M82" i="8"/>
  <c r="N82" i="8"/>
  <c r="L99" i="8"/>
  <c r="M99" i="8"/>
  <c r="N99" i="8"/>
  <c r="L67" i="8" l="1"/>
  <c r="M67" i="8"/>
  <c r="N67" i="8"/>
  <c r="L70" i="8"/>
  <c r="M70" i="8"/>
  <c r="N70" i="8"/>
  <c r="L76" i="8"/>
  <c r="M76" i="8"/>
  <c r="N76" i="8"/>
  <c r="L20" i="8"/>
  <c r="M20" i="8"/>
  <c r="N20" i="8"/>
  <c r="L36" i="8"/>
  <c r="M36" i="8"/>
  <c r="N36" i="8"/>
  <c r="L92" i="8" l="1"/>
  <c r="L100" i="8" s="1"/>
  <c r="M92" i="8"/>
  <c r="M100" i="8" s="1"/>
  <c r="N92" i="8"/>
  <c r="N100" i="8" s="1"/>
  <c r="L73" i="8"/>
  <c r="L77" i="8" s="1"/>
  <c r="M73" i="8"/>
  <c r="M77" i="8" s="1"/>
  <c r="N73" i="8"/>
  <c r="N77" i="8" s="1"/>
  <c r="L53" i="8" l="1"/>
  <c r="M53" i="8"/>
  <c r="N53" i="8"/>
  <c r="L24" i="8" l="1"/>
  <c r="L59" i="8" s="1"/>
  <c r="M24" i="8"/>
  <c r="M59" i="8" s="1"/>
  <c r="N24" i="8"/>
  <c r="N59" i="8" s="1"/>
  <c r="K11" i="1" l="1"/>
  <c r="N101" i="8" l="1"/>
  <c r="I4" i="1" s="1"/>
  <c r="M101" i="8"/>
  <c r="D4" i="1" s="1"/>
  <c r="L101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<sst xmlns="http://schemas.openxmlformats.org/spreadsheetml/2006/main" count="592" uniqueCount="369">
  <si>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</si>
  <si>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</si>
  <si>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</si>
  <si>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</si>
  <si>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</si>
  <si>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</si>
  <si>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</si>
  <si>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</si>
  <si>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</si>
  <si>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</si>
  <si>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</si>
  <si>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</si>
  <si>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</si>
  <si>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</si>
  <si>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</si>
  <si>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</si>
  <si>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</si>
  <si>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</si>
  <si>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</si>
  <si>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</si>
  <si>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</si>
  <si>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</si>
  <si>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</si>
  <si>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</si>
  <si>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</si>
  <si>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</si>
  <si>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</si>
  <si>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</si>
  <si>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</si>
  <si>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</si>
  <si>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</si>
  <si>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</si>
  <si>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</si>
  <si>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</si>
  <si>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</si>
  <si>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</si>
  <si>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</si>
  <si>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</si>
  <si>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</si>
  <si>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</si>
  <si>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</si>
  <si>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</si>
  <si>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</si>
  <si>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</si>
  <si>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</si>
  <si>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</si>
  <si>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</si>
  <si>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</si>
  <si>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</si>
  <si>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</si>
  <si>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</si>
  <si>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</si>
  <si>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</si>
  <si>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</si>
  <si>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</si>
  <si>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</si>
  <si>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</si>
  <si>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</si>
  <si>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</si>
  <si>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</si>
  <si>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</si>
  <si>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</si>
  <si>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</si>
  <si>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</si>
  <si>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</si>
  <si>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</si>
  <si>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</si>
  <si>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</si>
  <si>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</si>
  <si>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</si>
  <si>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</si>
  <si>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</si>
  <si>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</si>
  <si>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</si>
  <si>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</si>
  <si>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</si>
  <si>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</si>
  <si>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</si>
  <si>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</si>
  <si>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</si>
  <si>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</si>
  <si>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</si>
  <si>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</si>
  <si>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</si>
  <si>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</si>
  <si>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</si>
  <si>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</si>
  <si>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</si>
  <si>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</si>
  <si>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</si>
  <si>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</si>
  <si>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</si>
  <si>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</si>
  <si>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</si>
  <si>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</si>
  <si>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</si>
  <si>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</si>
  <si>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</si>
  <si>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</si>
  <si>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</si>
  <si>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</si>
  <si>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</si>
  <si>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</si>
  <si>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</si>
  <si>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</si>
  <si>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</si>
  <si>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</si>
  <si>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</si>
  <si>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</si>
  <si>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</si>
  <si>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</si>
  <si>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</si>
  <si>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</si>
  <si>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</si>
  <si>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</si>
  <si>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</si>
  <si>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</si>
  <si>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</si>
  <si>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</si>
  <si>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</si>
  <si>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</si>
  <si>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</si>
  <si>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</si>
  <si>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</si>
  <si>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</si>
  <si>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</si>
  <si>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</si>
  <si>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</si>
  <si>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</si>
  <si>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</si>
  <si>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</si>
  <si>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</si>
  <si>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</si>
  <si>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</si>
  <si>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</si>
  <si>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</si>
  <si>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</si>
  <si>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</si>
  <si>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</si>
  <si>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</si>
  <si>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</si>
  <si>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</si>
  <si>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</si>
  <si>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</si>
  <si>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</si>
  <si>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</si>
  <si>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</si>
  <si>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</si>
  <si>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</si>
  <si>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</si>
  <si>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</si>
  <si>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</si>
  <si>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</si>
  <si>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</si>
  <si>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</si>
  <si>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</si>
  <si>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</si>
  <si>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</si>
  <si>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</si>
  <si>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</si>
  <si>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</si>
  <si>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</si>
  <si>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</si>
  <si>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</si>
  <si>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</si>
  <si>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</si>
  <si>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</si>
  <si>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</si>
  <si>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</si>
  <si>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</si>
  <si>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</si>
  <si>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</si>
  <si>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</si>
  <si>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</si>
  <si>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</si>
  <si>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</si>
  <si>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</si>
  <si>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</si>
  <si>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</si>
  <si>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</si>
  <si>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</si>
  <si>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</si>
  <si>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</si>
  <si>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</si>
  <si>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</si>
  <si>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</si>
  <si>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</si>
  <si>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</si>
  <si>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</si>
  <si>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</si>
  <si>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</si>
  <si>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</si>
  <si>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</si>
  <si>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</si>
  <si>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</si>
  <si>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</si>
  <si>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</si>
  <si>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</si>
  <si>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</si>
  <si>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</si>
  <si>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</si>
  <si>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</si>
  <si>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</si>
  <si>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</si>
  <si>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</si>
  <si>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</si>
  <si>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</si>
  <si>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</si>
  <si>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</si>
  <si>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</si>
  <si>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</si>
  <si>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</si>
  <si>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</si>
  <si>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</si>
  <si>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</si>
  <si>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</si>
  <si>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</si>
  <si>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</si>
  <si>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</si>
  <si>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</si>
  <si>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</si>
  <si>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</si>
  <si>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</si>
  <si>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</si>
  <si>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</si>
  <si>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</si>
  <si>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</si>
  <si>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</si>
  <si>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</si>
  <si>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</si>
  <si>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</si>
  <si>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</si>
  <si>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</si>
  <si>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</si>
  <si>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</si>
  <si>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</si>
  <si>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</si>
  <si>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</si>
  <si>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</si>
  <si>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</si>
  <si>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</si>
  <si>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</si>
  <si>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</si>
  <si>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</si>
  <si>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</si>
  <si>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</si>
  <si>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</si>
  <si>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</si>
  <si>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</si>
  <si>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</si>
  <si>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</si>
  <si>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</si>
  <si>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</si>
  <si>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</si>
  <si>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</si>
  <si>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</si>
  <si>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</si>
  <si>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</si>
  <si>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</si>
  <si>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</si>
  <si>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</si>
  <si>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</si>
  <si>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</si>
  <si>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</si>
  <si>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</si>
  <si>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</si>
  <si>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</si>
  <si>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</si>
  <si>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</si>
  <si>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</si>
  <si>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</si>
  <si>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</si>
  <si>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</si>
  <si>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</si>
  <si>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</si>
  <si>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</si>
  <si>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</si>
  <si>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</si>
  <si>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</si>
  <si>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</si>
  <si>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</si>
  <si>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</si>
  <si>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</si>
  <si>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</si>
  <si>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</si>
  <si>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</si>
  <si>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</si>
  <si>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</si>
  <si>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</si>
  <si>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</si>
  <si>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</si>
  <si>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</si>
  <si>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</si>
  <si>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</si>
  <si>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</si>
  <si>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</si>
  <si>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</si>
  <si>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</si>
  <si>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</si>
  <si>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</si>
  <si>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</si>
  <si>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</si>
  <si>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</si>
  <si>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الشرق للتامين(NSHQ)</t>
  </si>
  <si>
    <t>الباتك للتامين(NGAT)</t>
  </si>
  <si>
    <t>بوابة اسيا للتامين(NBAT)</t>
  </si>
  <si>
    <t>فنادق المنصور</t>
  </si>
  <si>
    <t>HMAN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</si>
  <si>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</si>
  <si>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</si>
  <si>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</si>
  <si>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</si>
  <si>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</si>
  <si>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</si>
  <si>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</si>
  <si>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</si>
  <si>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</si>
  <si>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</si>
  <si>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</si>
  <si>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</si>
  <si>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فئة(1000000)  </t>
  </si>
  <si>
    <t>مجموع قطاع الزراعة</t>
  </si>
  <si>
    <t>مصرف الاقليم الاسلامي</t>
  </si>
  <si>
    <t>BRTB</t>
  </si>
  <si>
    <t>مجموع قطاع الخدمات المالية</t>
  </si>
  <si>
    <t>تم البدء بعمليات ايداع شهادات اسهم المساهمين لشركة آسيا للتأمين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</si>
  <si>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الشرق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</si>
  <si>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</si>
  <si>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بوابة آسيا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</si>
  <si>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اليم الازرق للتجارة العامة إعتباراً من جلسة الاربعاء 2026/6/3.</t>
  </si>
  <si>
    <t xml:space="preserve">فنادق عشتار </t>
  </si>
  <si>
    <t>HISH</t>
  </si>
  <si>
    <t xml:space="preserve">مصرف اشور الدولي </t>
  </si>
  <si>
    <t>BASH</t>
  </si>
  <si>
    <t>الاوامر الخاصة</t>
  </si>
  <si>
    <t>زين للتامين</t>
  </si>
  <si>
    <t>NZAI</t>
  </si>
  <si>
    <t>سوق العراق للأوراق المالية</t>
  </si>
  <si>
    <t>المجموع الكلي</t>
  </si>
  <si>
    <t>نشرة  تداول الاسهم المشتراة لغير العراقيين في سوق الشركات الغير مدرجه</t>
  </si>
  <si>
    <t xml:space="preserve">مجموع </t>
  </si>
  <si>
    <t>جلسة الخميس 2026/7/23</t>
  </si>
  <si>
    <t>الجلسة (128)</t>
  </si>
  <si>
    <t xml:space="preserve">الجلسة (128) نشرة تداول منصة الشركات غير المفصحة لجلسة الخميس  2026/7/23 Non Disclosing Trading Platform </t>
  </si>
  <si>
    <t xml:space="preserve">الجلسة (128) نشرة تداول المنصة الثانية لجلسة الخميس  2026/7/23 Second Trading Platform </t>
  </si>
  <si>
    <t>العراقية لانتاج البذور</t>
  </si>
  <si>
    <t>AISP</t>
  </si>
  <si>
    <t>مصرف اربيل</t>
  </si>
  <si>
    <t>BERI</t>
  </si>
  <si>
    <t>الشركات غير المتداولة للمنصة الثانية لجلسة الخميس  2026/7/23</t>
  </si>
  <si>
    <t>الشركات غير المتداولة للمنصة الثالثة لجلسة الخميس  2026/7/23</t>
  </si>
  <si>
    <t>الشركات غير المتداولة لمنصة التداول النظامي لجلسة الخميس  2026/7/23</t>
  </si>
  <si>
    <t xml:space="preserve">الجلسة (128) نشرة التداول لمنصة الشركات غير المدرجة OTC    </t>
  </si>
  <si>
    <t xml:space="preserve">مصرف القرطاس الاسلامي </t>
  </si>
  <si>
    <t>BQUR</t>
  </si>
  <si>
    <t>نفذت شركة الحكمة للوساطة  أمر متقابل مقصود على أسهم شركة مصرف نور العراق  بعدد أسهم (10,000,000,000) سهم، وقيمة بلغت (2,000,000,000) دينار، في زمن الجلسة الاضافي (بعد الساعة 1 ظهراً) وفقاً لاجراءات تنفيذ الصفقات الكبيرة.</t>
  </si>
  <si>
    <t>نفذت شركة ايلاف للوساطة  أمر متقابل مقصود على أسهم شركة مصرف القرطاس  بعدد أسهم (12,900,000,000) سهم، وقيمة بلغت (12,900,000,000) دينار، في زمن الجلسة الاضافي (بعد الساعة 1 ظهراً) وفقاً لاجراءات تنفيذ الصفقات الكبيرة.</t>
  </si>
  <si>
    <t>نشرة تداول أسهم غير العراقيين لجلسة الخميس 2026/7/23</t>
  </si>
  <si>
    <t>نشرة تداول الاسهم المشتراة لغير العراقيين في السوق النظامي</t>
  </si>
  <si>
    <t xml:space="preserve">قطاع الصناعة </t>
  </si>
  <si>
    <t xml:space="preserve">مجموع قطاع الصناعة </t>
  </si>
  <si>
    <t xml:space="preserve">قطاع الاتصالات </t>
  </si>
  <si>
    <t>اسيا سيل للاتصالات</t>
  </si>
  <si>
    <t xml:space="preserve">مجموع قطاع الاتصالات </t>
  </si>
  <si>
    <t>نشرة  تداول الاسهم المباعة من غير العراقيين في السوق النظامي</t>
  </si>
  <si>
    <t xml:space="preserve">مصرف المنصور للاستثمار </t>
  </si>
  <si>
    <t>نشرة تداول أسهم غير العراقيين لجلسة الخميس  2026/7/23</t>
  </si>
  <si>
    <t>الجلسة (128) نشرة تداول الأسهم للمنصة النظامية لجلسة الخميس  2026/7/23 Regular Market Trading</t>
  </si>
  <si>
    <t>تم اعادة التداول اعتبارا من جلسة الخميس 2026/7/23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</si>
</sst>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  <charset val="178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7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37" fillId="0" borderId="0" xfId="0" applyFont="1"/>
    <xf numFmtId="164" fontId="27" fillId="2" borderId="38" xfId="0" applyNumberFormat="1" applyFont="1" applyFill="1" applyBorder="1" applyAlignment="1">
      <alignment horizontal="center" vertical="center"/>
    </xf>
    <xf numFmtId="0" fontId="27" fillId="2" borderId="45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27" fillId="2" borderId="0" xfId="0" applyNumberFormat="1" applyFont="1" applyFill="1" applyAlignment="1">
      <alignment horizontal="center" vertical="center"/>
    </xf>
    <xf numFmtId="4" fontId="39" fillId="0" borderId="10" xfId="0" applyNumberFormat="1" applyFont="1" applyBorder="1" applyAlignment="1">
      <alignment horizontal="center" vertical="center"/>
    </xf>
    <xf numFmtId="0" fontId="40" fillId="4" borderId="46" xfId="0" applyFont="1" applyFill="1" applyBorder="1" applyAlignment="1">
      <alignment horizontal="center" vertical="center"/>
    </xf>
    <xf numFmtId="0" fontId="40" fillId="4" borderId="46" xfId="0" applyFont="1" applyFill="1" applyBorder="1" applyAlignment="1">
      <alignment horizontal="center" vertical="center" wrapText="1"/>
    </xf>
    <xf numFmtId="0" fontId="40" fillId="2" borderId="24" xfId="2" applyFont="1" applyFill="1" applyBorder="1" applyAlignment="1">
      <alignment horizontal="right" vertical="center"/>
    </xf>
    <xf numFmtId="0" fontId="40" fillId="2" borderId="24" xfId="2" applyFont="1" applyFill="1" applyBorder="1" applyAlignment="1">
      <alignment horizontal="left" vertical="center"/>
    </xf>
    <xf numFmtId="3" fontId="40" fillId="0" borderId="44" xfId="3" applyNumberFormat="1" applyFont="1" applyBorder="1" applyAlignment="1">
      <alignment horizontal="center" vertical="center"/>
    </xf>
    <xf numFmtId="0" fontId="40" fillId="0" borderId="46" xfId="3" applyFont="1" applyBorder="1" applyAlignment="1">
      <alignment horizontal="right" vertical="center"/>
    </xf>
    <xf numFmtId="0" fontId="40" fillId="0" borderId="46" xfId="3" applyFont="1" applyBorder="1" applyAlignment="1">
      <alignment horizontal="left" vertical="center"/>
    </xf>
    <xf numFmtId="0" fontId="41" fillId="0" borderId="0" xfId="0" applyFont="1"/>
    <xf numFmtId="0" fontId="38" fillId="4" borderId="46" xfId="0" applyFont="1" applyFill="1" applyBorder="1" applyAlignment="1">
      <alignment horizontal="center" vertical="center"/>
    </xf>
    <xf numFmtId="0" fontId="38" fillId="4" borderId="46" xfId="0" applyFont="1" applyFill="1" applyBorder="1" applyAlignment="1">
      <alignment horizontal="center" vertical="center" wrapText="1"/>
    </xf>
    <xf numFmtId="0" fontId="38" fillId="0" borderId="46" xfId="3" applyFont="1" applyBorder="1" applyAlignment="1">
      <alignment horizontal="right" vertical="center"/>
    </xf>
    <xf numFmtId="0" fontId="38" fillId="0" borderId="46" xfId="3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39" fillId="0" borderId="7" xfId="0" applyNumberFormat="1" applyFont="1" applyBorder="1" applyAlignment="1">
      <alignment horizontal="center" vertical="center"/>
    </xf>
    <xf numFmtId="2" fontId="39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64" fontId="34" fillId="2" borderId="42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9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50" xfId="3" applyFont="1" applyBorder="1" applyAlignment="1">
      <alignment horizontal="center" vertical="center"/>
    </xf>
    <xf numFmtId="0" fontId="40" fillId="0" borderId="51" xfId="3" applyFont="1" applyBorder="1" applyAlignment="1">
      <alignment horizontal="center" vertical="center"/>
    </xf>
    <xf numFmtId="0" fontId="40" fillId="0" borderId="43" xfId="0" applyFont="1" applyBorder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38" fillId="0" borderId="0" xfId="0" applyFont="1" applyAlignment="1">
      <alignment horizontal="right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8" fillId="0" borderId="43" xfId="0" applyFont="1" applyBorder="1" applyAlignment="1">
      <alignment horizontal="right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31749</xdr:rowOff>
    </xdr:from>
    <xdr:to>
      <xdr:col>6</xdr:col>
      <xdr:colOff>1090083</xdr:colOff>
      <xdr:row>16</xdr:row>
      <xdr:rowOff>52916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5B0209-71BF-4638-A1EE-1C4533707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722417" y="3958166"/>
          <a:ext cx="6783915" cy="1989667"/>
        </a:xfrm>
        <a:prstGeom prst="rect">
          <a:avLst/>
        </a:prstGeom>
      </xdr:spPr>
    </xdr:pic>
    <xdr:clientData/>
  </xdr:twoCellAnchor>
  <xdr:twoCellAnchor editAs="oneCell">
    <xdr:from>
      <xdr:col>6</xdr:col>
      <xdr:colOff>1354666</xdr:colOff>
      <xdr:row>14</xdr:row>
      <xdr:rowOff>0</xdr:rowOff>
    </xdr:from>
    <xdr:to>
      <xdr:col>14</xdr:col>
      <xdr:colOff>1325768</xdr:colOff>
      <xdr:row>16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DD69825-02F7-47BD-85AB-B4CF4FF4B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40815" y="3926417"/>
          <a:ext cx="7517019" cy="2063750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10583</xdr:colOff>
      <xdr:row>4</xdr:row>
      <xdr:rowOff>42333</xdr:rowOff>
    </xdr:from>
    <xdr:to>
      <xdr:col>14</xdr:col>
      <xdr:colOff>1322916</xdr:colOff>
      <xdr:row>13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64DC48-E55E-46E4-A874-3863A70D7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7" y="1301750"/>
          <a:ext cx="3810000" cy="2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66675</xdr:rowOff>
    </xdr:from>
    <xdr:to>
      <xdr:col>3</xdr:col>
      <xdr:colOff>1724026</xdr:colOff>
      <xdr:row>31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4AEAD8-7758-4B80-8E4C-023EA760D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72099" y="5172075"/>
          <a:ext cx="4695825" cy="231457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20</xdr:row>
      <xdr:rowOff>57150</xdr:rowOff>
    </xdr:from>
    <xdr:to>
      <xdr:col>8</xdr:col>
      <xdr:colOff>1752600</xdr:colOff>
      <xdr:row>31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F01C94-ED1F-47D9-BEFD-98734AA8D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85725" y="5162550"/>
          <a:ext cx="4838700" cy="2305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0</xdr:row>
      <xdr:rowOff>223630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59</xdr:row>
      <xdr:rowOff>8280</xdr:rowOff>
    </xdr:from>
    <xdr:to>
      <xdr:col>13</xdr:col>
      <xdr:colOff>1402310</xdr:colOff>
      <xdr:row>60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77</xdr:row>
      <xdr:rowOff>6399</xdr:rowOff>
    </xdr:from>
    <xdr:to>
      <xdr:col>13</xdr:col>
      <xdr:colOff>1356005</xdr:colOff>
      <xdr:row>78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46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7AA7657F-3FAA-4A57-9A98-435E9C25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  <xdr:oneCellAnchor>
    <xdr:from>
      <xdr:col>13</xdr:col>
      <xdr:colOff>1184394</xdr:colOff>
      <xdr:row>85</xdr:row>
      <xdr:rowOff>6399</xdr:rowOff>
    </xdr:from>
    <xdr:ext cx="171611" cy="198783"/>
    <xdr:pic>
      <xdr:nvPicPr>
        <xdr:cNvPr id="6" name="Picture 5">
          <a:extLst>
            <a:ext uri="{FF2B5EF4-FFF2-40B4-BE49-F238E27FC236}">
              <a16:creationId xmlns:a16="http://schemas.microsoft.com/office/drawing/2014/main" id="{66EAD9F5-724C-4C22-AD02-288673E39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896927" y="14891376"/>
          <a:ext cx="171611" cy="19878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8CD5B348-DDA8-40FD-9999-106F3889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0</xdr:row>
      <xdr:rowOff>0</xdr:rowOff>
    </xdr:from>
    <xdr:to>
      <xdr:col>5</xdr:col>
      <xdr:colOff>1257300</xdr:colOff>
      <xdr:row>3</xdr:row>
      <xdr:rowOff>28575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2EBA2A2-98F3-4F9D-89A5-FD02F37F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42575" y="0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628650</xdr:colOff>
      <xdr:row>0</xdr:row>
      <xdr:rowOff>0</xdr:rowOff>
    </xdr:from>
    <xdr:to>
      <xdr:col>5</xdr:col>
      <xdr:colOff>1257300</xdr:colOff>
      <xdr:row>3</xdr:row>
      <xdr:rowOff>28575</xdr:rowOff>
    </xdr:to>
    <xdr:pic>
      <xdr:nvPicPr>
        <xdr:cNvPr id="3" name="Picture 9" descr="173900_logo_final">
          <a:extLst>
            <a:ext uri="{FF2B5EF4-FFF2-40B4-BE49-F238E27FC236}">
              <a16:creationId xmlns:a16="http://schemas.microsoft.com/office/drawing/2014/main" id="{70F12D9D-45DC-4890-86D3-38A1D3A4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42575" y="0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tabSelected="1" zoomScale="90" zoomScaleNormal="90" workbookViewId="0">
      <selection activeCell="B20" sqref="B20:O20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77" t="s">
        <v>0</v>
      </c>
      <c r="B1" s="178"/>
      <c r="C1" s="178"/>
      <c r="D1" s="1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79" t="s">
        <v>341</v>
      </c>
      <c r="B2" s="179"/>
      <c r="C2" s="179"/>
      <c r="D2" s="179"/>
      <c r="E2" s="180" t="s">
        <v>204</v>
      </c>
      <c r="F2" s="181"/>
      <c r="G2" s="181"/>
      <c r="H2" s="181"/>
      <c r="I2" s="181"/>
      <c r="J2" s="181"/>
      <c r="K2" s="181"/>
      <c r="L2" s="182"/>
      <c r="M2" s="3"/>
      <c r="N2" s="3"/>
      <c r="O2" s="3"/>
    </row>
    <row r="3" spans="1:15" s="2" customFormat="1" ht="22.5" customHeight="1" x14ac:dyDescent="0.35">
      <c r="A3" s="183" t="s">
        <v>342</v>
      </c>
      <c r="B3" s="184"/>
      <c r="C3" s="184"/>
      <c r="D3" s="184"/>
      <c r="E3" s="180"/>
      <c r="F3" s="181"/>
      <c r="G3" s="181"/>
      <c r="H3" s="181"/>
      <c r="I3" s="181"/>
      <c r="J3" s="181"/>
      <c r="K3" s="181"/>
      <c r="L3" s="182"/>
      <c r="M3" s="1"/>
      <c r="N3" s="1"/>
      <c r="O3" s="3"/>
    </row>
    <row r="4" spans="1:15" ht="21.95" customHeight="1" x14ac:dyDescent="0.35">
      <c r="A4" s="185" t="s">
        <v>1</v>
      </c>
      <c r="B4" s="186"/>
      <c r="C4" s="187"/>
      <c r="D4" s="188">
        <f>'نشرة التداول'!M101+'نشرة OTC'!H11</f>
        <v>23774736988</v>
      </c>
      <c r="E4" s="189"/>
      <c r="F4" s="4"/>
      <c r="G4" s="170" t="s">
        <v>2</v>
      </c>
      <c r="H4" s="171"/>
      <c r="I4" s="172">
        <f>'نشرة التداول'!N101+'نشرة OTC'!I11</f>
        <v>16390038397.23</v>
      </c>
      <c r="J4" s="172"/>
      <c r="K4" s="172"/>
      <c r="L4" s="5"/>
      <c r="M4" s="176" t="s">
        <v>3</v>
      </c>
      <c r="N4" s="170"/>
      <c r="O4" s="6">
        <f>'نشرة التداول'!L101+'نشرة OTC'!G11</f>
        <v>1345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6"/>
      <c r="M5" s="167"/>
      <c r="N5" s="167"/>
      <c r="O5" s="11" t="s">
        <v>211</v>
      </c>
    </row>
    <row r="6" spans="1:15" ht="21.95" customHeight="1" x14ac:dyDescent="0.35">
      <c r="A6" s="12" t="s">
        <v>4</v>
      </c>
      <c r="B6" s="170">
        <v>1044.25</v>
      </c>
      <c r="C6" s="171"/>
      <c r="D6" s="170" t="s">
        <v>5</v>
      </c>
      <c r="E6" s="171"/>
      <c r="F6" s="1"/>
      <c r="G6" s="12" t="s">
        <v>6</v>
      </c>
      <c r="H6" s="13">
        <v>1269.83</v>
      </c>
      <c r="I6" s="173" t="s">
        <v>5</v>
      </c>
      <c r="J6" s="174"/>
      <c r="K6" s="175"/>
      <c r="L6" s="166"/>
      <c r="M6" s="167"/>
      <c r="N6" s="167"/>
      <c r="O6" s="14"/>
    </row>
    <row r="7" spans="1:15" ht="21.95" customHeight="1" x14ac:dyDescent="0.35">
      <c r="A7" s="12" t="s">
        <v>7</v>
      </c>
      <c r="B7" s="170">
        <v>1040.94</v>
      </c>
      <c r="C7" s="171"/>
      <c r="D7" s="170" t="s">
        <v>5</v>
      </c>
      <c r="E7" s="171"/>
      <c r="F7" s="15"/>
      <c r="G7" s="12" t="s">
        <v>8</v>
      </c>
      <c r="H7" s="13">
        <v>1266.97</v>
      </c>
      <c r="I7" s="173" t="s">
        <v>5</v>
      </c>
      <c r="J7" s="174"/>
      <c r="K7" s="175"/>
      <c r="L7" s="166"/>
      <c r="M7" s="167"/>
      <c r="N7" s="167"/>
      <c r="O7" s="14"/>
    </row>
    <row r="8" spans="1:15" ht="21.95" customHeight="1" x14ac:dyDescent="0.35">
      <c r="A8" s="12" t="s">
        <v>9</v>
      </c>
      <c r="B8" s="168">
        <f>((B6/B7)-1)*100</f>
        <v>0.31798182412050569</v>
      </c>
      <c r="C8" s="169"/>
      <c r="D8" s="170" t="s">
        <v>10</v>
      </c>
      <c r="E8" s="171"/>
      <c r="F8" s="15"/>
      <c r="G8" s="12" t="s">
        <v>9</v>
      </c>
      <c r="H8" s="153">
        <f>((H6/H7)-1)*100</f>
        <v>0.22573541599246738</v>
      </c>
      <c r="I8" s="173" t="s">
        <v>10</v>
      </c>
      <c r="J8" s="174"/>
      <c r="K8" s="175"/>
      <c r="L8" s="166"/>
      <c r="M8" s="167"/>
      <c r="N8" s="167"/>
      <c r="O8" s="14"/>
    </row>
    <row r="9" spans="1:15" ht="21.95" customHeight="1" x14ac:dyDescent="0.35">
      <c r="A9" s="12" t="s">
        <v>11</v>
      </c>
      <c r="B9" s="168">
        <f>B6-B7</f>
        <v>3.3099999999999454</v>
      </c>
      <c r="C9" s="169">
        <f>B6-B7</f>
        <v>3.3099999999999454</v>
      </c>
      <c r="D9" s="170" t="s">
        <v>5</v>
      </c>
      <c r="E9" s="171"/>
      <c r="F9" s="15"/>
      <c r="G9" s="12" t="s">
        <v>11</v>
      </c>
      <c r="H9" s="153">
        <f>H6-H7</f>
        <v>2.8599999999999</v>
      </c>
      <c r="I9" s="173" t="s">
        <v>5</v>
      </c>
      <c r="J9" s="174"/>
      <c r="K9" s="175"/>
      <c r="L9" s="166"/>
      <c r="M9" s="167"/>
      <c r="N9" s="167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6"/>
      <c r="M10" s="167"/>
      <c r="N10" s="167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33</v>
      </c>
      <c r="I11" s="13" t="s">
        <v>15</v>
      </c>
      <c r="J11" s="20">
        <v>15</v>
      </c>
      <c r="K11" s="20">
        <f>J11+H11</f>
        <v>48</v>
      </c>
      <c r="L11" s="166"/>
      <c r="M11" s="167"/>
      <c r="N11" s="167"/>
      <c r="O11" s="14"/>
    </row>
    <row r="12" spans="1:15" ht="21.95" customHeight="1" x14ac:dyDescent="0.35">
      <c r="A12" s="12" t="s">
        <v>16</v>
      </c>
      <c r="B12" s="20">
        <v>56</v>
      </c>
      <c r="C12" s="13" t="s">
        <v>13</v>
      </c>
      <c r="D12" s="20">
        <v>2</v>
      </c>
      <c r="E12" s="20">
        <f>D12+B12</f>
        <v>58</v>
      </c>
      <c r="F12" s="22"/>
      <c r="G12" s="194" t="s">
        <v>17</v>
      </c>
      <c r="H12" s="194"/>
      <c r="I12" s="194"/>
      <c r="J12" s="195">
        <v>14</v>
      </c>
      <c r="K12" s="196"/>
      <c r="L12" s="166"/>
      <c r="M12" s="167"/>
      <c r="N12" s="167"/>
      <c r="O12" s="23"/>
    </row>
    <row r="13" spans="1:15" ht="21.95" customHeight="1" x14ac:dyDescent="0.35">
      <c r="A13" s="190" t="s">
        <v>18</v>
      </c>
      <c r="B13" s="191"/>
      <c r="C13" s="191"/>
      <c r="D13" s="191"/>
      <c r="E13" s="20">
        <v>4</v>
      </c>
      <c r="F13" s="22"/>
      <c r="G13" s="192" t="s">
        <v>19</v>
      </c>
      <c r="H13" s="192"/>
      <c r="I13" s="192"/>
      <c r="J13" s="193">
        <v>15</v>
      </c>
      <c r="K13" s="193"/>
      <c r="L13" s="166"/>
      <c r="M13" s="167"/>
      <c r="N13" s="167"/>
      <c r="O13" s="23"/>
    </row>
    <row r="14" spans="1:15" ht="21.95" customHeight="1" x14ac:dyDescent="0.35">
      <c r="A14" s="190" t="s">
        <v>20</v>
      </c>
      <c r="B14" s="191"/>
      <c r="C14" s="191"/>
      <c r="D14" s="191"/>
      <c r="E14" s="24">
        <v>10</v>
      </c>
      <c r="F14" s="25"/>
      <c r="G14" s="23"/>
      <c r="H14" s="23"/>
      <c r="I14" s="23"/>
      <c r="J14" s="23"/>
      <c r="K14" s="23"/>
      <c r="L14" s="166"/>
      <c r="M14" s="167"/>
      <c r="N14" s="167"/>
      <c r="O14" s="23"/>
    </row>
    <row r="15" spans="1:15" ht="47.25" customHeight="1" x14ac:dyDescent="0.35">
      <c r="A15" s="166"/>
      <c r="B15" s="167"/>
      <c r="C15" s="167"/>
      <c r="D15" s="167"/>
      <c r="E15" s="166"/>
      <c r="F15" s="167"/>
      <c r="G15" s="23"/>
      <c r="H15" s="23"/>
      <c r="I15" s="23"/>
      <c r="J15" s="166"/>
      <c r="K15" s="167"/>
      <c r="L15" s="166"/>
      <c r="M15" s="167"/>
      <c r="N15" s="167"/>
      <c r="O15" s="23"/>
    </row>
    <row r="16" spans="1:15" ht="107.25" customHeight="1" x14ac:dyDescent="0.35">
      <c r="A16" s="166"/>
      <c r="B16" s="167"/>
      <c r="C16" s="167"/>
      <c r="D16" s="167"/>
      <c r="E16" s="166"/>
      <c r="F16" s="167"/>
      <c r="G16" s="23"/>
      <c r="H16" s="23"/>
      <c r="I16" s="23"/>
      <c r="J16" s="166"/>
      <c r="K16" s="167"/>
      <c r="L16" s="166"/>
      <c r="M16" s="167"/>
      <c r="N16" s="167"/>
      <c r="O16" s="23"/>
    </row>
    <row r="17" spans="1:15" ht="8.25" customHeight="1" x14ac:dyDescent="0.35">
      <c r="A17" s="166"/>
      <c r="B17" s="167"/>
      <c r="C17" s="167"/>
      <c r="D17" s="167"/>
      <c r="E17" s="166"/>
      <c r="F17" s="167"/>
      <c r="G17" s="23"/>
      <c r="H17" s="23"/>
      <c r="I17" s="23"/>
      <c r="J17" s="166"/>
      <c r="K17" s="167"/>
      <c r="L17" s="166"/>
      <c r="M17" s="167"/>
      <c r="N17" s="167"/>
      <c r="O17" s="23"/>
    </row>
    <row r="18" spans="1:15" ht="32.25" customHeight="1" x14ac:dyDescent="0.25">
      <c r="A18" s="128" t="s">
        <v>334</v>
      </c>
      <c r="B18" s="197" t="s">
        <v>355</v>
      </c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9"/>
    </row>
    <row r="19" spans="1:15" ht="30.75" customHeight="1" x14ac:dyDescent="0.25">
      <c r="A19" s="128" t="s">
        <v>334</v>
      </c>
      <c r="B19" s="197" t="s">
        <v>356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9"/>
    </row>
    <row r="20" spans="1:15" ht="33" customHeight="1" x14ac:dyDescent="0.25">
      <c r="A20" s="128" t="s">
        <v>320</v>
      </c>
      <c r="B20" s="204" t="s">
        <v>368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6"/>
    </row>
    <row r="21" spans="1:15" ht="39.75" customHeight="1" x14ac:dyDescent="0.25">
      <c r="A21" s="128" t="s">
        <v>308</v>
      </c>
      <c r="B21" s="204" t="s">
        <v>325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6"/>
    </row>
    <row r="22" spans="1:15" ht="45" customHeight="1" x14ac:dyDescent="0.25">
      <c r="A22" s="128" t="s">
        <v>303</v>
      </c>
      <c r="B22" s="204" t="s">
        <v>326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6"/>
    </row>
    <row r="23" spans="1:15" ht="33" customHeight="1" x14ac:dyDescent="0.25">
      <c r="A23" s="128" t="s">
        <v>305</v>
      </c>
      <c r="B23" s="204" t="s">
        <v>328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6"/>
    </row>
    <row r="24" spans="1:15" ht="39" customHeight="1" x14ac:dyDescent="0.25">
      <c r="A24" s="128" t="s">
        <v>304</v>
      </c>
      <c r="B24" s="204" t="s">
        <v>327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6"/>
    </row>
    <row r="25" spans="1:15" ht="23.25" customHeight="1" x14ac:dyDescent="0.25">
      <c r="A25" s="128" t="s">
        <v>265</v>
      </c>
      <c r="B25" s="204" t="s">
        <v>329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6"/>
    </row>
    <row r="26" spans="1:15" ht="27.75" customHeight="1" x14ac:dyDescent="0.25">
      <c r="A26" s="129" t="s">
        <v>250</v>
      </c>
      <c r="B26" s="204" t="s">
        <v>274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6"/>
    </row>
    <row r="27" spans="1:15" ht="19.5" customHeight="1" x14ac:dyDescent="0.25">
      <c r="A27" s="130" t="s">
        <v>21</v>
      </c>
      <c r="B27" s="201" t="s">
        <v>253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3"/>
    </row>
    <row r="28" spans="1:15" ht="14.25" customHeight="1" x14ac:dyDescent="0.25">
      <c r="A28" s="200" t="s">
        <v>22</v>
      </c>
      <c r="B28" s="200"/>
      <c r="C28" s="200"/>
      <c r="D28" s="200"/>
      <c r="E28" s="200"/>
      <c r="F28" s="200" t="s">
        <v>23</v>
      </c>
      <c r="G28" s="200"/>
      <c r="H28" s="200"/>
      <c r="I28" s="200"/>
      <c r="J28" s="200"/>
      <c r="K28" s="200"/>
      <c r="L28" s="200"/>
      <c r="M28" s="200" t="s">
        <v>24</v>
      </c>
      <c r="N28" s="200"/>
      <c r="O28" s="200"/>
    </row>
  </sheetData>
  <mergeCells count="63">
    <mergeCell ref="A28:E28"/>
    <mergeCell ref="F28:L28"/>
    <mergeCell ref="M28:O28"/>
    <mergeCell ref="J17:K17"/>
    <mergeCell ref="L17:N17"/>
    <mergeCell ref="B27:O27"/>
    <mergeCell ref="A17:D17"/>
    <mergeCell ref="E17:F17"/>
    <mergeCell ref="B26:O26"/>
    <mergeCell ref="B25:O25"/>
    <mergeCell ref="B22:O22"/>
    <mergeCell ref="B23:O23"/>
    <mergeCell ref="B24:O24"/>
    <mergeCell ref="B21:O21"/>
    <mergeCell ref="B20:O20"/>
    <mergeCell ref="B18:O18"/>
    <mergeCell ref="A16:D16"/>
    <mergeCell ref="E16:F16"/>
    <mergeCell ref="J16:K16"/>
    <mergeCell ref="L16:N16"/>
    <mergeCell ref="B19:O19"/>
    <mergeCell ref="A14:D14"/>
    <mergeCell ref="A15:D15"/>
    <mergeCell ref="L15:N15"/>
    <mergeCell ref="E15:F15"/>
    <mergeCell ref="J15:K15"/>
    <mergeCell ref="L14:N14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4:C4"/>
    <mergeCell ref="D4:E4"/>
    <mergeCell ref="A13:D13"/>
    <mergeCell ref="G13:I13"/>
    <mergeCell ref="J13:K13"/>
    <mergeCell ref="A1:D1"/>
    <mergeCell ref="A2:D2"/>
    <mergeCell ref="E2:L2"/>
    <mergeCell ref="A3:D3"/>
    <mergeCell ref="E3:L3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7" t="s">
        <v>25</v>
      </c>
      <c r="B2" s="208"/>
      <c r="C2" s="208"/>
      <c r="D2" s="208"/>
      <c r="E2" s="208"/>
      <c r="F2" s="208"/>
      <c r="G2" s="208"/>
      <c r="H2" s="208"/>
      <c r="I2" s="209"/>
    </row>
    <row r="3" spans="1:9" x14ac:dyDescent="0.25">
      <c r="A3" s="215"/>
      <c r="B3" s="216"/>
      <c r="C3" s="216"/>
      <c r="D3" s="216"/>
      <c r="E3" s="216"/>
      <c r="F3" s="216"/>
      <c r="G3" s="216"/>
      <c r="H3" s="216"/>
      <c r="I3" s="217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0" t="s">
        <v>26</v>
      </c>
      <c r="B5" s="211"/>
      <c r="C5" s="211"/>
      <c r="D5" s="212"/>
      <c r="E5" s="73"/>
      <c r="F5" s="210" t="s">
        <v>27</v>
      </c>
      <c r="G5" s="211"/>
      <c r="H5" s="211"/>
      <c r="I5" s="212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312</v>
      </c>
      <c r="B7" s="100">
        <v>0.66</v>
      </c>
      <c r="C7" s="103">
        <v>10</v>
      </c>
      <c r="D7" s="102">
        <v>28616</v>
      </c>
      <c r="E7" s="34"/>
      <c r="F7" s="76" t="s">
        <v>213</v>
      </c>
      <c r="G7" s="100">
        <v>0.15</v>
      </c>
      <c r="H7" s="104">
        <v>-6.25</v>
      </c>
      <c r="I7" s="102">
        <v>846396</v>
      </c>
    </row>
    <row r="8" spans="1:9" ht="20.100000000000001" customHeight="1" x14ac:dyDescent="0.25">
      <c r="A8" s="76" t="s">
        <v>94</v>
      </c>
      <c r="B8" s="100">
        <v>0.6</v>
      </c>
      <c r="C8" s="103">
        <v>5.26</v>
      </c>
      <c r="D8" s="102">
        <v>28276512</v>
      </c>
      <c r="E8" s="34"/>
      <c r="F8" s="76" t="s">
        <v>268</v>
      </c>
      <c r="G8" s="100">
        <v>0.23</v>
      </c>
      <c r="H8" s="104">
        <v>-4.17</v>
      </c>
      <c r="I8" s="108">
        <v>9900063</v>
      </c>
    </row>
    <row r="9" spans="1:9" ht="20.100000000000001" customHeight="1" x14ac:dyDescent="0.25">
      <c r="A9" s="76" t="s">
        <v>60</v>
      </c>
      <c r="B9" s="100">
        <v>0.86</v>
      </c>
      <c r="C9" s="103">
        <v>4.88</v>
      </c>
      <c r="D9" s="102">
        <v>193646</v>
      </c>
      <c r="E9" s="34"/>
      <c r="F9" s="105" t="s">
        <v>235</v>
      </c>
      <c r="G9" s="106">
        <v>1.35</v>
      </c>
      <c r="H9" s="117">
        <v>-3.57</v>
      </c>
      <c r="I9" s="108">
        <v>1000</v>
      </c>
    </row>
    <row r="10" spans="1:9" ht="20.100000000000001" customHeight="1" x14ac:dyDescent="0.25">
      <c r="A10" s="105" t="s">
        <v>283</v>
      </c>
      <c r="B10" s="106">
        <v>24</v>
      </c>
      <c r="C10" s="107">
        <v>4.12</v>
      </c>
      <c r="D10" s="108">
        <v>2825</v>
      </c>
      <c r="E10" s="34"/>
      <c r="F10" s="105" t="s">
        <v>332</v>
      </c>
      <c r="G10" s="106">
        <v>0.34</v>
      </c>
      <c r="H10" s="117">
        <v>-2.86</v>
      </c>
      <c r="I10" s="108">
        <v>4252000</v>
      </c>
    </row>
    <row r="11" spans="1:9" ht="20.100000000000001" customHeight="1" x14ac:dyDescent="0.25">
      <c r="A11" s="105" t="s">
        <v>256</v>
      </c>
      <c r="B11" s="106">
        <v>8</v>
      </c>
      <c r="C11" s="107">
        <v>3.9</v>
      </c>
      <c r="D11" s="108">
        <v>200</v>
      </c>
      <c r="E11" s="34"/>
      <c r="F11" s="105" t="s">
        <v>150</v>
      </c>
      <c r="G11" s="106">
        <v>1.75</v>
      </c>
      <c r="H11" s="117">
        <v>-2.78</v>
      </c>
      <c r="I11" s="108">
        <v>51366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3" t="s">
        <v>37</v>
      </c>
      <c r="B14" s="213"/>
      <c r="C14" s="213"/>
      <c r="D14" s="213"/>
      <c r="E14" s="74"/>
      <c r="F14" s="214" t="s">
        <v>38</v>
      </c>
      <c r="G14" s="214"/>
      <c r="H14" s="214"/>
      <c r="I14" s="214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353</v>
      </c>
      <c r="B16" s="100">
        <v>1</v>
      </c>
      <c r="C16" s="101">
        <v>0</v>
      </c>
      <c r="D16" s="102">
        <v>12900010000</v>
      </c>
      <c r="E16" s="48"/>
      <c r="F16" s="76" t="s">
        <v>353</v>
      </c>
      <c r="G16" s="100">
        <v>1</v>
      </c>
      <c r="H16" s="101">
        <v>0</v>
      </c>
      <c r="I16" s="102">
        <v>12900010000</v>
      </c>
    </row>
    <row r="17" spans="1:9" ht="20.100000000000001" customHeight="1" x14ac:dyDescent="0.25">
      <c r="A17" s="76" t="s">
        <v>275</v>
      </c>
      <c r="B17" s="100">
        <v>0.2</v>
      </c>
      <c r="C17" s="101">
        <v>0</v>
      </c>
      <c r="D17" s="102">
        <v>10000100000</v>
      </c>
      <c r="E17" s="48"/>
      <c r="F17" s="76" t="s">
        <v>275</v>
      </c>
      <c r="G17" s="100">
        <v>0.2</v>
      </c>
      <c r="H17" s="101">
        <v>0</v>
      </c>
      <c r="I17" s="102">
        <v>2000020000</v>
      </c>
    </row>
    <row r="18" spans="1:9" ht="20.100000000000001" customHeight="1" x14ac:dyDescent="0.25">
      <c r="A18" s="76" t="s">
        <v>270</v>
      </c>
      <c r="B18" s="100">
        <v>0.27</v>
      </c>
      <c r="C18" s="101">
        <v>0</v>
      </c>
      <c r="D18" s="102">
        <v>312500000</v>
      </c>
      <c r="E18" s="48"/>
      <c r="F18" s="76" t="s">
        <v>225</v>
      </c>
      <c r="G18" s="100">
        <v>2.09</v>
      </c>
      <c r="H18" s="101">
        <v>1.46</v>
      </c>
      <c r="I18" s="102">
        <v>503832875.56</v>
      </c>
    </row>
    <row r="19" spans="1:9" ht="20.100000000000001" customHeight="1" x14ac:dyDescent="0.25">
      <c r="A19" s="76" t="s">
        <v>225</v>
      </c>
      <c r="B19" s="100">
        <v>2.09</v>
      </c>
      <c r="C19" s="101">
        <v>1.46</v>
      </c>
      <c r="D19" s="102">
        <v>242027328</v>
      </c>
      <c r="E19" s="48"/>
      <c r="F19" s="76" t="s">
        <v>247</v>
      </c>
      <c r="G19" s="100">
        <v>3.16</v>
      </c>
      <c r="H19" s="101">
        <v>0.32</v>
      </c>
      <c r="I19" s="102">
        <v>323593704.75</v>
      </c>
    </row>
    <row r="20" spans="1:9" ht="20.100000000000001" customHeight="1" x14ac:dyDescent="0.25">
      <c r="A20" s="76" t="s">
        <v>247</v>
      </c>
      <c r="B20" s="100">
        <v>3.16</v>
      </c>
      <c r="C20" s="101">
        <v>0.32</v>
      </c>
      <c r="D20" s="102">
        <v>102690527</v>
      </c>
      <c r="E20" s="48"/>
      <c r="F20" s="76" t="s">
        <v>345</v>
      </c>
      <c r="G20" s="100">
        <v>5.85</v>
      </c>
      <c r="H20" s="101">
        <v>-9.3000000000000007</v>
      </c>
      <c r="I20" s="102">
        <v>154788066.41999999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rightToLeft="1" zoomScale="110" zoomScaleNormal="110" workbookViewId="0">
      <selection activeCell="O97" sqref="O97:O99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21" customHeight="1" x14ac:dyDescent="0.25">
      <c r="A1" s="75"/>
      <c r="B1" s="231" t="s">
        <v>367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5" ht="29.2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3.5" customHeight="1" x14ac:dyDescent="0.25">
      <c r="A3" s="75"/>
      <c r="B3" s="222" t="s">
        <v>54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23"/>
    </row>
    <row r="4" spans="1:15" ht="13.5" customHeight="1" x14ac:dyDescent="0.25">
      <c r="A4" s="75"/>
      <c r="B4" s="76" t="s">
        <v>332</v>
      </c>
      <c r="C4" s="76" t="s">
        <v>333</v>
      </c>
      <c r="D4" s="77">
        <v>0.33</v>
      </c>
      <c r="E4" s="89">
        <v>0.34</v>
      </c>
      <c r="F4" s="89">
        <v>0.33</v>
      </c>
      <c r="G4" s="89">
        <v>0.33</v>
      </c>
      <c r="H4" s="89">
        <v>0.35</v>
      </c>
      <c r="I4" s="89">
        <v>0.34</v>
      </c>
      <c r="J4" s="89">
        <v>0.35</v>
      </c>
      <c r="K4" s="90">
        <v>-2.86</v>
      </c>
      <c r="L4" s="99">
        <v>6</v>
      </c>
      <c r="M4" s="91">
        <v>4252000</v>
      </c>
      <c r="N4" s="92">
        <v>1405660</v>
      </c>
      <c r="O4"/>
    </row>
    <row r="5" spans="1:15" ht="13.5" customHeight="1" x14ac:dyDescent="0.25">
      <c r="A5" s="75"/>
      <c r="B5" s="76" t="s">
        <v>247</v>
      </c>
      <c r="C5" s="76" t="s">
        <v>246</v>
      </c>
      <c r="D5" s="77">
        <v>3.15</v>
      </c>
      <c r="E5" s="89">
        <v>3.17</v>
      </c>
      <c r="F5" s="89">
        <v>3.15</v>
      </c>
      <c r="G5" s="89">
        <v>3.15</v>
      </c>
      <c r="H5" s="89">
        <v>3.15</v>
      </c>
      <c r="I5" s="89">
        <v>3.16</v>
      </c>
      <c r="J5" s="89">
        <v>3.15</v>
      </c>
      <c r="K5" s="90">
        <v>0.32</v>
      </c>
      <c r="L5" s="99">
        <v>86</v>
      </c>
      <c r="M5" s="91">
        <v>102690527</v>
      </c>
      <c r="N5" s="92">
        <v>323593704.75</v>
      </c>
      <c r="O5"/>
    </row>
    <row r="6" spans="1:15" ht="13.5" customHeight="1" x14ac:dyDescent="0.25">
      <c r="A6" s="75"/>
      <c r="B6" s="126" t="s">
        <v>268</v>
      </c>
      <c r="C6" s="126" t="s">
        <v>269</v>
      </c>
      <c r="D6" s="53">
        <v>0.24</v>
      </c>
      <c r="E6" s="89">
        <v>0.24</v>
      </c>
      <c r="F6" s="89">
        <v>0.23</v>
      </c>
      <c r="G6" s="89">
        <v>0.23</v>
      </c>
      <c r="H6" s="89">
        <v>0.24</v>
      </c>
      <c r="I6" s="89">
        <v>0.23</v>
      </c>
      <c r="J6" s="89">
        <v>0.24</v>
      </c>
      <c r="K6" s="90">
        <v>-4.17</v>
      </c>
      <c r="L6" s="139">
        <v>6</v>
      </c>
      <c r="M6" s="91">
        <v>9900063</v>
      </c>
      <c r="N6" s="92">
        <v>2283514.4900000002</v>
      </c>
      <c r="O6"/>
    </row>
    <row r="7" spans="1:15" ht="13.5" customHeight="1" x14ac:dyDescent="0.25">
      <c r="A7" s="75"/>
      <c r="B7" s="76" t="s">
        <v>120</v>
      </c>
      <c r="C7" s="76" t="s">
        <v>121</v>
      </c>
      <c r="D7" s="53">
        <v>0.33</v>
      </c>
      <c r="E7" s="89">
        <v>0.33</v>
      </c>
      <c r="F7" s="89">
        <v>0.31</v>
      </c>
      <c r="G7" s="89">
        <v>0.31</v>
      </c>
      <c r="H7" s="89">
        <v>0.31</v>
      </c>
      <c r="I7" s="89">
        <v>0.31</v>
      </c>
      <c r="J7" s="89">
        <v>0.31</v>
      </c>
      <c r="K7" s="90">
        <v>0</v>
      </c>
      <c r="L7" s="118">
        <v>8</v>
      </c>
      <c r="M7" s="91">
        <v>488261</v>
      </c>
      <c r="N7" s="92">
        <v>151444.91</v>
      </c>
      <c r="O7"/>
    </row>
    <row r="8" spans="1:15" ht="13.5" customHeight="1" x14ac:dyDescent="0.25">
      <c r="A8" s="75"/>
      <c r="B8" s="76" t="s">
        <v>40</v>
      </c>
      <c r="C8" s="76" t="s">
        <v>55</v>
      </c>
      <c r="D8" s="77">
        <v>0.33</v>
      </c>
      <c r="E8" s="89">
        <v>0.33</v>
      </c>
      <c r="F8" s="89">
        <v>0.32</v>
      </c>
      <c r="G8" s="89">
        <v>0.33</v>
      </c>
      <c r="H8" s="89">
        <v>0.33</v>
      </c>
      <c r="I8" s="89">
        <v>0.33</v>
      </c>
      <c r="J8" s="89">
        <v>0.33</v>
      </c>
      <c r="K8" s="90">
        <v>0</v>
      </c>
      <c r="L8" s="99">
        <v>4</v>
      </c>
      <c r="M8" s="91">
        <v>6071772</v>
      </c>
      <c r="N8" s="92">
        <v>1998684.76</v>
      </c>
      <c r="O8"/>
    </row>
    <row r="9" spans="1:15" ht="13.5" customHeight="1" x14ac:dyDescent="0.25">
      <c r="A9" s="75"/>
      <c r="B9" s="76" t="s">
        <v>56</v>
      </c>
      <c r="C9" s="76" t="s">
        <v>57</v>
      </c>
      <c r="D9" s="77">
        <v>0.35</v>
      </c>
      <c r="E9" s="89">
        <v>0.37</v>
      </c>
      <c r="F9" s="89">
        <v>0.35</v>
      </c>
      <c r="G9" s="89">
        <v>0.36</v>
      </c>
      <c r="H9" s="89">
        <v>0.37</v>
      </c>
      <c r="I9" s="89">
        <v>0.36</v>
      </c>
      <c r="J9" s="89">
        <v>0.36</v>
      </c>
      <c r="K9" s="90">
        <v>0</v>
      </c>
      <c r="L9" s="99">
        <v>5</v>
      </c>
      <c r="M9" s="91">
        <v>15010645</v>
      </c>
      <c r="N9" s="92">
        <v>5403765.75</v>
      </c>
      <c r="O9"/>
    </row>
    <row r="10" spans="1:15" ht="13.5" customHeight="1" x14ac:dyDescent="0.25">
      <c r="A10" s="75"/>
      <c r="B10" s="76" t="s">
        <v>58</v>
      </c>
      <c r="C10" s="76" t="s">
        <v>59</v>
      </c>
      <c r="D10" s="77">
        <v>1.1599999999999999</v>
      </c>
      <c r="E10" s="89">
        <v>1.17</v>
      </c>
      <c r="F10" s="89">
        <v>1.1499999999999999</v>
      </c>
      <c r="G10" s="89">
        <v>1.1599999999999999</v>
      </c>
      <c r="H10" s="89">
        <v>1.1499999999999999</v>
      </c>
      <c r="I10" s="89">
        <v>1.17</v>
      </c>
      <c r="J10" s="89">
        <v>1.1499999999999999</v>
      </c>
      <c r="K10" s="90">
        <v>1.74</v>
      </c>
      <c r="L10" s="99">
        <v>67</v>
      </c>
      <c r="M10" s="91">
        <v>50831394</v>
      </c>
      <c r="N10" s="92">
        <v>58998920.5</v>
      </c>
      <c r="O10"/>
    </row>
    <row r="11" spans="1:15" ht="13.5" customHeight="1" x14ac:dyDescent="0.25">
      <c r="A11" s="75"/>
      <c r="B11" s="76" t="s">
        <v>118</v>
      </c>
      <c r="C11" s="76" t="s">
        <v>119</v>
      </c>
      <c r="D11" s="53">
        <v>0.09</v>
      </c>
      <c r="E11" s="89">
        <v>0.09</v>
      </c>
      <c r="F11" s="89">
        <v>0.09</v>
      </c>
      <c r="G11" s="89">
        <v>0.09</v>
      </c>
      <c r="H11" s="89">
        <v>0.09</v>
      </c>
      <c r="I11" s="89">
        <v>0.09</v>
      </c>
      <c r="J11" s="89">
        <v>0.09</v>
      </c>
      <c r="K11" s="90">
        <v>0</v>
      </c>
      <c r="L11" s="139">
        <v>2</v>
      </c>
      <c r="M11" s="91">
        <v>4175</v>
      </c>
      <c r="N11" s="92">
        <v>375.75</v>
      </c>
      <c r="O11"/>
    </row>
    <row r="12" spans="1:15" ht="13.5" customHeight="1" x14ac:dyDescent="0.25">
      <c r="A12" s="75"/>
      <c r="B12" s="76" t="s">
        <v>316</v>
      </c>
      <c r="C12" s="96" t="s">
        <v>317</v>
      </c>
      <c r="D12" s="89">
        <v>1.27</v>
      </c>
      <c r="E12" s="89">
        <v>1.27</v>
      </c>
      <c r="F12" s="89">
        <v>1.27</v>
      </c>
      <c r="G12" s="89">
        <v>1.27</v>
      </c>
      <c r="H12" s="89">
        <v>1.32</v>
      </c>
      <c r="I12" s="89">
        <v>1.27</v>
      </c>
      <c r="J12" s="89">
        <v>1.27</v>
      </c>
      <c r="K12" s="90">
        <v>0</v>
      </c>
      <c r="L12" s="118">
        <v>2</v>
      </c>
      <c r="M12" s="91">
        <v>72440</v>
      </c>
      <c r="N12" s="92">
        <v>91998.8</v>
      </c>
      <c r="O12"/>
    </row>
    <row r="13" spans="1:15" ht="13.5" customHeight="1" x14ac:dyDescent="0.25">
      <c r="A13" s="75"/>
      <c r="B13" s="76" t="s">
        <v>213</v>
      </c>
      <c r="C13" s="76" t="s">
        <v>214</v>
      </c>
      <c r="D13" s="53">
        <v>0.15</v>
      </c>
      <c r="E13" s="89">
        <v>0.16</v>
      </c>
      <c r="F13" s="89">
        <v>0.15</v>
      </c>
      <c r="G13" s="89">
        <v>0.15</v>
      </c>
      <c r="H13" s="89">
        <v>0.16</v>
      </c>
      <c r="I13" s="89">
        <v>0.15</v>
      </c>
      <c r="J13" s="89">
        <v>0.16</v>
      </c>
      <c r="K13" s="90">
        <v>-6.25</v>
      </c>
      <c r="L13" s="118">
        <v>6</v>
      </c>
      <c r="M13" s="91">
        <v>846396</v>
      </c>
      <c r="N13" s="92">
        <v>126963.4</v>
      </c>
      <c r="O13"/>
    </row>
    <row r="14" spans="1:15" ht="13.5" customHeight="1" x14ac:dyDescent="0.25">
      <c r="A14" s="75"/>
      <c r="B14" s="76" t="s">
        <v>225</v>
      </c>
      <c r="C14" s="76" t="s">
        <v>226</v>
      </c>
      <c r="D14" s="77">
        <v>2.0699999999999998</v>
      </c>
      <c r="E14" s="89">
        <v>2.09</v>
      </c>
      <c r="F14" s="89">
        <v>2.0699999999999998</v>
      </c>
      <c r="G14" s="89">
        <v>2.08</v>
      </c>
      <c r="H14" s="89">
        <v>2.06</v>
      </c>
      <c r="I14" s="89">
        <v>2.09</v>
      </c>
      <c r="J14" s="89">
        <v>2.06</v>
      </c>
      <c r="K14" s="90">
        <v>1.46</v>
      </c>
      <c r="L14" s="99">
        <v>143</v>
      </c>
      <c r="M14" s="91">
        <v>242027328</v>
      </c>
      <c r="N14" s="92">
        <v>503832875.56</v>
      </c>
      <c r="O14"/>
    </row>
    <row r="15" spans="1:15" ht="13.5" customHeight="1" x14ac:dyDescent="0.25">
      <c r="A15" s="75"/>
      <c r="B15" s="105" t="s">
        <v>244</v>
      </c>
      <c r="C15" s="105" t="s">
        <v>245</v>
      </c>
      <c r="D15" s="77">
        <v>4.05</v>
      </c>
      <c r="E15" s="89">
        <v>4.1100000000000003</v>
      </c>
      <c r="F15" s="89">
        <v>4.05</v>
      </c>
      <c r="G15" s="89">
        <v>4.09</v>
      </c>
      <c r="H15" s="89">
        <v>4.0599999999999996</v>
      </c>
      <c r="I15" s="89">
        <v>4.1100000000000003</v>
      </c>
      <c r="J15" s="89">
        <v>4.05</v>
      </c>
      <c r="K15" s="90">
        <v>1.48</v>
      </c>
      <c r="L15" s="99">
        <v>68</v>
      </c>
      <c r="M15" s="91">
        <v>8760318</v>
      </c>
      <c r="N15" s="92">
        <v>35851196.979999997</v>
      </c>
      <c r="O15"/>
    </row>
    <row r="16" spans="1:15" ht="13.5" customHeight="1" x14ac:dyDescent="0.25">
      <c r="A16" s="75"/>
      <c r="B16" s="76" t="s">
        <v>36</v>
      </c>
      <c r="C16" s="76" t="s">
        <v>100</v>
      </c>
      <c r="D16" s="77">
        <v>0.24</v>
      </c>
      <c r="E16" s="89">
        <v>0.24</v>
      </c>
      <c r="F16" s="89">
        <v>0.23</v>
      </c>
      <c r="G16" s="89">
        <v>0.23</v>
      </c>
      <c r="H16" s="89">
        <v>0.23</v>
      </c>
      <c r="I16" s="89">
        <v>0.24</v>
      </c>
      <c r="J16" s="89">
        <v>0.24</v>
      </c>
      <c r="K16" s="90">
        <v>0</v>
      </c>
      <c r="L16" s="99">
        <v>69</v>
      </c>
      <c r="M16" s="91">
        <v>28194435</v>
      </c>
      <c r="N16" s="92">
        <v>6495995.0499999998</v>
      </c>
      <c r="O16"/>
    </row>
    <row r="17" spans="1:15" ht="13.5" customHeight="1" x14ac:dyDescent="0.25">
      <c r="A17" s="75"/>
      <c r="B17" s="76" t="s">
        <v>60</v>
      </c>
      <c r="C17" s="76" t="s">
        <v>61</v>
      </c>
      <c r="D17" s="89">
        <v>0.86</v>
      </c>
      <c r="E17" s="89">
        <v>0.86</v>
      </c>
      <c r="F17" s="89">
        <v>0.86</v>
      </c>
      <c r="G17" s="89">
        <v>0.86</v>
      </c>
      <c r="H17" s="89">
        <v>0.82</v>
      </c>
      <c r="I17" s="89">
        <v>0.86</v>
      </c>
      <c r="J17" s="89">
        <v>0.82</v>
      </c>
      <c r="K17" s="90">
        <v>4.88</v>
      </c>
      <c r="L17" s="142">
        <v>4</v>
      </c>
      <c r="M17" s="91">
        <v>193646</v>
      </c>
      <c r="N17" s="92">
        <v>166535.56</v>
      </c>
      <c r="O17"/>
    </row>
    <row r="18" spans="1:15" ht="13.5" customHeight="1" x14ac:dyDescent="0.25">
      <c r="A18" s="75"/>
      <c r="B18" s="76" t="s">
        <v>101</v>
      </c>
      <c r="C18" s="76" t="s">
        <v>102</v>
      </c>
      <c r="D18" s="77">
        <v>0.06</v>
      </c>
      <c r="E18" s="89">
        <v>0.06</v>
      </c>
      <c r="F18" s="89">
        <v>0.06</v>
      </c>
      <c r="G18" s="89">
        <v>0.06</v>
      </c>
      <c r="H18" s="89">
        <v>0.05</v>
      </c>
      <c r="I18" s="89">
        <v>0.06</v>
      </c>
      <c r="J18" s="89">
        <v>0.06</v>
      </c>
      <c r="K18" s="90">
        <v>0</v>
      </c>
      <c r="L18" s="99">
        <v>27</v>
      </c>
      <c r="M18" s="91">
        <v>482892</v>
      </c>
      <c r="N18" s="92">
        <v>28973.52</v>
      </c>
      <c r="O18"/>
    </row>
    <row r="19" spans="1:15" ht="13.5" customHeight="1" x14ac:dyDescent="0.25">
      <c r="A19" s="75"/>
      <c r="B19" s="76" t="s">
        <v>116</v>
      </c>
      <c r="C19" s="76" t="s">
        <v>117</v>
      </c>
      <c r="D19" s="77">
        <v>0.16</v>
      </c>
      <c r="E19" s="89">
        <v>0.16</v>
      </c>
      <c r="F19" s="89">
        <v>0.16</v>
      </c>
      <c r="G19" s="89">
        <v>0.16</v>
      </c>
      <c r="H19" s="89">
        <v>0.16</v>
      </c>
      <c r="I19" s="89">
        <v>0.16</v>
      </c>
      <c r="J19" s="89">
        <v>0.16</v>
      </c>
      <c r="K19" s="90">
        <v>0</v>
      </c>
      <c r="L19" s="99">
        <v>2</v>
      </c>
      <c r="M19" s="91">
        <v>406250</v>
      </c>
      <c r="N19" s="92">
        <v>65000</v>
      </c>
      <c r="O19"/>
    </row>
    <row r="20" spans="1:15" ht="15" customHeight="1" x14ac:dyDescent="0.25">
      <c r="A20" s="75"/>
      <c r="B20" s="237" t="s">
        <v>62</v>
      </c>
      <c r="C20" s="238"/>
      <c r="D20" s="95"/>
      <c r="E20" s="95"/>
      <c r="F20" s="95"/>
      <c r="G20" s="95"/>
      <c r="H20" s="95"/>
      <c r="I20" s="95"/>
      <c r="J20" s="95"/>
      <c r="K20" s="95"/>
      <c r="L20" s="78">
        <f>SUM(L4:L19)</f>
        <v>505</v>
      </c>
      <c r="M20" s="78">
        <f>SUM(M4:M19)</f>
        <v>470232542</v>
      </c>
      <c r="N20" s="78">
        <f>SUM(N4:N19)</f>
        <v>940495609.77999997</v>
      </c>
      <c r="O20"/>
    </row>
    <row r="21" spans="1:15" ht="13.5" customHeight="1" x14ac:dyDescent="0.25">
      <c r="A21" s="75"/>
      <c r="B21" s="222" t="s">
        <v>63</v>
      </c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23"/>
      <c r="O21"/>
    </row>
    <row r="22" spans="1:15" ht="13.5" customHeight="1" x14ac:dyDescent="0.25">
      <c r="A22" s="75"/>
      <c r="B22" s="76" t="s">
        <v>254</v>
      </c>
      <c r="C22" s="76" t="s">
        <v>255</v>
      </c>
      <c r="D22" s="77">
        <v>16.079999999999998</v>
      </c>
      <c r="E22" s="89">
        <v>16.079999999999998</v>
      </c>
      <c r="F22" s="89">
        <v>16</v>
      </c>
      <c r="G22" s="89">
        <v>16.03</v>
      </c>
      <c r="H22" s="89">
        <v>16.12</v>
      </c>
      <c r="I22" s="89">
        <v>16.04</v>
      </c>
      <c r="J22" s="89">
        <v>16.079999999999998</v>
      </c>
      <c r="K22" s="90">
        <v>-0.25</v>
      </c>
      <c r="L22" s="99">
        <v>108</v>
      </c>
      <c r="M22" s="91">
        <v>7628757</v>
      </c>
      <c r="N22" s="92">
        <v>122258418.28</v>
      </c>
      <c r="O22"/>
    </row>
    <row r="23" spans="1:15" ht="13.5" customHeight="1" x14ac:dyDescent="0.25">
      <c r="A23" s="75"/>
      <c r="B23" s="76" t="s">
        <v>64</v>
      </c>
      <c r="C23" s="76" t="s">
        <v>65</v>
      </c>
      <c r="D23" s="77">
        <v>4.4000000000000004</v>
      </c>
      <c r="E23" s="89">
        <v>4.4000000000000004</v>
      </c>
      <c r="F23" s="89">
        <v>4.28</v>
      </c>
      <c r="G23" s="89">
        <v>4.3099999999999996</v>
      </c>
      <c r="H23" s="89">
        <v>4.46</v>
      </c>
      <c r="I23" s="89">
        <v>4.28</v>
      </c>
      <c r="J23" s="89">
        <v>4.3</v>
      </c>
      <c r="K23" s="90">
        <v>-0.47</v>
      </c>
      <c r="L23" s="99">
        <v>19</v>
      </c>
      <c r="M23" s="91">
        <v>976769</v>
      </c>
      <c r="N23" s="92">
        <v>4211807.78</v>
      </c>
      <c r="O23"/>
    </row>
    <row r="24" spans="1:15" ht="15.75" customHeight="1" x14ac:dyDescent="0.25">
      <c r="A24" s="75"/>
      <c r="B24" s="224" t="s">
        <v>66</v>
      </c>
      <c r="C24" s="225"/>
      <c r="D24" s="95"/>
      <c r="E24" s="95"/>
      <c r="F24" s="95"/>
      <c r="G24" s="95"/>
      <c r="H24" s="95"/>
      <c r="I24" s="95"/>
      <c r="J24" s="95"/>
      <c r="K24" s="95"/>
      <c r="L24" s="78">
        <f>SUM(L22:L23)</f>
        <v>127</v>
      </c>
      <c r="M24" s="78">
        <f>SUM(M22:M23)</f>
        <v>8605526</v>
      </c>
      <c r="N24" s="78">
        <f>SUM(N22:N23)</f>
        <v>126470226.06</v>
      </c>
    </row>
    <row r="25" spans="1:15" ht="13.5" customHeight="1" x14ac:dyDescent="0.25">
      <c r="A25" s="75"/>
      <c r="B25" s="222" t="s">
        <v>67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23"/>
      <c r="O25"/>
    </row>
    <row r="26" spans="1:15" ht="13.5" customHeight="1" x14ac:dyDescent="0.25">
      <c r="A26" s="75"/>
      <c r="B26" s="76" t="s">
        <v>228</v>
      </c>
      <c r="C26" s="76" t="s">
        <v>227</v>
      </c>
      <c r="D26" s="77">
        <v>0.86</v>
      </c>
      <c r="E26" s="89">
        <v>0.86</v>
      </c>
      <c r="F26" s="89">
        <v>0.84</v>
      </c>
      <c r="G26" s="89">
        <v>0.84</v>
      </c>
      <c r="H26" s="89">
        <v>0.86</v>
      </c>
      <c r="I26" s="89">
        <v>0.84</v>
      </c>
      <c r="J26" s="89">
        <v>0.86</v>
      </c>
      <c r="K26" s="90">
        <v>-2.33</v>
      </c>
      <c r="L26" s="99">
        <v>17</v>
      </c>
      <c r="M26" s="91">
        <v>1210644</v>
      </c>
      <c r="N26" s="92">
        <v>1018884.06</v>
      </c>
      <c r="O26"/>
    </row>
    <row r="27" spans="1:15" ht="13.5" customHeight="1" x14ac:dyDescent="0.25">
      <c r="A27" s="75"/>
      <c r="B27" s="76" t="s">
        <v>260</v>
      </c>
      <c r="C27" s="76" t="s">
        <v>261</v>
      </c>
      <c r="D27" s="77">
        <v>0.72</v>
      </c>
      <c r="E27" s="89">
        <v>0.72</v>
      </c>
      <c r="F27" s="89">
        <v>0.72</v>
      </c>
      <c r="G27" s="89">
        <v>0.72</v>
      </c>
      <c r="H27" s="89">
        <v>0.72</v>
      </c>
      <c r="I27" s="89">
        <v>0.72</v>
      </c>
      <c r="J27" s="89">
        <v>0.72</v>
      </c>
      <c r="K27" s="90">
        <v>0</v>
      </c>
      <c r="L27" s="99">
        <v>1</v>
      </c>
      <c r="M27" s="91">
        <v>739</v>
      </c>
      <c r="N27" s="92">
        <v>532.08000000000004</v>
      </c>
      <c r="O27"/>
    </row>
    <row r="28" spans="1:15" ht="13.5" customHeight="1" x14ac:dyDescent="0.25">
      <c r="A28" s="75"/>
      <c r="B28" s="224" t="s">
        <v>309</v>
      </c>
      <c r="C28" s="225"/>
      <c r="D28" s="95"/>
      <c r="E28" s="95"/>
      <c r="F28" s="95"/>
      <c r="G28" s="95"/>
      <c r="H28" s="95"/>
      <c r="I28" s="95"/>
      <c r="J28" s="95"/>
      <c r="K28" s="95"/>
      <c r="L28" s="78">
        <f>SUM(L26:L27)</f>
        <v>18</v>
      </c>
      <c r="M28" s="78">
        <f>SUM(M26:M27)</f>
        <v>1211383</v>
      </c>
      <c r="N28" s="78">
        <f>SUM(N26:N27)</f>
        <v>1019416.14</v>
      </c>
    </row>
    <row r="29" spans="1:15" ht="13.5" customHeight="1" x14ac:dyDescent="0.25">
      <c r="A29" s="75"/>
      <c r="B29" s="222" t="s">
        <v>68</v>
      </c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23"/>
    </row>
    <row r="30" spans="1:15" ht="13.5" customHeight="1" x14ac:dyDescent="0.25">
      <c r="A30" s="75"/>
      <c r="B30" s="76" t="s">
        <v>69</v>
      </c>
      <c r="C30" s="76" t="s">
        <v>70</v>
      </c>
      <c r="D30" s="77">
        <v>22</v>
      </c>
      <c r="E30" s="89">
        <v>22</v>
      </c>
      <c r="F30" s="89">
        <v>21.75</v>
      </c>
      <c r="G30" s="89">
        <v>21.96</v>
      </c>
      <c r="H30" s="89">
        <v>22.02</v>
      </c>
      <c r="I30" s="89">
        <v>21.9</v>
      </c>
      <c r="J30" s="89">
        <v>22</v>
      </c>
      <c r="K30" s="90">
        <v>-0.45</v>
      </c>
      <c r="L30" s="99">
        <v>31</v>
      </c>
      <c r="M30" s="91">
        <v>2530487</v>
      </c>
      <c r="N30" s="92">
        <v>55572250.899999999</v>
      </c>
    </row>
    <row r="31" spans="1:15" ht="13.5" customHeight="1" x14ac:dyDescent="0.25">
      <c r="A31" s="75"/>
      <c r="B31" s="76" t="s">
        <v>35</v>
      </c>
      <c r="C31" s="76" t="s">
        <v>71</v>
      </c>
      <c r="D31" s="89">
        <v>4.5</v>
      </c>
      <c r="E31" s="89">
        <v>4.5</v>
      </c>
      <c r="F31" s="89">
        <v>4.5</v>
      </c>
      <c r="G31" s="89">
        <v>4.5</v>
      </c>
      <c r="H31" s="89">
        <v>4.5</v>
      </c>
      <c r="I31" s="89">
        <v>4.5</v>
      </c>
      <c r="J31" s="89">
        <v>4.5</v>
      </c>
      <c r="K31" s="90">
        <v>0</v>
      </c>
      <c r="L31" s="142">
        <v>2</v>
      </c>
      <c r="M31" s="91">
        <v>79327</v>
      </c>
      <c r="N31" s="92">
        <v>356971.5</v>
      </c>
    </row>
    <row r="32" spans="1:15" ht="13.5" customHeight="1" x14ac:dyDescent="0.25">
      <c r="A32" s="75"/>
      <c r="B32" s="76" t="s">
        <v>72</v>
      </c>
      <c r="C32" s="76" t="s">
        <v>73</v>
      </c>
      <c r="D32" s="89">
        <v>7</v>
      </c>
      <c r="E32" s="149">
        <v>7</v>
      </c>
      <c r="F32" s="149">
        <v>7</v>
      </c>
      <c r="G32" s="149">
        <v>7</v>
      </c>
      <c r="H32" s="149">
        <v>7.05</v>
      </c>
      <c r="I32" s="149">
        <v>7</v>
      </c>
      <c r="J32" s="149">
        <v>7.05</v>
      </c>
      <c r="K32" s="150">
        <v>-0.71</v>
      </c>
      <c r="L32" s="146">
        <v>1</v>
      </c>
      <c r="M32" s="147">
        <v>100000</v>
      </c>
      <c r="N32" s="148">
        <v>700000</v>
      </c>
    </row>
    <row r="33" spans="1:15" ht="13.5" customHeight="1" x14ac:dyDescent="0.25">
      <c r="A33" s="75"/>
      <c r="B33" s="76" t="s">
        <v>74</v>
      </c>
      <c r="C33" s="76" t="s">
        <v>75</v>
      </c>
      <c r="D33" s="89">
        <v>3.76</v>
      </c>
      <c r="E33" s="89">
        <v>3.76</v>
      </c>
      <c r="F33" s="89">
        <v>3.7</v>
      </c>
      <c r="G33" s="89">
        <v>3.71</v>
      </c>
      <c r="H33" s="89">
        <v>3.77</v>
      </c>
      <c r="I33" s="113">
        <v>3.7</v>
      </c>
      <c r="J33" s="113">
        <v>3.75</v>
      </c>
      <c r="K33" s="114">
        <v>-1.33</v>
      </c>
      <c r="L33" s="118">
        <v>6</v>
      </c>
      <c r="M33" s="115">
        <v>273795</v>
      </c>
      <c r="N33" s="116">
        <v>1014707.11</v>
      </c>
    </row>
    <row r="34" spans="1:15" ht="13.5" customHeight="1" x14ac:dyDescent="0.25">
      <c r="A34" s="75"/>
      <c r="B34" s="76" t="s">
        <v>312</v>
      </c>
      <c r="C34" s="76" t="s">
        <v>313</v>
      </c>
      <c r="D34" s="89">
        <v>0.66</v>
      </c>
      <c r="E34" s="149">
        <v>0.66</v>
      </c>
      <c r="F34" s="149">
        <v>0.66</v>
      </c>
      <c r="G34" s="149">
        <v>0.66</v>
      </c>
      <c r="H34" s="149">
        <v>0.6</v>
      </c>
      <c r="I34" s="149">
        <v>0.66</v>
      </c>
      <c r="J34" s="149">
        <v>0.6</v>
      </c>
      <c r="K34" s="150">
        <v>10</v>
      </c>
      <c r="L34" s="146">
        <v>2</v>
      </c>
      <c r="M34" s="147">
        <v>28616</v>
      </c>
      <c r="N34" s="148">
        <v>18886.560000000001</v>
      </c>
    </row>
    <row r="35" spans="1:15" ht="13.5" customHeight="1" x14ac:dyDescent="0.25">
      <c r="A35" s="75"/>
      <c r="B35" s="76" t="s">
        <v>76</v>
      </c>
      <c r="C35" s="76" t="s">
        <v>77</v>
      </c>
      <c r="D35" s="89">
        <v>0.54</v>
      </c>
      <c r="E35" s="89">
        <v>0.54</v>
      </c>
      <c r="F35" s="89">
        <v>0.54</v>
      </c>
      <c r="G35" s="89">
        <v>0.54</v>
      </c>
      <c r="H35" s="89">
        <v>0.54</v>
      </c>
      <c r="I35" s="113">
        <v>0.54</v>
      </c>
      <c r="J35" s="113">
        <v>0.54</v>
      </c>
      <c r="K35" s="114">
        <v>0</v>
      </c>
      <c r="L35" s="118">
        <v>3</v>
      </c>
      <c r="M35" s="115">
        <v>388905</v>
      </c>
      <c r="N35" s="116">
        <v>210008.7</v>
      </c>
    </row>
    <row r="36" spans="1:15" ht="17.25" customHeight="1" x14ac:dyDescent="0.25">
      <c r="A36" s="75"/>
      <c r="B36" s="226" t="s">
        <v>78</v>
      </c>
      <c r="C36" s="227"/>
      <c r="D36" s="95"/>
      <c r="E36" s="95"/>
      <c r="F36" s="95"/>
      <c r="G36" s="95"/>
      <c r="H36" s="95"/>
      <c r="I36" s="95"/>
      <c r="J36" s="95"/>
      <c r="K36" s="95"/>
      <c r="L36" s="78">
        <f>SUM(L30:L35)</f>
        <v>45</v>
      </c>
      <c r="M36" s="78">
        <f>SUM(M30:M35)</f>
        <v>3401130</v>
      </c>
      <c r="N36" s="78">
        <f>SUM(N30:N35)</f>
        <v>57872824.770000003</v>
      </c>
    </row>
    <row r="37" spans="1:15" ht="13.5" customHeight="1" x14ac:dyDescent="0.25">
      <c r="B37" s="222" t="s">
        <v>79</v>
      </c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23"/>
      <c r="O37"/>
    </row>
    <row r="38" spans="1:15" ht="13.5" customHeight="1" x14ac:dyDescent="0.25">
      <c r="B38" s="76" t="s">
        <v>310</v>
      </c>
      <c r="C38" s="76" t="s">
        <v>311</v>
      </c>
      <c r="D38" s="89">
        <v>6.44</v>
      </c>
      <c r="E38" s="89">
        <v>6.45</v>
      </c>
      <c r="F38" s="89">
        <v>6.42</v>
      </c>
      <c r="G38" s="89">
        <v>6.43</v>
      </c>
      <c r="H38" s="89">
        <v>6.44</v>
      </c>
      <c r="I38" s="113">
        <v>6.42</v>
      </c>
      <c r="J38" s="113">
        <v>6.44</v>
      </c>
      <c r="K38" s="114">
        <v>-0.31</v>
      </c>
      <c r="L38" s="118">
        <v>77</v>
      </c>
      <c r="M38" s="115">
        <v>3170043</v>
      </c>
      <c r="N38" s="116">
        <v>20384830.870000001</v>
      </c>
      <c r="O38"/>
    </row>
    <row r="39" spans="1:15" ht="13.5" customHeight="1" x14ac:dyDescent="0.25">
      <c r="B39" s="76" t="s">
        <v>122</v>
      </c>
      <c r="C39" s="76" t="s">
        <v>123</v>
      </c>
      <c r="D39" s="113">
        <v>5.6</v>
      </c>
      <c r="E39" s="89">
        <v>5.6</v>
      </c>
      <c r="F39" s="89">
        <v>5.6</v>
      </c>
      <c r="G39" s="89">
        <v>5.6</v>
      </c>
      <c r="H39" s="89">
        <v>5.6</v>
      </c>
      <c r="I39" s="89">
        <v>5.6</v>
      </c>
      <c r="J39" s="89">
        <v>5.6</v>
      </c>
      <c r="K39" s="90">
        <v>0</v>
      </c>
      <c r="L39" s="142">
        <v>2</v>
      </c>
      <c r="M39" s="91">
        <v>118340</v>
      </c>
      <c r="N39" s="92">
        <v>662704</v>
      </c>
      <c r="O39"/>
    </row>
    <row r="40" spans="1:15" ht="13.5" customHeight="1" x14ac:dyDescent="0.25">
      <c r="B40" s="76" t="s">
        <v>80</v>
      </c>
      <c r="C40" s="76" t="s">
        <v>81</v>
      </c>
      <c r="D40" s="89">
        <v>1.1499999999999999</v>
      </c>
      <c r="E40" s="149">
        <v>1.1499999999999999</v>
      </c>
      <c r="F40" s="149">
        <v>1.1499999999999999</v>
      </c>
      <c r="G40" s="149">
        <v>1.1499999999999999</v>
      </c>
      <c r="H40" s="89">
        <v>1.18</v>
      </c>
      <c r="I40" s="149">
        <v>1.1499999999999999</v>
      </c>
      <c r="J40" s="149">
        <v>1.1499999999999999</v>
      </c>
      <c r="K40" s="150">
        <v>0</v>
      </c>
      <c r="L40" s="146">
        <v>2</v>
      </c>
      <c r="M40" s="147">
        <v>400000</v>
      </c>
      <c r="N40" s="148">
        <v>460000</v>
      </c>
      <c r="O40"/>
    </row>
    <row r="41" spans="1:15" ht="13.5" customHeight="1" x14ac:dyDescent="0.25">
      <c r="B41" s="76" t="s">
        <v>82</v>
      </c>
      <c r="C41" s="76" t="s">
        <v>83</v>
      </c>
      <c r="D41" s="89">
        <v>2.73</v>
      </c>
      <c r="E41" s="149">
        <v>2.73</v>
      </c>
      <c r="F41" s="149">
        <v>2.73</v>
      </c>
      <c r="G41" s="149">
        <v>2.73</v>
      </c>
      <c r="H41" s="89">
        <v>2.65</v>
      </c>
      <c r="I41" s="149">
        <v>2.73</v>
      </c>
      <c r="J41" s="149">
        <v>2.65</v>
      </c>
      <c r="K41" s="150">
        <v>3.02</v>
      </c>
      <c r="L41" s="146">
        <v>1</v>
      </c>
      <c r="M41" s="147">
        <v>1000</v>
      </c>
      <c r="N41" s="148">
        <v>2730</v>
      </c>
      <c r="O41"/>
    </row>
    <row r="42" spans="1:15" ht="13.5" customHeight="1" x14ac:dyDescent="0.25">
      <c r="A42" s="75"/>
      <c r="B42" s="138" t="s">
        <v>318</v>
      </c>
      <c r="C42" s="138" t="s">
        <v>319</v>
      </c>
      <c r="D42" s="89">
        <v>2.2000000000000002</v>
      </c>
      <c r="E42" s="89">
        <v>2.25</v>
      </c>
      <c r="F42" s="89">
        <v>2.2000000000000002</v>
      </c>
      <c r="G42" s="89">
        <v>2.25</v>
      </c>
      <c r="H42" s="89">
        <v>2.2000000000000002</v>
      </c>
      <c r="I42" s="113">
        <v>2.25</v>
      </c>
      <c r="J42" s="113">
        <v>2.2000000000000002</v>
      </c>
      <c r="K42" s="114">
        <v>2.27</v>
      </c>
      <c r="L42" s="118">
        <v>55</v>
      </c>
      <c r="M42" s="115">
        <v>8402968</v>
      </c>
      <c r="N42" s="116">
        <v>18904218.399999999</v>
      </c>
      <c r="O42"/>
    </row>
    <row r="43" spans="1:15" ht="13.5" customHeight="1" x14ac:dyDescent="0.25">
      <c r="A43" s="75"/>
      <c r="B43" s="76" t="s">
        <v>124</v>
      </c>
      <c r="C43" s="76" t="s">
        <v>125</v>
      </c>
      <c r="D43" s="89">
        <v>1.9</v>
      </c>
      <c r="E43" s="149">
        <v>1.9</v>
      </c>
      <c r="F43" s="149">
        <v>1.9</v>
      </c>
      <c r="G43" s="149">
        <v>1.9</v>
      </c>
      <c r="H43" s="149">
        <v>1.99</v>
      </c>
      <c r="I43" s="149">
        <v>1.9</v>
      </c>
      <c r="J43" s="149">
        <v>1.9</v>
      </c>
      <c r="K43" s="150">
        <v>0</v>
      </c>
      <c r="L43" s="146">
        <v>2</v>
      </c>
      <c r="M43" s="147">
        <v>50000</v>
      </c>
      <c r="N43" s="148">
        <v>95000</v>
      </c>
      <c r="O43"/>
    </row>
    <row r="44" spans="1:15" ht="13.5" customHeight="1" x14ac:dyDescent="0.25">
      <c r="A44" s="75"/>
      <c r="B44" s="76" t="s">
        <v>84</v>
      </c>
      <c r="C44" s="76" t="s">
        <v>85</v>
      </c>
      <c r="D44" s="89">
        <v>6.35</v>
      </c>
      <c r="E44" s="89">
        <v>6.4</v>
      </c>
      <c r="F44" s="89">
        <v>6.35</v>
      </c>
      <c r="G44" s="89">
        <v>6.4</v>
      </c>
      <c r="H44" s="89">
        <v>6.41</v>
      </c>
      <c r="I44" s="113">
        <v>6.4</v>
      </c>
      <c r="J44" s="113">
        <v>6.43</v>
      </c>
      <c r="K44" s="114">
        <v>-0.47</v>
      </c>
      <c r="L44" s="118">
        <v>10</v>
      </c>
      <c r="M44" s="115">
        <v>538908</v>
      </c>
      <c r="N44" s="116">
        <v>3447711.2</v>
      </c>
      <c r="O44"/>
    </row>
    <row r="45" spans="1:15" ht="13.5" customHeight="1" x14ac:dyDescent="0.25">
      <c r="A45" s="75"/>
      <c r="B45" s="76" t="s">
        <v>126</v>
      </c>
      <c r="C45" s="76" t="s">
        <v>127</v>
      </c>
      <c r="D45" s="89">
        <v>2.5499999999999998</v>
      </c>
      <c r="E45" s="89">
        <v>2.5499999999999998</v>
      </c>
      <c r="F45" s="89">
        <v>2.5</v>
      </c>
      <c r="G45" s="89">
        <v>2.5</v>
      </c>
      <c r="H45" s="89">
        <v>2.5499999999999998</v>
      </c>
      <c r="I45" s="113">
        <v>2.5</v>
      </c>
      <c r="J45" s="113">
        <v>2.5499999999999998</v>
      </c>
      <c r="K45" s="114">
        <v>-1.96</v>
      </c>
      <c r="L45" s="118">
        <v>6</v>
      </c>
      <c r="M45" s="115">
        <v>351108</v>
      </c>
      <c r="N45" s="116">
        <v>877775.5</v>
      </c>
      <c r="O45"/>
    </row>
    <row r="46" spans="1:15" ht="15" customHeight="1" x14ac:dyDescent="0.25">
      <c r="A46" s="75"/>
      <c r="B46" s="224" t="s">
        <v>86</v>
      </c>
      <c r="C46" s="225"/>
      <c r="D46" s="95"/>
      <c r="E46" s="95"/>
      <c r="F46" s="95"/>
      <c r="G46" s="95"/>
      <c r="H46" s="95"/>
      <c r="I46" s="95"/>
      <c r="J46" s="95"/>
      <c r="K46" s="95"/>
      <c r="L46" s="78">
        <f>SUM(L38:L45)</f>
        <v>155</v>
      </c>
      <c r="M46" s="78">
        <f>SUM(M38:M45)</f>
        <v>13032367</v>
      </c>
      <c r="N46" s="78">
        <f>SUM(N38:N45)</f>
        <v>44834969.969999999</v>
      </c>
      <c r="O46"/>
    </row>
    <row r="47" spans="1:15" ht="21" customHeight="1" x14ac:dyDescent="0.25">
      <c r="A47" s="75"/>
      <c r="B47" s="231" t="s">
        <v>367</v>
      </c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</row>
    <row r="48" spans="1:15" ht="29.25" customHeight="1" x14ac:dyDescent="0.25">
      <c r="A48" s="75"/>
      <c r="B48" s="119" t="s">
        <v>42</v>
      </c>
      <c r="C48" s="120" t="s">
        <v>43</v>
      </c>
      <c r="D48" s="120" t="s">
        <v>44</v>
      </c>
      <c r="E48" s="120" t="s">
        <v>45</v>
      </c>
      <c r="F48" s="120" t="s">
        <v>46</v>
      </c>
      <c r="G48" s="120" t="s">
        <v>47</v>
      </c>
      <c r="H48" s="120" t="s">
        <v>48</v>
      </c>
      <c r="I48" s="120" t="s">
        <v>49</v>
      </c>
      <c r="J48" s="121" t="s">
        <v>50</v>
      </c>
      <c r="K48" s="122" t="s">
        <v>32</v>
      </c>
      <c r="L48" s="123" t="s">
        <v>51</v>
      </c>
      <c r="M48" s="123" t="s">
        <v>52</v>
      </c>
      <c r="N48" s="120" t="s">
        <v>53</v>
      </c>
    </row>
    <row r="49" spans="1:15" ht="15.95" customHeight="1" x14ac:dyDescent="0.25">
      <c r="A49" s="75"/>
      <c r="B49" s="228" t="s">
        <v>87</v>
      </c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30"/>
      <c r="O49"/>
    </row>
    <row r="50" spans="1:15" ht="15.95" customHeight="1" x14ac:dyDescent="0.25">
      <c r="A50" s="75"/>
      <c r="B50" s="76" t="s">
        <v>128</v>
      </c>
      <c r="C50" s="76" t="s">
        <v>129</v>
      </c>
      <c r="D50" s="89">
        <v>13</v>
      </c>
      <c r="E50" s="113">
        <v>13.68</v>
      </c>
      <c r="F50" s="113">
        <v>13</v>
      </c>
      <c r="G50" s="113">
        <v>13.08</v>
      </c>
      <c r="H50" s="113">
        <v>13.02</v>
      </c>
      <c r="I50" s="113">
        <v>13.3</v>
      </c>
      <c r="J50" s="113">
        <v>13</v>
      </c>
      <c r="K50" s="114">
        <v>2.31</v>
      </c>
      <c r="L50" s="118">
        <v>11</v>
      </c>
      <c r="M50" s="115">
        <v>191673</v>
      </c>
      <c r="N50" s="116">
        <v>2506125.1</v>
      </c>
      <c r="O50"/>
    </row>
    <row r="51" spans="1:15" ht="15.95" customHeight="1" x14ac:dyDescent="0.25">
      <c r="A51" s="75"/>
      <c r="B51" s="105" t="s">
        <v>330</v>
      </c>
      <c r="C51" s="105" t="s">
        <v>331</v>
      </c>
      <c r="D51" s="145">
        <v>9</v>
      </c>
      <c r="E51" s="89">
        <v>9</v>
      </c>
      <c r="F51" s="89">
        <v>9</v>
      </c>
      <c r="G51" s="89">
        <v>9</v>
      </c>
      <c r="H51" s="89">
        <v>9</v>
      </c>
      <c r="I51" s="89">
        <v>9</v>
      </c>
      <c r="J51" s="89">
        <v>9</v>
      </c>
      <c r="K51" s="90">
        <v>0</v>
      </c>
      <c r="L51" s="142">
        <v>36</v>
      </c>
      <c r="M51" s="91">
        <v>3475000</v>
      </c>
      <c r="N51" s="92">
        <v>31275000</v>
      </c>
      <c r="O51"/>
    </row>
    <row r="52" spans="1:15" ht="15.95" customHeight="1" x14ac:dyDescent="0.25">
      <c r="A52" s="75"/>
      <c r="B52" s="76" t="s">
        <v>306</v>
      </c>
      <c r="C52" s="105" t="s">
        <v>307</v>
      </c>
      <c r="D52" s="89">
        <v>68</v>
      </c>
      <c r="E52" s="149">
        <v>68</v>
      </c>
      <c r="F52" s="149">
        <v>68</v>
      </c>
      <c r="G52" s="149">
        <v>68</v>
      </c>
      <c r="H52" s="149">
        <v>68</v>
      </c>
      <c r="I52" s="149">
        <v>68</v>
      </c>
      <c r="J52" s="149">
        <v>68</v>
      </c>
      <c r="K52" s="150">
        <v>0</v>
      </c>
      <c r="L52" s="146">
        <v>1</v>
      </c>
      <c r="M52" s="147">
        <v>200</v>
      </c>
      <c r="N52" s="148">
        <v>13600</v>
      </c>
      <c r="O52"/>
    </row>
    <row r="53" spans="1:15" ht="15.95" customHeight="1" x14ac:dyDescent="0.25">
      <c r="A53" s="75"/>
      <c r="B53" s="224" t="s">
        <v>89</v>
      </c>
      <c r="C53" s="225"/>
      <c r="D53" s="232"/>
      <c r="E53" s="233"/>
      <c r="F53" s="233"/>
      <c r="G53" s="233"/>
      <c r="H53" s="233"/>
      <c r="I53" s="233"/>
      <c r="J53" s="233"/>
      <c r="K53" s="234"/>
      <c r="L53" s="78">
        <f>SUM(L50:L52)</f>
        <v>48</v>
      </c>
      <c r="M53" s="78">
        <f>SUM(M50:M52)</f>
        <v>3666873</v>
      </c>
      <c r="N53" s="78">
        <f>SUM(N50:N52)</f>
        <v>33794725.100000001</v>
      </c>
      <c r="O53"/>
    </row>
    <row r="54" spans="1:15" ht="15.95" customHeight="1" x14ac:dyDescent="0.25">
      <c r="A54" s="75"/>
      <c r="B54" s="228" t="s">
        <v>90</v>
      </c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30"/>
      <c r="O54"/>
    </row>
    <row r="55" spans="1:15" ht="15.95" customHeight="1" x14ac:dyDescent="0.25">
      <c r="A55" s="75"/>
      <c r="B55" s="76" t="s">
        <v>256</v>
      </c>
      <c r="C55" s="76" t="s">
        <v>257</v>
      </c>
      <c r="D55" s="89">
        <v>8</v>
      </c>
      <c r="E55" s="113">
        <v>8</v>
      </c>
      <c r="F55" s="113">
        <v>8</v>
      </c>
      <c r="G55" s="113">
        <v>8</v>
      </c>
      <c r="H55" s="113">
        <v>7.68</v>
      </c>
      <c r="I55" s="113">
        <v>8</v>
      </c>
      <c r="J55" s="113">
        <v>7.7</v>
      </c>
      <c r="K55" s="114">
        <v>3.9</v>
      </c>
      <c r="L55" s="118">
        <v>1</v>
      </c>
      <c r="M55" s="115">
        <v>200</v>
      </c>
      <c r="N55" s="116">
        <v>1600</v>
      </c>
      <c r="O55"/>
    </row>
    <row r="56" spans="1:15" ht="15.95" customHeight="1" x14ac:dyDescent="0.25">
      <c r="A56" s="75"/>
      <c r="B56" s="76" t="s">
        <v>91</v>
      </c>
      <c r="C56" s="76" t="s">
        <v>92</v>
      </c>
      <c r="D56" s="89">
        <v>5.25</v>
      </c>
      <c r="E56" s="113">
        <v>5.29</v>
      </c>
      <c r="F56" s="113">
        <v>5.25</v>
      </c>
      <c r="G56" s="113">
        <v>5.26</v>
      </c>
      <c r="H56" s="113">
        <v>5.25</v>
      </c>
      <c r="I56" s="113">
        <v>5.29</v>
      </c>
      <c r="J56" s="113">
        <v>5.25</v>
      </c>
      <c r="K56" s="114">
        <v>0.76</v>
      </c>
      <c r="L56" s="118">
        <v>2</v>
      </c>
      <c r="M56" s="115">
        <v>27732</v>
      </c>
      <c r="N56" s="116">
        <v>145993</v>
      </c>
      <c r="O56"/>
    </row>
    <row r="57" spans="1:15" ht="15.95" customHeight="1" x14ac:dyDescent="0.25">
      <c r="A57" s="75"/>
      <c r="B57" s="76" t="s">
        <v>262</v>
      </c>
      <c r="C57" s="76" t="s">
        <v>264</v>
      </c>
      <c r="D57" s="89">
        <v>5.99</v>
      </c>
      <c r="E57" s="113">
        <v>5.99</v>
      </c>
      <c r="F57" s="113">
        <v>5.99</v>
      </c>
      <c r="G57" s="113">
        <v>5.99</v>
      </c>
      <c r="H57" s="113">
        <v>5.99</v>
      </c>
      <c r="I57" s="113">
        <v>5.99</v>
      </c>
      <c r="J57" s="113">
        <v>5.99</v>
      </c>
      <c r="K57" s="114">
        <v>0</v>
      </c>
      <c r="L57" s="118">
        <v>2</v>
      </c>
      <c r="M57" s="115">
        <v>8297</v>
      </c>
      <c r="N57" s="116">
        <v>49699.03</v>
      </c>
      <c r="O57"/>
    </row>
    <row r="58" spans="1:15" ht="15.95" customHeight="1" x14ac:dyDescent="0.25">
      <c r="A58" s="75"/>
      <c r="B58" s="224" t="s">
        <v>321</v>
      </c>
      <c r="C58" s="225"/>
      <c r="D58" s="81"/>
      <c r="E58" s="81"/>
      <c r="F58" s="81"/>
      <c r="G58" s="81"/>
      <c r="H58" s="81"/>
      <c r="I58" s="81"/>
      <c r="J58" s="81"/>
      <c r="K58" s="81"/>
      <c r="L58" s="92">
        <f>SUM(L55:L57)</f>
        <v>5</v>
      </c>
      <c r="M58" s="92">
        <f>SUM(M55:M57)</f>
        <v>36229</v>
      </c>
      <c r="N58" s="92">
        <f>SUM(N55:N57)</f>
        <v>197292.03</v>
      </c>
      <c r="O58"/>
    </row>
    <row r="59" spans="1:15" ht="15.95" customHeight="1" x14ac:dyDescent="0.25">
      <c r="A59" s="75"/>
      <c r="B59" s="235" t="s">
        <v>93</v>
      </c>
      <c r="C59" s="236"/>
      <c r="D59" s="79"/>
      <c r="E59" s="79"/>
      <c r="F59" s="79"/>
      <c r="G59" s="79"/>
      <c r="H59" s="79"/>
      <c r="I59" s="79"/>
      <c r="J59" s="79"/>
      <c r="K59" s="79"/>
      <c r="L59" s="80">
        <f>L58+L53+L46+L36+L28+L24+L20</f>
        <v>903</v>
      </c>
      <c r="M59" s="80">
        <f>M58+M53+M46+M36+M28+M24+M20</f>
        <v>500186050</v>
      </c>
      <c r="N59" s="80">
        <f>N58+N53+N46+N36+N28+N24+N20</f>
        <v>1204685063.8499999</v>
      </c>
      <c r="O59"/>
    </row>
    <row r="60" spans="1:15" ht="15.75" customHeight="1" x14ac:dyDescent="0.25">
      <c r="A60" s="75"/>
      <c r="B60" s="218" t="s">
        <v>344</v>
      </c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/>
    </row>
    <row r="61" spans="1:15" ht="24" customHeight="1" x14ac:dyDescent="0.25">
      <c r="A61" s="75"/>
      <c r="B61" s="119" t="s">
        <v>42</v>
      </c>
      <c r="C61" s="120" t="s">
        <v>43</v>
      </c>
      <c r="D61" s="120" t="s">
        <v>44</v>
      </c>
      <c r="E61" s="120" t="s">
        <v>45</v>
      </c>
      <c r="F61" s="120" t="s">
        <v>46</v>
      </c>
      <c r="G61" s="120" t="s">
        <v>47</v>
      </c>
      <c r="H61" s="120" t="s">
        <v>48</v>
      </c>
      <c r="I61" s="120" t="s">
        <v>49</v>
      </c>
      <c r="J61" s="121" t="s">
        <v>50</v>
      </c>
      <c r="K61" s="122" t="s">
        <v>32</v>
      </c>
      <c r="L61" s="123" t="s">
        <v>51</v>
      </c>
      <c r="M61" s="123" t="s">
        <v>52</v>
      </c>
      <c r="N61" s="120" t="s">
        <v>53</v>
      </c>
    </row>
    <row r="62" spans="1:15" ht="15.95" customHeight="1" x14ac:dyDescent="0.25">
      <c r="A62" s="75"/>
      <c r="B62" s="222" t="s">
        <v>54</v>
      </c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23"/>
    </row>
    <row r="63" spans="1:15" ht="15.95" customHeight="1" x14ac:dyDescent="0.25">
      <c r="A63" s="75"/>
      <c r="B63" s="76" t="s">
        <v>275</v>
      </c>
      <c r="C63" s="76" t="s">
        <v>276</v>
      </c>
      <c r="D63" s="89">
        <v>0.2</v>
      </c>
      <c r="E63" s="149">
        <v>0.2</v>
      </c>
      <c r="F63" s="149">
        <v>0.2</v>
      </c>
      <c r="G63" s="149">
        <v>0.2</v>
      </c>
      <c r="H63" s="149">
        <v>0.2</v>
      </c>
      <c r="I63" s="149">
        <v>0.2</v>
      </c>
      <c r="J63" s="149">
        <v>0.2</v>
      </c>
      <c r="K63" s="150">
        <v>0</v>
      </c>
      <c r="L63" s="146">
        <v>2</v>
      </c>
      <c r="M63" s="147">
        <v>10000100000</v>
      </c>
      <c r="N63" s="148">
        <v>2000020000</v>
      </c>
    </row>
    <row r="64" spans="1:15" ht="15.95" customHeight="1" x14ac:dyDescent="0.25">
      <c r="A64" s="75"/>
      <c r="B64" s="138" t="s">
        <v>353</v>
      </c>
      <c r="C64" s="138" t="s">
        <v>354</v>
      </c>
      <c r="D64" s="149">
        <v>1</v>
      </c>
      <c r="E64" s="149">
        <v>1</v>
      </c>
      <c r="F64" s="149">
        <v>1</v>
      </c>
      <c r="G64" s="149">
        <v>1</v>
      </c>
      <c r="H64" s="149">
        <v>1</v>
      </c>
      <c r="I64" s="149">
        <v>1</v>
      </c>
      <c r="J64" s="149">
        <v>1</v>
      </c>
      <c r="K64" s="150">
        <v>0</v>
      </c>
      <c r="L64" s="146">
        <v>4</v>
      </c>
      <c r="M64" s="147">
        <v>12900010000</v>
      </c>
      <c r="N64" s="148">
        <v>12900010000</v>
      </c>
    </row>
    <row r="65" spans="1:15" ht="15.95" customHeight="1" x14ac:dyDescent="0.25">
      <c r="A65" s="75"/>
      <c r="B65" s="76" t="s">
        <v>94</v>
      </c>
      <c r="C65" s="76" t="s">
        <v>95</v>
      </c>
      <c r="D65" s="53">
        <v>0.57999999999999996</v>
      </c>
      <c r="E65" s="89">
        <v>0.6</v>
      </c>
      <c r="F65" s="89">
        <v>0.55000000000000004</v>
      </c>
      <c r="G65" s="89">
        <v>0.56999999999999995</v>
      </c>
      <c r="H65" s="89">
        <v>0.57999999999999996</v>
      </c>
      <c r="I65" s="149">
        <v>0.6</v>
      </c>
      <c r="J65" s="149">
        <v>0.56999999999999995</v>
      </c>
      <c r="K65" s="150">
        <v>5.26</v>
      </c>
      <c r="L65" s="146">
        <v>102</v>
      </c>
      <c r="M65" s="147">
        <v>28276512</v>
      </c>
      <c r="N65" s="148">
        <v>16113941.84</v>
      </c>
    </row>
    <row r="66" spans="1:15" ht="15.95" customHeight="1" x14ac:dyDescent="0.25">
      <c r="A66" s="75"/>
      <c r="B66" s="49" t="s">
        <v>270</v>
      </c>
      <c r="C66" s="49" t="s">
        <v>271</v>
      </c>
      <c r="D66" s="89">
        <v>0.27</v>
      </c>
      <c r="E66" s="149">
        <v>0.27</v>
      </c>
      <c r="F66" s="149">
        <v>0.27</v>
      </c>
      <c r="G66" s="149">
        <v>0.27</v>
      </c>
      <c r="H66" s="149">
        <v>0.27</v>
      </c>
      <c r="I66" s="149">
        <v>0.27</v>
      </c>
      <c r="J66" s="149">
        <v>0.27</v>
      </c>
      <c r="K66" s="150">
        <v>0</v>
      </c>
      <c r="L66" s="146">
        <v>27</v>
      </c>
      <c r="M66" s="147">
        <v>312500000</v>
      </c>
      <c r="N66" s="148">
        <v>84375000</v>
      </c>
    </row>
    <row r="67" spans="1:15" ht="15.95" customHeight="1" x14ac:dyDescent="0.25">
      <c r="A67" s="75"/>
      <c r="B67" s="224" t="s">
        <v>62</v>
      </c>
      <c r="C67" s="225"/>
      <c r="D67" s="81"/>
      <c r="E67" s="81"/>
      <c r="F67" s="81"/>
      <c r="G67" s="81"/>
      <c r="H67" s="81"/>
      <c r="I67" s="81"/>
      <c r="J67" s="81"/>
      <c r="K67" s="81"/>
      <c r="L67" s="78">
        <f>SUM(L63:L66)</f>
        <v>135</v>
      </c>
      <c r="M67" s="78">
        <f>SUM(M63:M66)</f>
        <v>23240886512</v>
      </c>
      <c r="N67" s="78">
        <f>SUM(N63:N66)</f>
        <v>15000518941.84</v>
      </c>
    </row>
    <row r="68" spans="1:15" ht="15.95" customHeight="1" x14ac:dyDescent="0.25">
      <c r="A68" s="75"/>
      <c r="B68" s="222" t="s">
        <v>68</v>
      </c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23"/>
    </row>
    <row r="69" spans="1:15" ht="15.95" customHeight="1" x14ac:dyDescent="0.25">
      <c r="A69" s="75"/>
      <c r="B69" s="49" t="s">
        <v>150</v>
      </c>
      <c r="C69" s="49" t="s">
        <v>151</v>
      </c>
      <c r="D69" s="53">
        <v>1.8</v>
      </c>
      <c r="E69" s="89">
        <v>1.8</v>
      </c>
      <c r="F69" s="89">
        <v>1.75</v>
      </c>
      <c r="G69" s="89">
        <v>1.75</v>
      </c>
      <c r="H69" s="89">
        <v>1.6</v>
      </c>
      <c r="I69" s="89">
        <v>1.75</v>
      </c>
      <c r="J69" s="89">
        <v>1.8</v>
      </c>
      <c r="K69" s="114">
        <v>-2.78</v>
      </c>
      <c r="L69" s="99">
        <v>2</v>
      </c>
      <c r="M69" s="91">
        <v>51366</v>
      </c>
      <c r="N69" s="92">
        <v>89958.8</v>
      </c>
    </row>
    <row r="70" spans="1:15" ht="15.95" customHeight="1" x14ac:dyDescent="0.25">
      <c r="A70" s="75"/>
      <c r="B70" s="226" t="s">
        <v>78</v>
      </c>
      <c r="C70" s="227"/>
      <c r="D70" s="81"/>
      <c r="E70" s="81"/>
      <c r="F70" s="81"/>
      <c r="G70" s="81"/>
      <c r="H70" s="81"/>
      <c r="I70" s="81"/>
      <c r="J70" s="81"/>
      <c r="K70" s="81"/>
      <c r="L70" s="78">
        <f>SUM(L69)</f>
        <v>2</v>
      </c>
      <c r="M70" s="78">
        <f>SUM(M69)</f>
        <v>51366</v>
      </c>
      <c r="N70" s="78">
        <f>SUM(N69)</f>
        <v>89958.8</v>
      </c>
    </row>
    <row r="71" spans="1:15" ht="15.95" customHeight="1" x14ac:dyDescent="0.25">
      <c r="A71" s="75"/>
      <c r="B71" s="228" t="s">
        <v>87</v>
      </c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30"/>
    </row>
    <row r="72" spans="1:15" ht="15.95" customHeight="1" x14ac:dyDescent="0.25">
      <c r="A72" s="75"/>
      <c r="B72" s="49" t="s">
        <v>277</v>
      </c>
      <c r="C72" s="49" t="s">
        <v>278</v>
      </c>
      <c r="D72" s="89">
        <v>25.32</v>
      </c>
      <c r="E72" s="89">
        <v>25.32</v>
      </c>
      <c r="F72" s="89">
        <v>25.32</v>
      </c>
      <c r="G72" s="89">
        <v>25.32</v>
      </c>
      <c r="H72" s="89">
        <v>25.32</v>
      </c>
      <c r="I72" s="89">
        <v>25.32</v>
      </c>
      <c r="J72" s="89">
        <v>25.32</v>
      </c>
      <c r="K72" s="114">
        <v>0</v>
      </c>
      <c r="L72" s="99">
        <v>4</v>
      </c>
      <c r="M72" s="91">
        <v>50392</v>
      </c>
      <c r="N72" s="92">
        <v>1275925.44</v>
      </c>
    </row>
    <row r="73" spans="1:15" ht="15.95" customHeight="1" x14ac:dyDescent="0.25">
      <c r="A73" s="75"/>
      <c r="B73" s="224" t="s">
        <v>89</v>
      </c>
      <c r="C73" s="225"/>
      <c r="D73" s="81"/>
      <c r="E73" s="81"/>
      <c r="F73" s="81"/>
      <c r="G73" s="81"/>
      <c r="H73" s="81"/>
      <c r="I73" s="81"/>
      <c r="J73" s="81"/>
      <c r="K73" s="81"/>
      <c r="L73" s="78">
        <f>SUM(L72)</f>
        <v>4</v>
      </c>
      <c r="M73" s="78">
        <f>SUM(M72)</f>
        <v>50392</v>
      </c>
      <c r="N73" s="78">
        <f>SUM(N72)</f>
        <v>1275925.44</v>
      </c>
    </row>
    <row r="74" spans="1:15" ht="15.95" customHeight="1" x14ac:dyDescent="0.25">
      <c r="A74" s="75"/>
      <c r="B74" s="222" t="s">
        <v>79</v>
      </c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23"/>
    </row>
    <row r="75" spans="1:15" ht="15.95" customHeight="1" x14ac:dyDescent="0.25">
      <c r="A75" s="75"/>
      <c r="B75" s="49" t="s">
        <v>96</v>
      </c>
      <c r="C75" s="49" t="s">
        <v>97</v>
      </c>
      <c r="D75" s="89">
        <v>2.85</v>
      </c>
      <c r="E75" s="89">
        <v>2.85</v>
      </c>
      <c r="F75" s="89">
        <v>2.85</v>
      </c>
      <c r="G75" s="89">
        <v>2.85</v>
      </c>
      <c r="H75" s="89">
        <v>2.89</v>
      </c>
      <c r="I75" s="89">
        <v>2.85</v>
      </c>
      <c r="J75" s="89">
        <v>2.85</v>
      </c>
      <c r="K75" s="114">
        <v>0</v>
      </c>
      <c r="L75" s="99">
        <v>1</v>
      </c>
      <c r="M75" s="91">
        <v>210000</v>
      </c>
      <c r="N75" s="92">
        <v>598500</v>
      </c>
    </row>
    <row r="76" spans="1:15" ht="15.95" customHeight="1" x14ac:dyDescent="0.25">
      <c r="A76" s="75"/>
      <c r="B76" s="224" t="s">
        <v>86</v>
      </c>
      <c r="C76" s="225"/>
      <c r="D76" s="81"/>
      <c r="E76" s="81"/>
      <c r="F76" s="81"/>
      <c r="G76" s="81"/>
      <c r="H76" s="81"/>
      <c r="I76" s="81"/>
      <c r="J76" s="81"/>
      <c r="K76" s="81"/>
      <c r="L76" s="78">
        <f>SUM(L75:L75)</f>
        <v>1</v>
      </c>
      <c r="M76" s="78">
        <f>SUM(M75:M75)</f>
        <v>210000</v>
      </c>
      <c r="N76" s="78">
        <f>SUM(N75:N75)</f>
        <v>598500</v>
      </c>
    </row>
    <row r="77" spans="1:15" ht="15.95" customHeight="1" x14ac:dyDescent="0.25">
      <c r="A77" s="75"/>
      <c r="B77" s="235" t="s">
        <v>99</v>
      </c>
      <c r="C77" s="236"/>
      <c r="D77" s="79"/>
      <c r="E77" s="79"/>
      <c r="F77" s="79"/>
      <c r="G77" s="79"/>
      <c r="H77" s="79"/>
      <c r="I77" s="79"/>
      <c r="J77" s="79"/>
      <c r="K77" s="79"/>
      <c r="L77" s="80">
        <f>L76+L73+L70+L67</f>
        <v>142</v>
      </c>
      <c r="M77" s="80">
        <f>M76+M73+M70+M67</f>
        <v>23241198270</v>
      </c>
      <c r="N77" s="80">
        <f>N76+N73+N70+N67</f>
        <v>15002483326.08</v>
      </c>
    </row>
    <row r="78" spans="1:15" ht="15.75" customHeight="1" x14ac:dyDescent="0.25">
      <c r="A78" s="75"/>
      <c r="B78" s="218" t="s">
        <v>343</v>
      </c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/>
    </row>
    <row r="79" spans="1:15" ht="24" customHeight="1" x14ac:dyDescent="0.25">
      <c r="A79" s="75"/>
      <c r="B79" s="119" t="s">
        <v>42</v>
      </c>
      <c r="C79" s="120" t="s">
        <v>43</v>
      </c>
      <c r="D79" s="120" t="s">
        <v>44</v>
      </c>
      <c r="E79" s="120" t="s">
        <v>45</v>
      </c>
      <c r="F79" s="120" t="s">
        <v>46</v>
      </c>
      <c r="G79" s="120" t="s">
        <v>47</v>
      </c>
      <c r="H79" s="120" t="s">
        <v>48</v>
      </c>
      <c r="I79" s="120" t="s">
        <v>49</v>
      </c>
      <c r="J79" s="121" t="s">
        <v>50</v>
      </c>
      <c r="K79" s="122" t="s">
        <v>32</v>
      </c>
      <c r="L79" s="123" t="s">
        <v>51</v>
      </c>
      <c r="M79" s="123" t="s">
        <v>52</v>
      </c>
      <c r="N79" s="120" t="s">
        <v>53</v>
      </c>
    </row>
    <row r="80" spans="1:15" ht="15.95" customHeight="1" x14ac:dyDescent="0.25">
      <c r="A80" s="75"/>
      <c r="B80" s="222" t="s">
        <v>68</v>
      </c>
      <c r="C80" s="218"/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223"/>
    </row>
    <row r="81" spans="1:15" ht="15.95" customHeight="1" x14ac:dyDescent="0.25">
      <c r="A81" s="75"/>
      <c r="B81" s="49" t="s">
        <v>152</v>
      </c>
      <c r="C81" s="49" t="s">
        <v>153</v>
      </c>
      <c r="D81" s="89">
        <v>1.75</v>
      </c>
      <c r="E81" s="89">
        <v>1.75</v>
      </c>
      <c r="F81" s="89">
        <v>1.75</v>
      </c>
      <c r="G81" s="89">
        <v>1.75</v>
      </c>
      <c r="H81" s="89">
        <v>1.69</v>
      </c>
      <c r="I81" s="89">
        <v>1.75</v>
      </c>
      <c r="J81" s="89">
        <v>1.75</v>
      </c>
      <c r="K81" s="114">
        <v>0</v>
      </c>
      <c r="L81" s="99">
        <v>1</v>
      </c>
      <c r="M81" s="91">
        <v>16119</v>
      </c>
      <c r="N81" s="92">
        <v>28208.25</v>
      </c>
    </row>
    <row r="82" spans="1:15" ht="15.95" customHeight="1" x14ac:dyDescent="0.25">
      <c r="A82" s="75"/>
      <c r="B82" s="226" t="s">
        <v>78</v>
      </c>
      <c r="C82" s="227"/>
      <c r="D82" s="81"/>
      <c r="E82" s="81"/>
      <c r="F82" s="81"/>
      <c r="G82" s="81"/>
      <c r="H82" s="81"/>
      <c r="I82" s="81"/>
      <c r="J82" s="81"/>
      <c r="K82" s="81"/>
      <c r="L82" s="78">
        <f>SUM(L81)</f>
        <v>1</v>
      </c>
      <c r="M82" s="78">
        <f>SUM(M81)</f>
        <v>16119</v>
      </c>
      <c r="N82" s="78">
        <f>SUM(N81)</f>
        <v>28208.25</v>
      </c>
    </row>
    <row r="83" spans="1:15" ht="15.95" customHeight="1" x14ac:dyDescent="0.25">
      <c r="A83" s="75"/>
      <c r="B83" s="219" t="s">
        <v>79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1"/>
    </row>
    <row r="84" spans="1:15" ht="15.95" customHeight="1" x14ac:dyDescent="0.25">
      <c r="A84" s="75"/>
      <c r="B84" s="49" t="s">
        <v>235</v>
      </c>
      <c r="C84" s="49" t="s">
        <v>236</v>
      </c>
      <c r="D84" s="89">
        <v>1.35</v>
      </c>
      <c r="E84" s="89">
        <v>1.35</v>
      </c>
      <c r="F84" s="89">
        <v>1.35</v>
      </c>
      <c r="G84" s="89">
        <v>1.35</v>
      </c>
      <c r="H84" s="89">
        <v>1.4</v>
      </c>
      <c r="I84" s="89">
        <v>1.35</v>
      </c>
      <c r="J84" s="89">
        <v>1.4</v>
      </c>
      <c r="K84" s="114">
        <v>-3.57</v>
      </c>
      <c r="L84" s="99">
        <v>1</v>
      </c>
      <c r="M84" s="91">
        <v>1000</v>
      </c>
      <c r="N84" s="92">
        <v>1350</v>
      </c>
    </row>
    <row r="85" spans="1:15" ht="15.95" customHeight="1" x14ac:dyDescent="0.25">
      <c r="A85" s="75"/>
      <c r="B85" s="49" t="s">
        <v>285</v>
      </c>
      <c r="C85" s="49" t="s">
        <v>286</v>
      </c>
      <c r="D85" s="53">
        <v>2.21</v>
      </c>
      <c r="E85" s="89">
        <v>2.21</v>
      </c>
      <c r="F85" s="89">
        <v>2.21</v>
      </c>
      <c r="G85" s="89">
        <v>2.21</v>
      </c>
      <c r="H85" s="89">
        <v>2.21</v>
      </c>
      <c r="I85" s="89">
        <v>2.21</v>
      </c>
      <c r="J85" s="89">
        <v>2.21</v>
      </c>
      <c r="K85" s="90">
        <v>0</v>
      </c>
      <c r="L85" s="142">
        <v>3</v>
      </c>
      <c r="M85" s="91">
        <v>22921</v>
      </c>
      <c r="N85" s="92">
        <v>50655.41</v>
      </c>
    </row>
    <row r="86" spans="1:15" ht="20.25" customHeight="1" x14ac:dyDescent="0.25">
      <c r="A86" s="75"/>
      <c r="B86" s="218" t="s">
        <v>343</v>
      </c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/>
    </row>
    <row r="87" spans="1:15" ht="38.25" customHeight="1" x14ac:dyDescent="0.25">
      <c r="A87" s="75"/>
      <c r="B87" s="119" t="s">
        <v>42</v>
      </c>
      <c r="C87" s="120" t="s">
        <v>43</v>
      </c>
      <c r="D87" s="120" t="s">
        <v>44</v>
      </c>
      <c r="E87" s="120" t="s">
        <v>45</v>
      </c>
      <c r="F87" s="120" t="s">
        <v>46</v>
      </c>
      <c r="G87" s="120" t="s">
        <v>47</v>
      </c>
      <c r="H87" s="120" t="s">
        <v>48</v>
      </c>
      <c r="I87" s="120" t="s">
        <v>49</v>
      </c>
      <c r="J87" s="121" t="s">
        <v>50</v>
      </c>
      <c r="K87" s="122" t="s">
        <v>32</v>
      </c>
      <c r="L87" s="123" t="s">
        <v>51</v>
      </c>
      <c r="M87" s="123" t="s">
        <v>52</v>
      </c>
      <c r="N87" s="120" t="s">
        <v>53</v>
      </c>
    </row>
    <row r="88" spans="1:15" ht="15.95" customHeight="1" x14ac:dyDescent="0.25">
      <c r="A88" s="75"/>
      <c r="B88" s="219" t="s">
        <v>79</v>
      </c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1"/>
    </row>
    <row r="89" spans="1:15" ht="15.95" customHeight="1" x14ac:dyDescent="0.25">
      <c r="A89" s="75"/>
      <c r="B89" s="76" t="s">
        <v>34</v>
      </c>
      <c r="C89" s="76" t="s">
        <v>105</v>
      </c>
      <c r="D89" s="53">
        <v>1.4</v>
      </c>
      <c r="E89" s="149">
        <v>1.4</v>
      </c>
      <c r="F89" s="149">
        <v>1.4</v>
      </c>
      <c r="G89" s="149">
        <v>1.4</v>
      </c>
      <c r="H89" s="53">
        <v>1.4</v>
      </c>
      <c r="I89" s="149">
        <v>1.4</v>
      </c>
      <c r="J89" s="149">
        <v>1.4</v>
      </c>
      <c r="K89" s="150">
        <v>0</v>
      </c>
      <c r="L89" s="146">
        <v>2</v>
      </c>
      <c r="M89" s="147">
        <v>5431</v>
      </c>
      <c r="N89" s="148">
        <v>7603.4</v>
      </c>
    </row>
    <row r="90" spans="1:15" ht="15.95" customHeight="1" x14ac:dyDescent="0.25">
      <c r="A90" s="75"/>
      <c r="B90" s="49" t="s">
        <v>106</v>
      </c>
      <c r="C90" s="49" t="s">
        <v>107</v>
      </c>
      <c r="D90" s="53">
        <v>1.88</v>
      </c>
      <c r="E90" s="149">
        <v>1.88</v>
      </c>
      <c r="F90" s="149">
        <v>1.88</v>
      </c>
      <c r="G90" s="149">
        <v>1.88</v>
      </c>
      <c r="H90" s="53">
        <v>1.87</v>
      </c>
      <c r="I90" s="149">
        <v>1.88</v>
      </c>
      <c r="J90" s="149">
        <v>1.88</v>
      </c>
      <c r="K90" s="150">
        <v>0</v>
      </c>
      <c r="L90" s="146">
        <v>2</v>
      </c>
      <c r="M90" s="147">
        <v>101148</v>
      </c>
      <c r="N90" s="148">
        <v>190158.24</v>
      </c>
    </row>
    <row r="91" spans="1:15" ht="15.95" customHeight="1" x14ac:dyDescent="0.25">
      <c r="A91" s="75"/>
      <c r="B91" s="49" t="s">
        <v>108</v>
      </c>
      <c r="C91" s="49" t="s">
        <v>109</v>
      </c>
      <c r="D91" s="89">
        <v>1.3</v>
      </c>
      <c r="E91" s="89">
        <v>1.3</v>
      </c>
      <c r="F91" s="89">
        <v>1.29</v>
      </c>
      <c r="G91" s="89">
        <v>1.29</v>
      </c>
      <c r="H91" s="89">
        <v>1.27</v>
      </c>
      <c r="I91" s="89">
        <v>1.29</v>
      </c>
      <c r="J91" s="89">
        <v>1.27</v>
      </c>
      <c r="K91" s="114">
        <v>1.57</v>
      </c>
      <c r="L91" s="99">
        <v>6</v>
      </c>
      <c r="M91" s="91">
        <v>1700000</v>
      </c>
      <c r="N91" s="92">
        <v>2195500</v>
      </c>
    </row>
    <row r="92" spans="1:15" ht="15.95" customHeight="1" x14ac:dyDescent="0.25">
      <c r="A92" s="75"/>
      <c r="B92" s="224" t="s">
        <v>86</v>
      </c>
      <c r="C92" s="225"/>
      <c r="D92" s="232"/>
      <c r="E92" s="233"/>
      <c r="F92" s="233"/>
      <c r="G92" s="233"/>
      <c r="H92" s="233"/>
      <c r="I92" s="233"/>
      <c r="J92" s="233"/>
      <c r="K92" s="234"/>
      <c r="L92" s="78">
        <f>SUM(L84:L91)</f>
        <v>14</v>
      </c>
      <c r="M92" s="78">
        <f>SUM(M84:M91)</f>
        <v>1830500</v>
      </c>
      <c r="N92" s="78">
        <f>SUM(N84:N91)</f>
        <v>2445267.0499999998</v>
      </c>
    </row>
    <row r="93" spans="1:15" ht="15.95" customHeight="1" x14ac:dyDescent="0.25">
      <c r="A93" s="75"/>
      <c r="B93" s="228" t="s">
        <v>87</v>
      </c>
      <c r="C93" s="229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30"/>
    </row>
    <row r="94" spans="1:15" ht="15.95" customHeight="1" x14ac:dyDescent="0.25">
      <c r="A94" s="75"/>
      <c r="B94" s="76" t="s">
        <v>215</v>
      </c>
      <c r="C94" s="76" t="s">
        <v>210</v>
      </c>
      <c r="D94" s="89">
        <v>18.8</v>
      </c>
      <c r="E94" s="89">
        <v>18.8</v>
      </c>
      <c r="F94" s="89">
        <v>18.8</v>
      </c>
      <c r="G94" s="89">
        <v>18.8</v>
      </c>
      <c r="H94" s="89">
        <v>18.8</v>
      </c>
      <c r="I94" s="89">
        <v>18.8</v>
      </c>
      <c r="J94" s="89">
        <v>18.8</v>
      </c>
      <c r="K94" s="114">
        <v>0</v>
      </c>
      <c r="L94" s="99">
        <v>24</v>
      </c>
      <c r="M94" s="91">
        <v>1141580</v>
      </c>
      <c r="N94" s="92">
        <v>21461704</v>
      </c>
    </row>
    <row r="95" spans="1:15" ht="15.95" customHeight="1" x14ac:dyDescent="0.25">
      <c r="A95" s="75"/>
      <c r="B95" s="76" t="s">
        <v>283</v>
      </c>
      <c r="C95" s="76" t="s">
        <v>284</v>
      </c>
      <c r="D95" s="89">
        <v>24</v>
      </c>
      <c r="E95" s="89">
        <v>24</v>
      </c>
      <c r="F95" s="89">
        <v>24</v>
      </c>
      <c r="G95" s="89">
        <v>24</v>
      </c>
      <c r="H95" s="89">
        <v>23.22</v>
      </c>
      <c r="I95" s="89">
        <v>24</v>
      </c>
      <c r="J95" s="89">
        <v>23.05</v>
      </c>
      <c r="K95" s="114">
        <v>4.12</v>
      </c>
      <c r="L95" s="99">
        <v>3</v>
      </c>
      <c r="M95" s="91">
        <v>2825</v>
      </c>
      <c r="N95" s="92">
        <v>67800</v>
      </c>
    </row>
    <row r="96" spans="1:15" ht="15.95" customHeight="1" x14ac:dyDescent="0.25">
      <c r="A96" s="75"/>
      <c r="B96" s="224" t="s">
        <v>89</v>
      </c>
      <c r="C96" s="225"/>
      <c r="D96" s="232"/>
      <c r="E96" s="233"/>
      <c r="F96" s="233"/>
      <c r="G96" s="233"/>
      <c r="H96" s="233"/>
      <c r="I96" s="233"/>
      <c r="J96" s="233"/>
      <c r="K96" s="234"/>
      <c r="L96" s="78">
        <f>SUM(L94:L95)</f>
        <v>27</v>
      </c>
      <c r="M96" s="91">
        <f>SUM(M94:M95)</f>
        <v>1144405</v>
      </c>
      <c r="N96" s="92">
        <f>SUM(N94:N95)</f>
        <v>21529504</v>
      </c>
    </row>
    <row r="97" spans="1:14" ht="15.95" customHeight="1" x14ac:dyDescent="0.25">
      <c r="A97" s="75"/>
      <c r="B97" s="228" t="s">
        <v>90</v>
      </c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30"/>
    </row>
    <row r="98" spans="1:14" ht="15.95" customHeight="1" x14ac:dyDescent="0.25">
      <c r="A98" s="75"/>
      <c r="B98" s="76" t="s">
        <v>345</v>
      </c>
      <c r="C98" s="76" t="s">
        <v>346</v>
      </c>
      <c r="D98" s="89">
        <v>6.05</v>
      </c>
      <c r="E98" s="89">
        <v>6.05</v>
      </c>
      <c r="F98" s="89">
        <v>5.5</v>
      </c>
      <c r="G98" s="89">
        <v>5.73</v>
      </c>
      <c r="H98" s="89">
        <v>6.46</v>
      </c>
      <c r="I98" s="89">
        <v>5.85</v>
      </c>
      <c r="J98" s="89">
        <v>6.45</v>
      </c>
      <c r="K98" s="114">
        <v>-9.3000000000000007</v>
      </c>
      <c r="L98" s="99">
        <v>253</v>
      </c>
      <c r="M98" s="91">
        <v>27025673</v>
      </c>
      <c r="N98" s="92">
        <v>154788066.41999999</v>
      </c>
    </row>
    <row r="99" spans="1:14" ht="15.95" customHeight="1" x14ac:dyDescent="0.25">
      <c r="A99" s="75"/>
      <c r="B99" s="224" t="s">
        <v>321</v>
      </c>
      <c r="C99" s="225"/>
      <c r="D99" s="232"/>
      <c r="E99" s="233"/>
      <c r="F99" s="233"/>
      <c r="G99" s="233"/>
      <c r="H99" s="233"/>
      <c r="I99" s="233"/>
      <c r="J99" s="233"/>
      <c r="K99" s="234"/>
      <c r="L99" s="78">
        <f>SUM(L98)</f>
        <v>253</v>
      </c>
      <c r="M99" s="91">
        <f>SUM(M98)</f>
        <v>27025673</v>
      </c>
      <c r="N99" s="92">
        <f>SUM(N98)</f>
        <v>154788066.41999999</v>
      </c>
    </row>
    <row r="100" spans="1:14" ht="15.95" customHeight="1" x14ac:dyDescent="0.25">
      <c r="A100" s="75"/>
      <c r="B100" s="235" t="s">
        <v>110</v>
      </c>
      <c r="C100" s="236"/>
      <c r="D100" s="79"/>
      <c r="E100" s="79"/>
      <c r="F100" s="79"/>
      <c r="G100" s="79"/>
      <c r="H100" s="79"/>
      <c r="I100" s="79"/>
      <c r="J100" s="79"/>
      <c r="K100" s="79"/>
      <c r="L100" s="80">
        <f>L99+L95+L94+L92+L82</f>
        <v>295</v>
      </c>
      <c r="M100" s="80">
        <f t="shared" ref="M100:N100" si="0">M99+M95+M94+M92+M82</f>
        <v>30016697</v>
      </c>
      <c r="N100" s="80">
        <f t="shared" si="0"/>
        <v>178791045.72</v>
      </c>
    </row>
    <row r="101" spans="1:14" ht="15.95" customHeight="1" x14ac:dyDescent="0.25">
      <c r="A101" s="75"/>
      <c r="B101" s="235" t="s">
        <v>111</v>
      </c>
      <c r="C101" s="236"/>
      <c r="D101" s="239"/>
      <c r="E101" s="240"/>
      <c r="F101" s="240"/>
      <c r="G101" s="240"/>
      <c r="H101" s="240"/>
      <c r="I101" s="240"/>
      <c r="J101" s="240"/>
      <c r="K101" s="241"/>
      <c r="L101" s="80">
        <f>L100+L77+L59</f>
        <v>1340</v>
      </c>
      <c r="M101" s="80">
        <f>M100+M77+M59</f>
        <v>23771401017</v>
      </c>
      <c r="N101" s="80">
        <f>N100+N77+N59</f>
        <v>16385959435.65</v>
      </c>
    </row>
    <row r="103" spans="1:14" ht="18.75" customHeight="1" x14ac:dyDescent="0.25">
      <c r="N103" s="85"/>
    </row>
  </sheetData>
  <mergeCells count="45">
    <mergeCell ref="B71:N71"/>
    <mergeCell ref="B73:C73"/>
    <mergeCell ref="B80:N80"/>
    <mergeCell ref="B82:C82"/>
    <mergeCell ref="B62:N62"/>
    <mergeCell ref="B67:C67"/>
    <mergeCell ref="B68:N68"/>
    <mergeCell ref="B70:C70"/>
    <mergeCell ref="B83:N83"/>
    <mergeCell ref="B78:N78"/>
    <mergeCell ref="B74:N74"/>
    <mergeCell ref="B76:C76"/>
    <mergeCell ref="B77:C77"/>
    <mergeCell ref="B92:C92"/>
    <mergeCell ref="D92:K92"/>
    <mergeCell ref="B101:C101"/>
    <mergeCell ref="D101:K101"/>
    <mergeCell ref="B100:C100"/>
    <mergeCell ref="B93:N93"/>
    <mergeCell ref="B96:C96"/>
    <mergeCell ref="D96:K96"/>
    <mergeCell ref="B97:N97"/>
    <mergeCell ref="B99:C99"/>
    <mergeCell ref="D99:K99"/>
    <mergeCell ref="B1:N1"/>
    <mergeCell ref="B3:N3"/>
    <mergeCell ref="B20:C20"/>
    <mergeCell ref="B21:N21"/>
    <mergeCell ref="B24:C24"/>
    <mergeCell ref="B86:N86"/>
    <mergeCell ref="B88:N88"/>
    <mergeCell ref="B25:N25"/>
    <mergeCell ref="B28:C28"/>
    <mergeCell ref="B36:C36"/>
    <mergeCell ref="B37:N37"/>
    <mergeCell ref="B49:N49"/>
    <mergeCell ref="B46:C46"/>
    <mergeCell ref="B29:N29"/>
    <mergeCell ref="B47:N47"/>
    <mergeCell ref="D53:K53"/>
    <mergeCell ref="B60:N60"/>
    <mergeCell ref="B59:C59"/>
    <mergeCell ref="B53:C53"/>
    <mergeCell ref="B54:N54"/>
    <mergeCell ref="B58:C58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rightToLeft="1" topLeftCell="A37" zoomScale="110" zoomScaleNormal="110" workbookViewId="0">
      <selection activeCell="G35" sqref="G35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6" ht="32.25" customHeight="1" x14ac:dyDescent="0.25">
      <c r="B1" s="251" t="s">
        <v>351</v>
      </c>
      <c r="C1" s="251"/>
      <c r="D1" s="251"/>
      <c r="E1" s="251"/>
    </row>
    <row r="2" spans="2:6" ht="30" customHeight="1" x14ac:dyDescent="0.25">
      <c r="B2" s="51" t="s">
        <v>42</v>
      </c>
      <c r="C2" s="51" t="s">
        <v>43</v>
      </c>
      <c r="D2" s="51" t="s">
        <v>112</v>
      </c>
      <c r="E2" s="51" t="s">
        <v>113</v>
      </c>
    </row>
    <row r="3" spans="2:6" ht="24.95" customHeight="1" x14ac:dyDescent="0.25">
      <c r="B3" s="246" t="s">
        <v>54</v>
      </c>
      <c r="C3" s="247"/>
      <c r="D3" s="247"/>
      <c r="E3" s="248"/>
    </row>
    <row r="4" spans="2:6" ht="24.95" customHeight="1" x14ac:dyDescent="0.25">
      <c r="B4" s="49" t="s">
        <v>114</v>
      </c>
      <c r="C4" s="49" t="s">
        <v>115</v>
      </c>
      <c r="D4" s="53">
        <v>0.95</v>
      </c>
      <c r="E4" s="53">
        <v>0.95</v>
      </c>
    </row>
    <row r="5" spans="2:6" ht="24.95" customHeight="1" x14ac:dyDescent="0.25">
      <c r="B5" s="76" t="s">
        <v>206</v>
      </c>
      <c r="C5" s="96" t="s">
        <v>207</v>
      </c>
      <c r="D5" s="89">
        <v>1.1000000000000001</v>
      </c>
      <c r="E5" s="89">
        <v>1.1000000000000001</v>
      </c>
    </row>
    <row r="6" spans="2:6" ht="24.95" customHeight="1" x14ac:dyDescent="0.25">
      <c r="B6" s="249" t="s">
        <v>79</v>
      </c>
      <c r="C6" s="243"/>
      <c r="D6" s="243"/>
      <c r="E6" s="250"/>
    </row>
    <row r="7" spans="2:6" ht="24.95" customHeight="1" x14ac:dyDescent="0.25">
      <c r="B7" s="76" t="s">
        <v>287</v>
      </c>
      <c r="C7" s="76" t="s">
        <v>288</v>
      </c>
      <c r="D7" s="89">
        <v>2.25</v>
      </c>
      <c r="E7" s="89">
        <v>2.25</v>
      </c>
    </row>
    <row r="8" spans="2:6" ht="24.95" customHeight="1" x14ac:dyDescent="0.25">
      <c r="B8" s="76" t="s">
        <v>251</v>
      </c>
      <c r="C8" s="76" t="s">
        <v>252</v>
      </c>
      <c r="D8" s="89">
        <v>22.04</v>
      </c>
      <c r="E8" s="89">
        <v>22</v>
      </c>
    </row>
    <row r="9" spans="2:6" ht="24.95" customHeight="1" x14ac:dyDescent="0.25">
      <c r="B9" s="249" t="s">
        <v>87</v>
      </c>
      <c r="C9" s="243"/>
      <c r="D9" s="243"/>
      <c r="E9" s="250"/>
    </row>
    <row r="10" spans="2:6" ht="24.95" customHeight="1" x14ac:dyDescent="0.25">
      <c r="B10" s="76" t="s">
        <v>272</v>
      </c>
      <c r="C10" s="76" t="s">
        <v>273</v>
      </c>
      <c r="D10" s="89">
        <v>9.25</v>
      </c>
      <c r="E10" s="89">
        <v>9.25</v>
      </c>
    </row>
    <row r="11" spans="2:6" ht="24.95" customHeight="1" x14ac:dyDescent="0.25">
      <c r="B11" s="76" t="s">
        <v>279</v>
      </c>
      <c r="C11" s="105" t="s">
        <v>280</v>
      </c>
      <c r="D11" s="89">
        <v>14</v>
      </c>
      <c r="E11" s="89">
        <v>14</v>
      </c>
      <c r="F11" s="152"/>
    </row>
    <row r="12" spans="2:6" ht="24.95" customHeight="1" x14ac:dyDescent="0.25">
      <c r="B12" s="76" t="s">
        <v>41</v>
      </c>
      <c r="C12" s="76" t="s">
        <v>88</v>
      </c>
      <c r="D12" s="149">
        <v>102</v>
      </c>
      <c r="E12" s="149">
        <v>102</v>
      </c>
      <c r="F12" s="152"/>
    </row>
    <row r="13" spans="2:6" ht="24.95" customHeight="1" x14ac:dyDescent="0.25">
      <c r="B13" s="252" t="s">
        <v>90</v>
      </c>
      <c r="C13" s="247"/>
      <c r="D13" s="247"/>
      <c r="E13" s="253"/>
    </row>
    <row r="14" spans="2:6" ht="24.95" customHeight="1" x14ac:dyDescent="0.25">
      <c r="B14" s="76" t="s">
        <v>132</v>
      </c>
      <c r="C14" s="76" t="s">
        <v>133</v>
      </c>
      <c r="D14" s="89">
        <v>11</v>
      </c>
      <c r="E14" s="89">
        <v>11</v>
      </c>
    </row>
    <row r="15" spans="2:6" ht="24.95" customHeight="1" x14ac:dyDescent="0.25">
      <c r="B15" s="76" t="s">
        <v>134</v>
      </c>
      <c r="C15" s="76" t="s">
        <v>135</v>
      </c>
      <c r="D15" s="89">
        <v>2.11</v>
      </c>
      <c r="E15" s="89">
        <v>2.11</v>
      </c>
    </row>
    <row r="16" spans="2:6" ht="24.95" customHeight="1" x14ac:dyDescent="0.25">
      <c r="B16" s="76" t="s">
        <v>130</v>
      </c>
      <c r="C16" s="76" t="s">
        <v>131</v>
      </c>
      <c r="D16" s="89">
        <v>0.35</v>
      </c>
      <c r="E16" s="89">
        <v>0.35</v>
      </c>
    </row>
    <row r="17" spans="2:5" ht="25.5" customHeight="1" x14ac:dyDescent="0.25">
      <c r="B17" s="245" t="s">
        <v>349</v>
      </c>
      <c r="C17" s="245"/>
      <c r="D17" s="245"/>
      <c r="E17" s="245"/>
    </row>
    <row r="18" spans="2:5" ht="28.5" customHeight="1" x14ac:dyDescent="0.25">
      <c r="B18" s="51" t="s">
        <v>42</v>
      </c>
      <c r="C18" s="51" t="s">
        <v>43</v>
      </c>
      <c r="D18" s="51" t="s">
        <v>112</v>
      </c>
      <c r="E18" s="51" t="s">
        <v>113</v>
      </c>
    </row>
    <row r="19" spans="2:5" ht="26.1" customHeight="1" x14ac:dyDescent="0.25">
      <c r="B19" s="246" t="s">
        <v>54</v>
      </c>
      <c r="C19" s="247"/>
      <c r="D19" s="247"/>
      <c r="E19" s="248"/>
    </row>
    <row r="20" spans="2:5" ht="26.1" customHeight="1" x14ac:dyDescent="0.25">
      <c r="B20" s="49" t="s">
        <v>136</v>
      </c>
      <c r="C20" s="49" t="s">
        <v>137</v>
      </c>
      <c r="D20" s="50">
        <v>0.94</v>
      </c>
      <c r="E20" s="50">
        <v>0.94</v>
      </c>
    </row>
    <row r="21" spans="2:5" ht="26.1" customHeight="1" x14ac:dyDescent="0.25">
      <c r="B21" s="52" t="s">
        <v>138</v>
      </c>
      <c r="C21" s="52" t="s">
        <v>139</v>
      </c>
      <c r="D21" s="53">
        <v>1</v>
      </c>
      <c r="E21" s="53">
        <v>1</v>
      </c>
    </row>
    <row r="22" spans="2:5" ht="26.1" customHeight="1" x14ac:dyDescent="0.25">
      <c r="B22" s="49" t="s">
        <v>140</v>
      </c>
      <c r="C22" s="49" t="s">
        <v>141</v>
      </c>
      <c r="D22" s="53">
        <v>0.75</v>
      </c>
      <c r="E22" s="53">
        <v>0.75</v>
      </c>
    </row>
    <row r="23" spans="2:5" ht="26.1" customHeight="1" x14ac:dyDescent="0.25">
      <c r="B23" s="49" t="s">
        <v>144</v>
      </c>
      <c r="C23" s="49" t="s">
        <v>145</v>
      </c>
      <c r="D23" s="50">
        <v>1</v>
      </c>
      <c r="E23" s="53">
        <v>1</v>
      </c>
    </row>
    <row r="24" spans="2:5" ht="26.1" customHeight="1" x14ac:dyDescent="0.25">
      <c r="B24" s="49" t="s">
        <v>146</v>
      </c>
      <c r="C24" s="49" t="s">
        <v>147</v>
      </c>
      <c r="D24" s="50">
        <v>1</v>
      </c>
      <c r="E24" s="50">
        <v>1</v>
      </c>
    </row>
    <row r="25" spans="2:5" ht="26.1" customHeight="1" x14ac:dyDescent="0.25">
      <c r="B25" s="49" t="s">
        <v>217</v>
      </c>
      <c r="C25" s="49" t="s">
        <v>218</v>
      </c>
      <c r="D25" s="94">
        <v>1</v>
      </c>
      <c r="E25" s="50">
        <v>1</v>
      </c>
    </row>
    <row r="26" spans="2:5" ht="26.1" customHeight="1" x14ac:dyDescent="0.25">
      <c r="B26" s="49" t="s">
        <v>258</v>
      </c>
      <c r="C26" s="49" t="s">
        <v>259</v>
      </c>
      <c r="D26" s="113">
        <v>1.05</v>
      </c>
      <c r="E26" s="113">
        <v>1.05</v>
      </c>
    </row>
    <row r="27" spans="2:5" ht="26.1" customHeight="1" x14ac:dyDescent="0.25">
      <c r="B27" s="76" t="s">
        <v>314</v>
      </c>
      <c r="C27" s="76" t="s">
        <v>315</v>
      </c>
      <c r="D27" s="89">
        <v>1</v>
      </c>
      <c r="E27" s="89">
        <v>1</v>
      </c>
    </row>
    <row r="28" spans="2:5" ht="26.1" customHeight="1" x14ac:dyDescent="0.25">
      <c r="B28" s="49" t="s">
        <v>219</v>
      </c>
      <c r="C28" s="49" t="s">
        <v>220</v>
      </c>
      <c r="D28" s="89">
        <v>0.23</v>
      </c>
      <c r="E28" s="89">
        <v>0.23</v>
      </c>
    </row>
    <row r="29" spans="2:5" ht="26.1" customHeight="1" x14ac:dyDescent="0.25">
      <c r="B29" s="49" t="s">
        <v>322</v>
      </c>
      <c r="C29" s="49" t="s">
        <v>323</v>
      </c>
      <c r="D29" s="89">
        <v>1.01</v>
      </c>
      <c r="E29" s="89">
        <v>1.01</v>
      </c>
    </row>
    <row r="30" spans="2:5" ht="26.1" customHeight="1" x14ac:dyDescent="0.25">
      <c r="B30" s="49" t="s">
        <v>347</v>
      </c>
      <c r="C30" s="49" t="s">
        <v>348</v>
      </c>
      <c r="D30" s="89">
        <v>0.11</v>
      </c>
      <c r="E30" s="89">
        <v>0.11</v>
      </c>
    </row>
    <row r="31" spans="2:5" ht="26.1" customHeight="1" x14ac:dyDescent="0.25">
      <c r="B31" s="49" t="s">
        <v>292</v>
      </c>
      <c r="C31" s="49" t="s">
        <v>293</v>
      </c>
      <c r="D31" s="89">
        <v>0.05</v>
      </c>
      <c r="E31" s="89">
        <v>0.05</v>
      </c>
    </row>
    <row r="32" spans="2:5" ht="26.1" customHeight="1" x14ac:dyDescent="0.25">
      <c r="B32" s="151" t="s">
        <v>142</v>
      </c>
      <c r="C32" s="151" t="s">
        <v>143</v>
      </c>
      <c r="D32" s="89">
        <v>0.09</v>
      </c>
      <c r="E32" s="89">
        <v>0.09</v>
      </c>
    </row>
    <row r="33" spans="2:5" ht="26.1" customHeight="1" x14ac:dyDescent="0.25">
      <c r="B33" s="151" t="s">
        <v>248</v>
      </c>
      <c r="C33" s="151" t="s">
        <v>249</v>
      </c>
      <c r="D33" s="89">
        <v>7.0000000000000007E-2</v>
      </c>
      <c r="E33" s="89">
        <v>7.0000000000000007E-2</v>
      </c>
    </row>
    <row r="34" spans="2:5" ht="29.25" customHeight="1" x14ac:dyDescent="0.25">
      <c r="B34" s="245" t="s">
        <v>349</v>
      </c>
      <c r="C34" s="245"/>
      <c r="D34" s="245"/>
      <c r="E34" s="245"/>
    </row>
    <row r="35" spans="2:5" ht="36" customHeight="1" x14ac:dyDescent="0.25">
      <c r="B35" s="51" t="s">
        <v>42</v>
      </c>
      <c r="C35" s="51" t="s">
        <v>43</v>
      </c>
      <c r="D35" s="51" t="s">
        <v>112</v>
      </c>
      <c r="E35" s="51" t="s">
        <v>113</v>
      </c>
    </row>
    <row r="36" spans="2:5" ht="20.100000000000001" customHeight="1" x14ac:dyDescent="0.25">
      <c r="B36" s="249" t="s">
        <v>263</v>
      </c>
      <c r="C36" s="243"/>
      <c r="D36" s="243"/>
      <c r="E36" s="250"/>
    </row>
    <row r="37" spans="2:5" ht="20.100000000000001" customHeight="1" x14ac:dyDescent="0.25">
      <c r="B37" s="49" t="s">
        <v>208</v>
      </c>
      <c r="C37" s="49" t="s">
        <v>209</v>
      </c>
      <c r="D37" s="53">
        <v>0.8</v>
      </c>
      <c r="E37" s="53">
        <v>0.8</v>
      </c>
    </row>
    <row r="38" spans="2:5" ht="20.100000000000001" customHeight="1" x14ac:dyDescent="0.25">
      <c r="B38" s="249" t="s">
        <v>216</v>
      </c>
      <c r="C38" s="243"/>
      <c r="D38" s="243"/>
      <c r="E38" s="250"/>
    </row>
    <row r="39" spans="2:5" ht="20.100000000000001" customHeight="1" x14ac:dyDescent="0.25">
      <c r="B39" s="52" t="s">
        <v>148</v>
      </c>
      <c r="C39" s="52" t="s">
        <v>149</v>
      </c>
      <c r="D39" s="89">
        <v>1.26</v>
      </c>
      <c r="E39" s="89">
        <v>1.26</v>
      </c>
    </row>
    <row r="40" spans="2:5" ht="20.100000000000001" customHeight="1" x14ac:dyDescent="0.25">
      <c r="B40" s="52" t="s">
        <v>230</v>
      </c>
      <c r="C40" s="52" t="s">
        <v>231</v>
      </c>
      <c r="D40" s="53">
        <v>0.69</v>
      </c>
      <c r="E40" s="53">
        <v>0.69</v>
      </c>
    </row>
    <row r="41" spans="2:5" ht="20.100000000000001" customHeight="1" x14ac:dyDescent="0.25">
      <c r="B41" s="242" t="s">
        <v>68</v>
      </c>
      <c r="C41" s="243"/>
      <c r="D41" s="243"/>
      <c r="E41" s="244"/>
    </row>
    <row r="42" spans="2:5" ht="20.100000000000001" customHeight="1" x14ac:dyDescent="0.25">
      <c r="B42" s="49" t="s">
        <v>301</v>
      </c>
      <c r="C42" s="49" t="s">
        <v>302</v>
      </c>
      <c r="D42" s="89">
        <v>1</v>
      </c>
      <c r="E42" s="89">
        <v>1</v>
      </c>
    </row>
    <row r="43" spans="2:5" ht="20.100000000000001" customHeight="1" x14ac:dyDescent="0.25">
      <c r="B43" s="249" t="s">
        <v>79</v>
      </c>
      <c r="C43" s="243"/>
      <c r="D43" s="243"/>
      <c r="E43" s="250"/>
    </row>
    <row r="44" spans="2:5" ht="20.100000000000001" customHeight="1" x14ac:dyDescent="0.25">
      <c r="B44" s="49" t="s">
        <v>281</v>
      </c>
      <c r="C44" s="127" t="s">
        <v>282</v>
      </c>
      <c r="D44" s="53">
        <v>100</v>
      </c>
      <c r="E44" s="53">
        <v>100</v>
      </c>
    </row>
    <row r="45" spans="2:5" ht="20.100000000000001" customHeight="1" x14ac:dyDescent="0.25">
      <c r="B45" s="49" t="s">
        <v>237</v>
      </c>
      <c r="C45" s="49" t="s">
        <v>238</v>
      </c>
      <c r="D45" s="53">
        <v>3</v>
      </c>
      <c r="E45" s="53">
        <v>3</v>
      </c>
    </row>
    <row r="46" spans="2:5" ht="20.100000000000001" customHeight="1" x14ac:dyDescent="0.25">
      <c r="B46" s="151" t="s">
        <v>33</v>
      </c>
      <c r="C46" s="151" t="s">
        <v>98</v>
      </c>
      <c r="D46" s="53">
        <v>0.85</v>
      </c>
      <c r="E46" s="53">
        <v>0.85</v>
      </c>
    </row>
    <row r="47" spans="2:5" ht="20.100000000000001" customHeight="1" x14ac:dyDescent="0.25">
      <c r="B47" s="245" t="s">
        <v>350</v>
      </c>
      <c r="C47" s="245"/>
      <c r="D47" s="245"/>
      <c r="E47" s="245"/>
    </row>
    <row r="48" spans="2:5" ht="29.25" customHeight="1" x14ac:dyDescent="0.25">
      <c r="B48" s="51" t="s">
        <v>42</v>
      </c>
      <c r="C48" s="51" t="s">
        <v>43</v>
      </c>
      <c r="D48" s="51" t="s">
        <v>112</v>
      </c>
      <c r="E48" s="51" t="s">
        <v>113</v>
      </c>
    </row>
    <row r="49" spans="2:5" ht="20.100000000000001" customHeight="1" x14ac:dyDescent="0.25">
      <c r="B49" s="249" t="s">
        <v>79</v>
      </c>
      <c r="C49" s="243"/>
      <c r="D49" s="243"/>
      <c r="E49" s="250"/>
    </row>
    <row r="50" spans="2:5" ht="20.25" customHeight="1" x14ac:dyDescent="0.25">
      <c r="B50" s="49" t="s">
        <v>154</v>
      </c>
      <c r="C50" s="49" t="s">
        <v>155</v>
      </c>
      <c r="D50" s="53">
        <v>1.48</v>
      </c>
      <c r="E50" s="53">
        <v>1.48</v>
      </c>
    </row>
    <row r="51" spans="2:5" x14ac:dyDescent="0.25">
      <c r="B51" s="242" t="s">
        <v>68</v>
      </c>
      <c r="C51" s="243"/>
      <c r="D51" s="243"/>
      <c r="E51" s="244"/>
    </row>
    <row r="52" spans="2:5" x14ac:dyDescent="0.25">
      <c r="B52" s="49" t="s">
        <v>103</v>
      </c>
      <c r="C52" s="49" t="s">
        <v>104</v>
      </c>
      <c r="D52" s="53">
        <v>1.46</v>
      </c>
      <c r="E52" s="53">
        <v>1.46</v>
      </c>
    </row>
  </sheetData>
  <mergeCells count="15">
    <mergeCell ref="B1:E1"/>
    <mergeCell ref="B3:E3"/>
    <mergeCell ref="B6:E6"/>
    <mergeCell ref="B13:E13"/>
    <mergeCell ref="B9:E9"/>
    <mergeCell ref="B51:E51"/>
    <mergeCell ref="B17:E17"/>
    <mergeCell ref="B19:E19"/>
    <mergeCell ref="B47:E47"/>
    <mergeCell ref="B49:E49"/>
    <mergeCell ref="B34:E34"/>
    <mergeCell ref="B38:E38"/>
    <mergeCell ref="B36:E36"/>
    <mergeCell ref="B43:E43"/>
    <mergeCell ref="B41:E41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rightToLeft="1" workbookViewId="0">
      <selection activeCell="N6" sqref="N6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2" t="s">
        <v>337</v>
      </c>
      <c r="C1" s="262"/>
    </row>
    <row r="2" spans="2:6" ht="18" customHeight="1" x14ac:dyDescent="0.3">
      <c r="B2" s="263" t="s">
        <v>357</v>
      </c>
      <c r="C2" s="263"/>
      <c r="D2" s="263"/>
      <c r="E2" s="263"/>
    </row>
    <row r="3" spans="2:6" ht="21.95" customHeight="1" x14ac:dyDescent="0.3">
      <c r="B3" s="262"/>
      <c r="C3" s="262"/>
      <c r="D3" s="262"/>
    </row>
    <row r="4" spans="2:6" ht="21.95" customHeight="1" x14ac:dyDescent="0.3">
      <c r="B4" s="261" t="s">
        <v>358</v>
      </c>
      <c r="C4" s="261"/>
      <c r="D4" s="261"/>
      <c r="E4" s="261"/>
      <c r="F4" s="261"/>
    </row>
    <row r="5" spans="2:6" x14ac:dyDescent="0.3">
      <c r="B5" s="154" t="s">
        <v>28</v>
      </c>
      <c r="C5" s="155" t="s">
        <v>43</v>
      </c>
      <c r="D5" s="155" t="s">
        <v>51</v>
      </c>
      <c r="E5" s="155" t="s">
        <v>31</v>
      </c>
      <c r="F5" s="155" t="s">
        <v>53</v>
      </c>
    </row>
    <row r="6" spans="2:6" ht="21.95" customHeight="1" x14ac:dyDescent="0.3">
      <c r="B6" s="254" t="s">
        <v>68</v>
      </c>
      <c r="C6" s="255"/>
      <c r="D6" s="255"/>
      <c r="E6" s="255"/>
      <c r="F6" s="256"/>
    </row>
    <row r="7" spans="2:6" ht="21.95" customHeight="1" x14ac:dyDescent="0.3">
      <c r="B7" s="156" t="s">
        <v>69</v>
      </c>
      <c r="C7" s="157" t="s">
        <v>70</v>
      </c>
      <c r="D7" s="158">
        <v>14</v>
      </c>
      <c r="E7" s="158">
        <v>1800000</v>
      </c>
      <c r="F7" s="158">
        <v>39600000</v>
      </c>
    </row>
    <row r="8" spans="2:6" ht="21.95" customHeight="1" x14ac:dyDescent="0.3">
      <c r="B8" s="259" t="s">
        <v>78</v>
      </c>
      <c r="C8" s="260"/>
      <c r="D8" s="158">
        <f>SUM(D7)</f>
        <v>14</v>
      </c>
      <c r="E8" s="158">
        <f>SUM(E7)</f>
        <v>1800000</v>
      </c>
      <c r="F8" s="158">
        <f>SUM(F7)</f>
        <v>39600000</v>
      </c>
    </row>
    <row r="9" spans="2:6" ht="21.95" customHeight="1" x14ac:dyDescent="0.3">
      <c r="B9" s="254" t="s">
        <v>359</v>
      </c>
      <c r="C9" s="255"/>
      <c r="D9" s="255"/>
      <c r="E9" s="255"/>
      <c r="F9" s="256"/>
    </row>
    <row r="10" spans="2:6" ht="21.95" customHeight="1" x14ac:dyDescent="0.3">
      <c r="B10" s="156" t="s">
        <v>318</v>
      </c>
      <c r="C10" s="157" t="s">
        <v>319</v>
      </c>
      <c r="D10" s="158">
        <v>31</v>
      </c>
      <c r="E10" s="158">
        <v>7119294</v>
      </c>
      <c r="F10" s="158">
        <v>16018411.5</v>
      </c>
    </row>
    <row r="11" spans="2:6" ht="21.75" customHeight="1" x14ac:dyDescent="0.3">
      <c r="B11" s="259" t="s">
        <v>360</v>
      </c>
      <c r="C11" s="260"/>
      <c r="D11" s="158">
        <f>SUM(D10)</f>
        <v>31</v>
      </c>
      <c r="E11" s="158">
        <f>SUM(E10)</f>
        <v>7119294</v>
      </c>
      <c r="F11" s="158">
        <f>SUM(F10)</f>
        <v>16018411.5</v>
      </c>
    </row>
    <row r="12" spans="2:6" ht="23.25" customHeight="1" x14ac:dyDescent="0.3">
      <c r="B12" s="254" t="s">
        <v>361</v>
      </c>
      <c r="C12" s="255"/>
      <c r="D12" s="255"/>
      <c r="E12" s="255"/>
      <c r="F12" s="256"/>
    </row>
    <row r="13" spans="2:6" ht="21" customHeight="1" x14ac:dyDescent="0.3">
      <c r="B13" s="159" t="s">
        <v>362</v>
      </c>
      <c r="C13" s="160" t="s">
        <v>255</v>
      </c>
      <c r="D13" s="158">
        <v>6</v>
      </c>
      <c r="E13" s="158">
        <v>3000000</v>
      </c>
      <c r="F13" s="158">
        <v>48115000</v>
      </c>
    </row>
    <row r="14" spans="2:6" ht="21" customHeight="1" x14ac:dyDescent="0.3">
      <c r="B14" s="259" t="s">
        <v>363</v>
      </c>
      <c r="C14" s="260"/>
      <c r="D14" s="158">
        <f>SUM(D13)</f>
        <v>6</v>
      </c>
      <c r="E14" s="158">
        <f>SUM(E13)</f>
        <v>3000000</v>
      </c>
      <c r="F14" s="158">
        <f>SUM(F13)</f>
        <v>48115000</v>
      </c>
    </row>
    <row r="15" spans="2:6" ht="21" customHeight="1" x14ac:dyDescent="0.3">
      <c r="B15" s="259" t="s">
        <v>338</v>
      </c>
      <c r="C15" s="260"/>
      <c r="D15" s="158">
        <f>D8+D11+D14</f>
        <v>51</v>
      </c>
      <c r="E15" s="158">
        <f>E8+E11+E14</f>
        <v>11919294</v>
      </c>
      <c r="F15" s="158">
        <f>F8+F11+F14</f>
        <v>103733411.5</v>
      </c>
    </row>
    <row r="16" spans="2:6" x14ac:dyDescent="0.3">
      <c r="B16" s="161"/>
      <c r="C16" s="161"/>
      <c r="D16" s="161"/>
      <c r="E16" s="161"/>
      <c r="F16" s="161"/>
    </row>
    <row r="17" spans="2:6" x14ac:dyDescent="0.3">
      <c r="B17" s="261" t="s">
        <v>364</v>
      </c>
      <c r="C17" s="261"/>
      <c r="D17" s="261"/>
      <c r="E17" s="261"/>
      <c r="F17" s="261"/>
    </row>
    <row r="18" spans="2:6" x14ac:dyDescent="0.3">
      <c r="B18" s="154" t="s">
        <v>28</v>
      </c>
      <c r="C18" s="155" t="s">
        <v>43</v>
      </c>
      <c r="D18" s="155" t="s">
        <v>51</v>
      </c>
      <c r="E18" s="155" t="s">
        <v>31</v>
      </c>
      <c r="F18" s="155" t="s">
        <v>53</v>
      </c>
    </row>
    <row r="19" spans="2:6" ht="21.75" customHeight="1" x14ac:dyDescent="0.3">
      <c r="B19" s="254" t="s">
        <v>54</v>
      </c>
      <c r="C19" s="255"/>
      <c r="D19" s="255"/>
      <c r="E19" s="255"/>
      <c r="F19" s="256"/>
    </row>
    <row r="20" spans="2:6" ht="21.75" customHeight="1" x14ac:dyDescent="0.3">
      <c r="B20" s="156" t="s">
        <v>365</v>
      </c>
      <c r="C20" s="157" t="s">
        <v>226</v>
      </c>
      <c r="D20" s="158">
        <v>4</v>
      </c>
      <c r="E20" s="158">
        <v>3400000</v>
      </c>
      <c r="F20" s="158">
        <v>7072000</v>
      </c>
    </row>
    <row r="21" spans="2:6" ht="21.75" customHeight="1" x14ac:dyDescent="0.3">
      <c r="B21" s="257" t="s">
        <v>62</v>
      </c>
      <c r="C21" s="258"/>
      <c r="D21" s="158">
        <f>SUM(D20)</f>
        <v>4</v>
      </c>
      <c r="E21" s="158">
        <f>SUM(E20)</f>
        <v>3400000</v>
      </c>
      <c r="F21" s="158">
        <f>SUM(F20)</f>
        <v>7072000</v>
      </c>
    </row>
    <row r="22" spans="2:6" ht="21.75" customHeight="1" x14ac:dyDescent="0.3">
      <c r="B22" s="254" t="s">
        <v>361</v>
      </c>
      <c r="C22" s="255"/>
      <c r="D22" s="255"/>
      <c r="E22" s="255"/>
      <c r="F22" s="256"/>
    </row>
    <row r="23" spans="2:6" ht="21.75" customHeight="1" x14ac:dyDescent="0.3">
      <c r="B23" s="159" t="s">
        <v>362</v>
      </c>
      <c r="C23" s="160" t="s">
        <v>255</v>
      </c>
      <c r="D23" s="158">
        <v>25</v>
      </c>
      <c r="E23" s="158">
        <v>250000</v>
      </c>
      <c r="F23" s="158">
        <v>4006447.04</v>
      </c>
    </row>
    <row r="24" spans="2:6" x14ac:dyDescent="0.3">
      <c r="B24" s="259" t="s">
        <v>363</v>
      </c>
      <c r="C24" s="260"/>
      <c r="D24" s="158">
        <f>SUM(D23)</f>
        <v>25</v>
      </c>
      <c r="E24" s="158">
        <f>SUM(E23)</f>
        <v>250000</v>
      </c>
      <c r="F24" s="158">
        <f>SUM(F23)</f>
        <v>4006447.04</v>
      </c>
    </row>
    <row r="25" spans="2:6" x14ac:dyDescent="0.3">
      <c r="B25" s="259" t="s">
        <v>338</v>
      </c>
      <c r="C25" s="260"/>
      <c r="D25" s="158">
        <f>D21+D24</f>
        <v>29</v>
      </c>
      <c r="E25" s="158">
        <f>E21+E24</f>
        <v>3650000</v>
      </c>
      <c r="F25" s="158">
        <f>F21+F24</f>
        <v>11078447.039999999</v>
      </c>
    </row>
  </sheetData>
  <mergeCells count="17">
    <mergeCell ref="B17:F17"/>
    <mergeCell ref="B1:C1"/>
    <mergeCell ref="B2:E2"/>
    <mergeCell ref="B3:D3"/>
    <mergeCell ref="B4:F4"/>
    <mergeCell ref="B6:F6"/>
    <mergeCell ref="B8:C8"/>
    <mergeCell ref="B9:F9"/>
    <mergeCell ref="B11:C11"/>
    <mergeCell ref="B12:F12"/>
    <mergeCell ref="B14:C14"/>
    <mergeCell ref="B15:C15"/>
    <mergeCell ref="B19:F19"/>
    <mergeCell ref="B21:C21"/>
    <mergeCell ref="B22:F22"/>
    <mergeCell ref="B24:C24"/>
    <mergeCell ref="B25:C25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rightToLeft="1" topLeftCell="A4" workbookViewId="0">
      <selection activeCell="D24" sqref="D24:I24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79" t="s">
        <v>341</v>
      </c>
      <c r="C2" s="179"/>
      <c r="D2" s="179"/>
      <c r="E2" s="179"/>
      <c r="F2" s="57"/>
      <c r="G2" s="57"/>
      <c r="H2" s="57"/>
      <c r="I2" s="58"/>
    </row>
    <row r="3" spans="2:9" ht="17.25" customHeight="1" x14ac:dyDescent="0.25">
      <c r="B3" s="291" t="s">
        <v>352</v>
      </c>
      <c r="C3" s="291"/>
      <c r="D3" s="291"/>
      <c r="E3" s="291"/>
      <c r="F3" s="291"/>
      <c r="G3" s="291"/>
      <c r="H3" s="291"/>
      <c r="I3" s="291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67" t="s">
        <v>54</v>
      </c>
      <c r="C5" s="268"/>
      <c r="D5" s="268"/>
      <c r="E5" s="268"/>
      <c r="F5" s="268"/>
      <c r="G5" s="268"/>
      <c r="H5" s="268"/>
      <c r="I5" s="269"/>
    </row>
    <row r="6" spans="2:9" ht="17.25" customHeight="1" x14ac:dyDescent="0.25">
      <c r="B6" s="87" t="s">
        <v>205</v>
      </c>
      <c r="C6" s="88" t="s">
        <v>160</v>
      </c>
      <c r="D6" s="106">
        <v>0.13</v>
      </c>
      <c r="E6" s="106">
        <v>0.13</v>
      </c>
      <c r="F6" s="106">
        <v>0.13</v>
      </c>
      <c r="G6" s="136">
        <v>3</v>
      </c>
      <c r="H6" s="143">
        <v>3000000</v>
      </c>
      <c r="I6" s="143">
        <v>390000</v>
      </c>
    </row>
    <row r="7" spans="2:9" ht="17.25" customHeight="1" x14ac:dyDescent="0.25">
      <c r="B7" s="270" t="s">
        <v>295</v>
      </c>
      <c r="C7" s="271"/>
      <c r="D7" s="272"/>
      <c r="E7" s="272"/>
      <c r="F7" s="272"/>
      <c r="G7" s="140">
        <v>3</v>
      </c>
      <c r="H7" s="143">
        <v>3000000</v>
      </c>
      <c r="I7" s="143">
        <v>390000</v>
      </c>
    </row>
    <row r="8" spans="2:9" ht="17.25" customHeight="1" x14ac:dyDescent="0.25">
      <c r="B8" s="267" t="s">
        <v>168</v>
      </c>
      <c r="C8" s="268"/>
      <c r="D8" s="268"/>
      <c r="E8" s="268"/>
      <c r="F8" s="268"/>
      <c r="G8" s="268"/>
      <c r="H8" s="268"/>
      <c r="I8" s="269"/>
    </row>
    <row r="9" spans="2:9" ht="17.25" customHeight="1" x14ac:dyDescent="0.25">
      <c r="B9" s="87" t="s">
        <v>169</v>
      </c>
      <c r="C9" s="88" t="s">
        <v>170</v>
      </c>
      <c r="D9" s="106">
        <v>10.98</v>
      </c>
      <c r="E9" s="106">
        <v>10.98</v>
      </c>
      <c r="F9" s="106">
        <v>10.98</v>
      </c>
      <c r="G9" s="136">
        <v>2</v>
      </c>
      <c r="H9" s="143">
        <v>335971</v>
      </c>
      <c r="I9" s="143">
        <v>3688961.58</v>
      </c>
    </row>
    <row r="10" spans="2:9" ht="17.25" customHeight="1" x14ac:dyDescent="0.25">
      <c r="B10" s="270" t="s">
        <v>324</v>
      </c>
      <c r="C10" s="271"/>
      <c r="D10" s="272"/>
      <c r="E10" s="272"/>
      <c r="F10" s="272"/>
      <c r="G10" s="140">
        <v>2</v>
      </c>
      <c r="H10" s="143">
        <v>335971</v>
      </c>
      <c r="I10" s="143">
        <v>3688961.58</v>
      </c>
    </row>
    <row r="11" spans="2:9" ht="17.25" customHeight="1" x14ac:dyDescent="0.25">
      <c r="B11" s="278" t="s">
        <v>296</v>
      </c>
      <c r="C11" s="279"/>
      <c r="D11" s="280"/>
      <c r="E11" s="280"/>
      <c r="F11" s="280"/>
      <c r="G11" s="141">
        <f>G10+G7</f>
        <v>5</v>
      </c>
      <c r="H11" s="141">
        <f t="shared" ref="H11:I11" si="0">H10+H7</f>
        <v>3335971</v>
      </c>
      <c r="I11" s="141">
        <f t="shared" si="0"/>
        <v>4078961.58</v>
      </c>
    </row>
    <row r="12" spans="2:9" ht="18.75" x14ac:dyDescent="0.25">
      <c r="B12" s="284" t="s">
        <v>156</v>
      </c>
      <c r="C12" s="284"/>
      <c r="D12" s="284"/>
      <c r="E12" s="284"/>
      <c r="F12" s="284"/>
      <c r="G12" s="284"/>
      <c r="H12" s="284"/>
      <c r="I12" s="284"/>
    </row>
    <row r="13" spans="2:9" ht="21" customHeight="1" x14ac:dyDescent="0.25">
      <c r="B13" s="65" t="s">
        <v>42</v>
      </c>
      <c r="C13" s="67" t="s">
        <v>43</v>
      </c>
      <c r="D13" s="288" t="s">
        <v>112</v>
      </c>
      <c r="E13" s="289"/>
      <c r="F13" s="289"/>
      <c r="G13" s="289"/>
      <c r="H13" s="289"/>
      <c r="I13" s="290"/>
    </row>
    <row r="14" spans="2:9" ht="15.75" x14ac:dyDescent="0.25">
      <c r="B14" s="285" t="s">
        <v>54</v>
      </c>
      <c r="C14" s="286"/>
      <c r="D14" s="286"/>
      <c r="E14" s="286"/>
      <c r="F14" s="286"/>
      <c r="G14" s="286"/>
      <c r="H14" s="286"/>
      <c r="I14" s="287"/>
    </row>
    <row r="15" spans="2:9" ht="15" customHeight="1" x14ac:dyDescent="0.25">
      <c r="B15" s="97" t="s">
        <v>221</v>
      </c>
      <c r="C15" s="98" t="s">
        <v>222</v>
      </c>
      <c r="D15" s="276" t="s">
        <v>157</v>
      </c>
      <c r="E15" s="245"/>
      <c r="F15" s="245"/>
      <c r="G15" s="245"/>
      <c r="H15" s="245"/>
      <c r="I15" s="277"/>
    </row>
    <row r="16" spans="2:9" ht="15" customHeight="1" x14ac:dyDescent="0.25">
      <c r="B16" s="97" t="s">
        <v>158</v>
      </c>
      <c r="C16" s="98" t="s">
        <v>159</v>
      </c>
      <c r="D16" s="264">
        <v>3</v>
      </c>
      <c r="E16" s="265"/>
      <c r="F16" s="265"/>
      <c r="G16" s="265"/>
      <c r="H16" s="265"/>
      <c r="I16" s="266"/>
    </row>
    <row r="17" spans="2:9" ht="15.75" x14ac:dyDescent="0.25">
      <c r="B17" s="285" t="s">
        <v>67</v>
      </c>
      <c r="C17" s="286"/>
      <c r="D17" s="286"/>
      <c r="E17" s="286"/>
      <c r="F17" s="286"/>
      <c r="G17" s="286"/>
      <c r="H17" s="286"/>
      <c r="I17" s="287"/>
    </row>
    <row r="18" spans="2:9" ht="15" customHeight="1" x14ac:dyDescent="0.25">
      <c r="B18" s="69" t="s">
        <v>161</v>
      </c>
      <c r="C18" s="72" t="s">
        <v>162</v>
      </c>
      <c r="D18" s="276" t="s">
        <v>157</v>
      </c>
      <c r="E18" s="245"/>
      <c r="F18" s="245"/>
      <c r="G18" s="245"/>
      <c r="H18" s="245"/>
      <c r="I18" s="277"/>
    </row>
    <row r="19" spans="2:9" ht="15" customHeight="1" x14ac:dyDescent="0.25">
      <c r="B19" s="69" t="s">
        <v>163</v>
      </c>
      <c r="C19" s="72" t="s">
        <v>164</v>
      </c>
      <c r="D19" s="276" t="s">
        <v>157</v>
      </c>
      <c r="E19" s="245"/>
      <c r="F19" s="245"/>
      <c r="G19" s="245"/>
      <c r="H19" s="245"/>
      <c r="I19" s="277"/>
    </row>
    <row r="20" spans="2:9" ht="15" customHeight="1" x14ac:dyDescent="0.25">
      <c r="B20" s="69" t="s">
        <v>166</v>
      </c>
      <c r="C20" s="72" t="s">
        <v>167</v>
      </c>
      <c r="D20" s="276" t="s">
        <v>157</v>
      </c>
      <c r="E20" s="245"/>
      <c r="F20" s="245"/>
      <c r="G20" s="245"/>
      <c r="H20" s="245"/>
      <c r="I20" s="277"/>
    </row>
    <row r="21" spans="2:9" ht="15" customHeight="1" x14ac:dyDescent="0.25">
      <c r="B21" s="69" t="s">
        <v>212</v>
      </c>
      <c r="C21" s="72" t="s">
        <v>165</v>
      </c>
      <c r="D21" s="264">
        <v>0.5</v>
      </c>
      <c r="E21" s="265"/>
      <c r="F21" s="265"/>
      <c r="G21" s="265"/>
      <c r="H21" s="265"/>
      <c r="I21" s="266"/>
    </row>
    <row r="22" spans="2:9" ht="15" customHeight="1" x14ac:dyDescent="0.25">
      <c r="B22" s="124" t="s">
        <v>266</v>
      </c>
      <c r="C22" s="125" t="s">
        <v>267</v>
      </c>
      <c r="D22" s="273">
        <v>1</v>
      </c>
      <c r="E22" s="274"/>
      <c r="F22" s="274"/>
      <c r="G22" s="274"/>
      <c r="H22" s="274"/>
      <c r="I22" s="275"/>
    </row>
    <row r="23" spans="2:9" ht="15" customHeight="1" x14ac:dyDescent="0.25">
      <c r="B23" s="124" t="s">
        <v>289</v>
      </c>
      <c r="C23" s="125" t="s">
        <v>290</v>
      </c>
      <c r="D23" s="276" t="s">
        <v>157</v>
      </c>
      <c r="E23" s="245"/>
      <c r="F23" s="245"/>
      <c r="G23" s="245"/>
      <c r="H23" s="245"/>
      <c r="I23" s="277"/>
    </row>
    <row r="24" spans="2:9" ht="15" customHeight="1" x14ac:dyDescent="0.25">
      <c r="B24" s="87" t="s">
        <v>335</v>
      </c>
      <c r="C24" s="88" t="s">
        <v>336</v>
      </c>
      <c r="D24" s="276" t="s">
        <v>157</v>
      </c>
      <c r="E24" s="245"/>
      <c r="F24" s="245"/>
      <c r="G24" s="245"/>
      <c r="H24" s="245"/>
      <c r="I24" s="277"/>
    </row>
    <row r="25" spans="2:9" ht="15" customHeight="1" x14ac:dyDescent="0.25">
      <c r="B25" s="124" t="s">
        <v>299</v>
      </c>
      <c r="C25" s="88" t="s">
        <v>300</v>
      </c>
      <c r="D25" s="276" t="s">
        <v>157</v>
      </c>
      <c r="E25" s="245"/>
      <c r="F25" s="245"/>
      <c r="G25" s="245"/>
      <c r="H25" s="245"/>
      <c r="I25" s="277"/>
    </row>
    <row r="26" spans="2:9" ht="15" customHeight="1" x14ac:dyDescent="0.25">
      <c r="B26" s="281" t="s">
        <v>168</v>
      </c>
      <c r="C26" s="282"/>
      <c r="D26" s="282"/>
      <c r="E26" s="282"/>
      <c r="F26" s="282"/>
      <c r="G26" s="282"/>
      <c r="H26" s="282"/>
      <c r="I26" s="283"/>
    </row>
    <row r="27" spans="2:9" ht="15" customHeight="1" x14ac:dyDescent="0.25">
      <c r="B27" s="69" t="s">
        <v>171</v>
      </c>
      <c r="C27" s="72" t="s">
        <v>172</v>
      </c>
      <c r="D27" s="264">
        <v>1</v>
      </c>
      <c r="E27" s="265"/>
      <c r="F27" s="265"/>
      <c r="G27" s="265"/>
      <c r="H27" s="265"/>
      <c r="I27" s="266"/>
    </row>
    <row r="28" spans="2:9" ht="15" customHeight="1" x14ac:dyDescent="0.25">
      <c r="B28" s="69" t="s">
        <v>173</v>
      </c>
      <c r="C28" s="72" t="s">
        <v>174</v>
      </c>
      <c r="D28" s="264">
        <v>1</v>
      </c>
      <c r="E28" s="265"/>
      <c r="F28" s="265"/>
      <c r="G28" s="265"/>
      <c r="H28" s="265"/>
      <c r="I28" s="266"/>
    </row>
    <row r="29" spans="2:9" ht="15.75" x14ac:dyDescent="0.25">
      <c r="B29" s="69" t="s">
        <v>233</v>
      </c>
      <c r="C29" s="72" t="s">
        <v>234</v>
      </c>
      <c r="D29" s="264">
        <v>10</v>
      </c>
      <c r="E29" s="265"/>
      <c r="F29" s="265"/>
      <c r="G29" s="265"/>
      <c r="H29" s="265"/>
      <c r="I29" s="266"/>
    </row>
    <row r="30" spans="2:9" ht="15" customHeight="1" x14ac:dyDescent="0.25">
      <c r="B30" s="124" t="s">
        <v>291</v>
      </c>
      <c r="C30" s="125" t="s">
        <v>294</v>
      </c>
      <c r="D30" s="276" t="s">
        <v>157</v>
      </c>
      <c r="E30" s="245"/>
      <c r="F30" s="245"/>
      <c r="G30" s="245"/>
      <c r="H30" s="245"/>
      <c r="I30" s="277"/>
    </row>
    <row r="31" spans="2:9" ht="15.75" x14ac:dyDescent="0.25">
      <c r="B31" s="281" t="s">
        <v>79</v>
      </c>
      <c r="C31" s="282"/>
      <c r="D31" s="282"/>
      <c r="E31" s="282"/>
      <c r="F31" s="282"/>
      <c r="G31" s="282"/>
      <c r="H31" s="282"/>
      <c r="I31" s="283"/>
    </row>
    <row r="32" spans="2:9" ht="15.75" x14ac:dyDescent="0.25">
      <c r="B32" s="87" t="s">
        <v>223</v>
      </c>
      <c r="C32" s="88" t="s">
        <v>224</v>
      </c>
      <c r="D32" s="264">
        <v>2.54</v>
      </c>
      <c r="E32" s="265"/>
      <c r="F32" s="265"/>
      <c r="G32" s="265"/>
      <c r="H32" s="265"/>
      <c r="I32" s="266"/>
    </row>
  </sheetData>
  <mergeCells count="31">
    <mergeCell ref="B31:I31"/>
    <mergeCell ref="D32:I32"/>
    <mergeCell ref="B2:E2"/>
    <mergeCell ref="B12:I12"/>
    <mergeCell ref="D28:I28"/>
    <mergeCell ref="D15:I15"/>
    <mergeCell ref="B14:I14"/>
    <mergeCell ref="D13:I13"/>
    <mergeCell ref="D21:I21"/>
    <mergeCell ref="B17:I17"/>
    <mergeCell ref="D18:I18"/>
    <mergeCell ref="D19:I19"/>
    <mergeCell ref="B26:I26"/>
    <mergeCell ref="D27:I27"/>
    <mergeCell ref="D20:I20"/>
    <mergeCell ref="B3:I3"/>
    <mergeCell ref="D30:I30"/>
    <mergeCell ref="D25:I25"/>
    <mergeCell ref="D24:I24"/>
    <mergeCell ref="B5:I5"/>
    <mergeCell ref="B7:C7"/>
    <mergeCell ref="D7:F7"/>
    <mergeCell ref="B11:C11"/>
    <mergeCell ref="D11:F11"/>
    <mergeCell ref="D16:I16"/>
    <mergeCell ref="B8:I8"/>
    <mergeCell ref="B10:C10"/>
    <mergeCell ref="D10:F10"/>
    <mergeCell ref="D29:I29"/>
    <mergeCell ref="D22:I22"/>
    <mergeCell ref="D23:I23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workbookViewId="0">
      <selection activeCell="D14" sqref="D14"/>
    </sheetView>
  </sheetViews>
  <sheetFormatPr defaultColWidth="7.875" defaultRowHeight="18.75" x14ac:dyDescent="0.3"/>
  <cols>
    <col min="1" max="1" width="3.25" style="144" customWidth="1"/>
    <col min="2" max="2" width="22.125" style="144" bestFit="1" customWidth="1"/>
    <col min="3" max="3" width="10.875" style="144" customWidth="1"/>
    <col min="4" max="4" width="10.125" style="144" customWidth="1"/>
    <col min="5" max="5" width="14.25" style="144" customWidth="1"/>
    <col min="6" max="6" width="18.125" style="144" customWidth="1"/>
    <col min="7" max="256" width="7.875" style="144"/>
    <col min="257" max="257" width="3.25" style="144" customWidth="1"/>
    <col min="258" max="258" width="22.125" style="144" bestFit="1" customWidth="1"/>
    <col min="259" max="259" width="10.875" style="144" customWidth="1"/>
    <col min="260" max="260" width="10.125" style="144" customWidth="1"/>
    <col min="261" max="261" width="14.25" style="144" customWidth="1"/>
    <col min="262" max="262" width="18.125" style="144" customWidth="1"/>
    <col min="263" max="512" width="7.875" style="144"/>
    <col min="513" max="513" width="3.25" style="144" customWidth="1"/>
    <col min="514" max="514" width="22.125" style="144" bestFit="1" customWidth="1"/>
    <col min="515" max="515" width="10.875" style="144" customWidth="1"/>
    <col min="516" max="516" width="10.125" style="144" customWidth="1"/>
    <col min="517" max="517" width="14.25" style="144" customWidth="1"/>
    <col min="518" max="518" width="18.125" style="144" customWidth="1"/>
    <col min="519" max="768" width="7.875" style="144"/>
    <col min="769" max="769" width="3.25" style="144" customWidth="1"/>
    <col min="770" max="770" width="22.125" style="144" bestFit="1" customWidth="1"/>
    <col min="771" max="771" width="10.875" style="144" customWidth="1"/>
    <col min="772" max="772" width="10.125" style="144" customWidth="1"/>
    <col min="773" max="773" width="14.25" style="144" customWidth="1"/>
    <col min="774" max="774" width="18.125" style="144" customWidth="1"/>
    <col min="775" max="1024" width="7.875" style="144"/>
    <col min="1025" max="1025" width="3.25" style="144" customWidth="1"/>
    <col min="1026" max="1026" width="22.125" style="144" bestFit="1" customWidth="1"/>
    <col min="1027" max="1027" width="10.875" style="144" customWidth="1"/>
    <col min="1028" max="1028" width="10.125" style="144" customWidth="1"/>
    <col min="1029" max="1029" width="14.25" style="144" customWidth="1"/>
    <col min="1030" max="1030" width="18.125" style="144" customWidth="1"/>
    <col min="1031" max="1280" width="7.875" style="144"/>
    <col min="1281" max="1281" width="3.25" style="144" customWidth="1"/>
    <col min="1282" max="1282" width="22.125" style="144" bestFit="1" customWidth="1"/>
    <col min="1283" max="1283" width="10.875" style="144" customWidth="1"/>
    <col min="1284" max="1284" width="10.125" style="144" customWidth="1"/>
    <col min="1285" max="1285" width="14.25" style="144" customWidth="1"/>
    <col min="1286" max="1286" width="18.125" style="144" customWidth="1"/>
    <col min="1287" max="1536" width="7.875" style="144"/>
    <col min="1537" max="1537" width="3.25" style="144" customWidth="1"/>
    <col min="1538" max="1538" width="22.125" style="144" bestFit="1" customWidth="1"/>
    <col min="1539" max="1539" width="10.875" style="144" customWidth="1"/>
    <col min="1540" max="1540" width="10.125" style="144" customWidth="1"/>
    <col min="1541" max="1541" width="14.25" style="144" customWidth="1"/>
    <col min="1542" max="1542" width="18.125" style="144" customWidth="1"/>
    <col min="1543" max="1792" width="7.875" style="144"/>
    <col min="1793" max="1793" width="3.25" style="144" customWidth="1"/>
    <col min="1794" max="1794" width="22.125" style="144" bestFit="1" customWidth="1"/>
    <col min="1795" max="1795" width="10.875" style="144" customWidth="1"/>
    <col min="1796" max="1796" width="10.125" style="144" customWidth="1"/>
    <col min="1797" max="1797" width="14.25" style="144" customWidth="1"/>
    <col min="1798" max="1798" width="18.125" style="144" customWidth="1"/>
    <col min="1799" max="2048" width="7.875" style="144"/>
    <col min="2049" max="2049" width="3.25" style="144" customWidth="1"/>
    <col min="2050" max="2050" width="22.125" style="144" bestFit="1" customWidth="1"/>
    <col min="2051" max="2051" width="10.875" style="144" customWidth="1"/>
    <col min="2052" max="2052" width="10.125" style="144" customWidth="1"/>
    <col min="2053" max="2053" width="14.25" style="144" customWidth="1"/>
    <col min="2054" max="2054" width="18.125" style="144" customWidth="1"/>
    <col min="2055" max="2304" width="7.875" style="144"/>
    <col min="2305" max="2305" width="3.25" style="144" customWidth="1"/>
    <col min="2306" max="2306" width="22.125" style="144" bestFit="1" customWidth="1"/>
    <col min="2307" max="2307" width="10.875" style="144" customWidth="1"/>
    <col min="2308" max="2308" width="10.125" style="144" customWidth="1"/>
    <col min="2309" max="2309" width="14.25" style="144" customWidth="1"/>
    <col min="2310" max="2310" width="18.125" style="144" customWidth="1"/>
    <col min="2311" max="2560" width="7.875" style="144"/>
    <col min="2561" max="2561" width="3.25" style="144" customWidth="1"/>
    <col min="2562" max="2562" width="22.125" style="144" bestFit="1" customWidth="1"/>
    <col min="2563" max="2563" width="10.875" style="144" customWidth="1"/>
    <col min="2564" max="2564" width="10.125" style="144" customWidth="1"/>
    <col min="2565" max="2565" width="14.25" style="144" customWidth="1"/>
    <col min="2566" max="2566" width="18.125" style="144" customWidth="1"/>
    <col min="2567" max="2816" width="7.875" style="144"/>
    <col min="2817" max="2817" width="3.25" style="144" customWidth="1"/>
    <col min="2818" max="2818" width="22.125" style="144" bestFit="1" customWidth="1"/>
    <col min="2819" max="2819" width="10.875" style="144" customWidth="1"/>
    <col min="2820" max="2820" width="10.125" style="144" customWidth="1"/>
    <col min="2821" max="2821" width="14.25" style="144" customWidth="1"/>
    <col min="2822" max="2822" width="18.125" style="144" customWidth="1"/>
    <col min="2823" max="3072" width="7.875" style="144"/>
    <col min="3073" max="3073" width="3.25" style="144" customWidth="1"/>
    <col min="3074" max="3074" width="22.125" style="144" bestFit="1" customWidth="1"/>
    <col min="3075" max="3075" width="10.875" style="144" customWidth="1"/>
    <col min="3076" max="3076" width="10.125" style="144" customWidth="1"/>
    <col min="3077" max="3077" width="14.25" style="144" customWidth="1"/>
    <col min="3078" max="3078" width="18.125" style="144" customWidth="1"/>
    <col min="3079" max="3328" width="7.875" style="144"/>
    <col min="3329" max="3329" width="3.25" style="144" customWidth="1"/>
    <col min="3330" max="3330" width="22.125" style="144" bestFit="1" customWidth="1"/>
    <col min="3331" max="3331" width="10.875" style="144" customWidth="1"/>
    <col min="3332" max="3332" width="10.125" style="144" customWidth="1"/>
    <col min="3333" max="3333" width="14.25" style="144" customWidth="1"/>
    <col min="3334" max="3334" width="18.125" style="144" customWidth="1"/>
    <col min="3335" max="3584" width="7.875" style="144"/>
    <col min="3585" max="3585" width="3.25" style="144" customWidth="1"/>
    <col min="3586" max="3586" width="22.125" style="144" bestFit="1" customWidth="1"/>
    <col min="3587" max="3587" width="10.875" style="144" customWidth="1"/>
    <col min="3588" max="3588" width="10.125" style="144" customWidth="1"/>
    <col min="3589" max="3589" width="14.25" style="144" customWidth="1"/>
    <col min="3590" max="3590" width="18.125" style="144" customWidth="1"/>
    <col min="3591" max="3840" width="7.875" style="144"/>
    <col min="3841" max="3841" width="3.25" style="144" customWidth="1"/>
    <col min="3842" max="3842" width="22.125" style="144" bestFit="1" customWidth="1"/>
    <col min="3843" max="3843" width="10.875" style="144" customWidth="1"/>
    <col min="3844" max="3844" width="10.125" style="144" customWidth="1"/>
    <col min="3845" max="3845" width="14.25" style="144" customWidth="1"/>
    <col min="3846" max="3846" width="18.125" style="144" customWidth="1"/>
    <col min="3847" max="4096" width="7.875" style="144"/>
    <col min="4097" max="4097" width="3.25" style="144" customWidth="1"/>
    <col min="4098" max="4098" width="22.125" style="144" bestFit="1" customWidth="1"/>
    <col min="4099" max="4099" width="10.875" style="144" customWidth="1"/>
    <col min="4100" max="4100" width="10.125" style="144" customWidth="1"/>
    <col min="4101" max="4101" width="14.25" style="144" customWidth="1"/>
    <col min="4102" max="4102" width="18.125" style="144" customWidth="1"/>
    <col min="4103" max="4352" width="7.875" style="144"/>
    <col min="4353" max="4353" width="3.25" style="144" customWidth="1"/>
    <col min="4354" max="4354" width="22.125" style="144" bestFit="1" customWidth="1"/>
    <col min="4355" max="4355" width="10.875" style="144" customWidth="1"/>
    <col min="4356" max="4356" width="10.125" style="144" customWidth="1"/>
    <col min="4357" max="4357" width="14.25" style="144" customWidth="1"/>
    <col min="4358" max="4358" width="18.125" style="144" customWidth="1"/>
    <col min="4359" max="4608" width="7.875" style="144"/>
    <col min="4609" max="4609" width="3.25" style="144" customWidth="1"/>
    <col min="4610" max="4610" width="22.125" style="144" bestFit="1" customWidth="1"/>
    <col min="4611" max="4611" width="10.875" style="144" customWidth="1"/>
    <col min="4612" max="4612" width="10.125" style="144" customWidth="1"/>
    <col min="4613" max="4613" width="14.25" style="144" customWidth="1"/>
    <col min="4614" max="4614" width="18.125" style="144" customWidth="1"/>
    <col min="4615" max="4864" width="7.875" style="144"/>
    <col min="4865" max="4865" width="3.25" style="144" customWidth="1"/>
    <col min="4866" max="4866" width="22.125" style="144" bestFit="1" customWidth="1"/>
    <col min="4867" max="4867" width="10.875" style="144" customWidth="1"/>
    <col min="4868" max="4868" width="10.125" style="144" customWidth="1"/>
    <col min="4869" max="4869" width="14.25" style="144" customWidth="1"/>
    <col min="4870" max="4870" width="18.125" style="144" customWidth="1"/>
    <col min="4871" max="5120" width="7.875" style="144"/>
    <col min="5121" max="5121" width="3.25" style="144" customWidth="1"/>
    <col min="5122" max="5122" width="22.125" style="144" bestFit="1" customWidth="1"/>
    <col min="5123" max="5123" width="10.875" style="144" customWidth="1"/>
    <col min="5124" max="5124" width="10.125" style="144" customWidth="1"/>
    <col min="5125" max="5125" width="14.25" style="144" customWidth="1"/>
    <col min="5126" max="5126" width="18.125" style="144" customWidth="1"/>
    <col min="5127" max="5376" width="7.875" style="144"/>
    <col min="5377" max="5377" width="3.25" style="144" customWidth="1"/>
    <col min="5378" max="5378" width="22.125" style="144" bestFit="1" customWidth="1"/>
    <col min="5379" max="5379" width="10.875" style="144" customWidth="1"/>
    <col min="5380" max="5380" width="10.125" style="144" customWidth="1"/>
    <col min="5381" max="5381" width="14.25" style="144" customWidth="1"/>
    <col min="5382" max="5382" width="18.125" style="144" customWidth="1"/>
    <col min="5383" max="5632" width="7.875" style="144"/>
    <col min="5633" max="5633" width="3.25" style="144" customWidth="1"/>
    <col min="5634" max="5634" width="22.125" style="144" bestFit="1" customWidth="1"/>
    <col min="5635" max="5635" width="10.875" style="144" customWidth="1"/>
    <col min="5636" max="5636" width="10.125" style="144" customWidth="1"/>
    <col min="5637" max="5637" width="14.25" style="144" customWidth="1"/>
    <col min="5638" max="5638" width="18.125" style="144" customWidth="1"/>
    <col min="5639" max="5888" width="7.875" style="144"/>
    <col min="5889" max="5889" width="3.25" style="144" customWidth="1"/>
    <col min="5890" max="5890" width="22.125" style="144" bestFit="1" customWidth="1"/>
    <col min="5891" max="5891" width="10.875" style="144" customWidth="1"/>
    <col min="5892" max="5892" width="10.125" style="144" customWidth="1"/>
    <col min="5893" max="5893" width="14.25" style="144" customWidth="1"/>
    <col min="5894" max="5894" width="18.125" style="144" customWidth="1"/>
    <col min="5895" max="6144" width="7.875" style="144"/>
    <col min="6145" max="6145" width="3.25" style="144" customWidth="1"/>
    <col min="6146" max="6146" width="22.125" style="144" bestFit="1" customWidth="1"/>
    <col min="6147" max="6147" width="10.875" style="144" customWidth="1"/>
    <col min="6148" max="6148" width="10.125" style="144" customWidth="1"/>
    <col min="6149" max="6149" width="14.25" style="144" customWidth="1"/>
    <col min="6150" max="6150" width="18.125" style="144" customWidth="1"/>
    <col min="6151" max="6400" width="7.875" style="144"/>
    <col min="6401" max="6401" width="3.25" style="144" customWidth="1"/>
    <col min="6402" max="6402" width="22.125" style="144" bestFit="1" customWidth="1"/>
    <col min="6403" max="6403" width="10.875" style="144" customWidth="1"/>
    <col min="6404" max="6404" width="10.125" style="144" customWidth="1"/>
    <col min="6405" max="6405" width="14.25" style="144" customWidth="1"/>
    <col min="6406" max="6406" width="18.125" style="144" customWidth="1"/>
    <col min="6407" max="6656" width="7.875" style="144"/>
    <col min="6657" max="6657" width="3.25" style="144" customWidth="1"/>
    <col min="6658" max="6658" width="22.125" style="144" bestFit="1" customWidth="1"/>
    <col min="6659" max="6659" width="10.875" style="144" customWidth="1"/>
    <col min="6660" max="6660" width="10.125" style="144" customWidth="1"/>
    <col min="6661" max="6661" width="14.25" style="144" customWidth="1"/>
    <col min="6662" max="6662" width="18.125" style="144" customWidth="1"/>
    <col min="6663" max="6912" width="7.875" style="144"/>
    <col min="6913" max="6913" width="3.25" style="144" customWidth="1"/>
    <col min="6914" max="6914" width="22.125" style="144" bestFit="1" customWidth="1"/>
    <col min="6915" max="6915" width="10.875" style="144" customWidth="1"/>
    <col min="6916" max="6916" width="10.125" style="144" customWidth="1"/>
    <col min="6917" max="6917" width="14.25" style="144" customWidth="1"/>
    <col min="6918" max="6918" width="18.125" style="144" customWidth="1"/>
    <col min="6919" max="7168" width="7.875" style="144"/>
    <col min="7169" max="7169" width="3.25" style="144" customWidth="1"/>
    <col min="7170" max="7170" width="22.125" style="144" bestFit="1" customWidth="1"/>
    <col min="7171" max="7171" width="10.875" style="144" customWidth="1"/>
    <col min="7172" max="7172" width="10.125" style="144" customWidth="1"/>
    <col min="7173" max="7173" width="14.25" style="144" customWidth="1"/>
    <col min="7174" max="7174" width="18.125" style="144" customWidth="1"/>
    <col min="7175" max="7424" width="7.875" style="144"/>
    <col min="7425" max="7425" width="3.25" style="144" customWidth="1"/>
    <col min="7426" max="7426" width="22.125" style="144" bestFit="1" customWidth="1"/>
    <col min="7427" max="7427" width="10.875" style="144" customWidth="1"/>
    <col min="7428" max="7428" width="10.125" style="144" customWidth="1"/>
    <col min="7429" max="7429" width="14.25" style="144" customWidth="1"/>
    <col min="7430" max="7430" width="18.125" style="144" customWidth="1"/>
    <col min="7431" max="7680" width="7.875" style="144"/>
    <col min="7681" max="7681" width="3.25" style="144" customWidth="1"/>
    <col min="7682" max="7682" width="22.125" style="144" bestFit="1" customWidth="1"/>
    <col min="7683" max="7683" width="10.875" style="144" customWidth="1"/>
    <col min="7684" max="7684" width="10.125" style="144" customWidth="1"/>
    <col min="7685" max="7685" width="14.25" style="144" customWidth="1"/>
    <col min="7686" max="7686" width="18.125" style="144" customWidth="1"/>
    <col min="7687" max="7936" width="7.875" style="144"/>
    <col min="7937" max="7937" width="3.25" style="144" customWidth="1"/>
    <col min="7938" max="7938" width="22.125" style="144" bestFit="1" customWidth="1"/>
    <col min="7939" max="7939" width="10.875" style="144" customWidth="1"/>
    <col min="7940" max="7940" width="10.125" style="144" customWidth="1"/>
    <col min="7941" max="7941" width="14.25" style="144" customWidth="1"/>
    <col min="7942" max="7942" width="18.125" style="144" customWidth="1"/>
    <col min="7943" max="8192" width="7.875" style="144"/>
    <col min="8193" max="8193" width="3.25" style="144" customWidth="1"/>
    <col min="8194" max="8194" width="22.125" style="144" bestFit="1" customWidth="1"/>
    <col min="8195" max="8195" width="10.875" style="144" customWidth="1"/>
    <col min="8196" max="8196" width="10.125" style="144" customWidth="1"/>
    <col min="8197" max="8197" width="14.25" style="144" customWidth="1"/>
    <col min="8198" max="8198" width="18.125" style="144" customWidth="1"/>
    <col min="8199" max="8448" width="7.875" style="144"/>
    <col min="8449" max="8449" width="3.25" style="144" customWidth="1"/>
    <col min="8450" max="8450" width="22.125" style="144" bestFit="1" customWidth="1"/>
    <col min="8451" max="8451" width="10.875" style="144" customWidth="1"/>
    <col min="8452" max="8452" width="10.125" style="144" customWidth="1"/>
    <col min="8453" max="8453" width="14.25" style="144" customWidth="1"/>
    <col min="8454" max="8454" width="18.125" style="144" customWidth="1"/>
    <col min="8455" max="8704" width="7.875" style="144"/>
    <col min="8705" max="8705" width="3.25" style="144" customWidth="1"/>
    <col min="8706" max="8706" width="22.125" style="144" bestFit="1" customWidth="1"/>
    <col min="8707" max="8707" width="10.875" style="144" customWidth="1"/>
    <col min="8708" max="8708" width="10.125" style="144" customWidth="1"/>
    <col min="8709" max="8709" width="14.25" style="144" customWidth="1"/>
    <col min="8710" max="8710" width="18.125" style="144" customWidth="1"/>
    <col min="8711" max="8960" width="7.875" style="144"/>
    <col min="8961" max="8961" width="3.25" style="144" customWidth="1"/>
    <col min="8962" max="8962" width="22.125" style="144" bestFit="1" customWidth="1"/>
    <col min="8963" max="8963" width="10.875" style="144" customWidth="1"/>
    <col min="8964" max="8964" width="10.125" style="144" customWidth="1"/>
    <col min="8965" max="8965" width="14.25" style="144" customWidth="1"/>
    <col min="8966" max="8966" width="18.125" style="144" customWidth="1"/>
    <col min="8967" max="9216" width="7.875" style="144"/>
    <col min="9217" max="9217" width="3.25" style="144" customWidth="1"/>
    <col min="9218" max="9218" width="22.125" style="144" bestFit="1" customWidth="1"/>
    <col min="9219" max="9219" width="10.875" style="144" customWidth="1"/>
    <col min="9220" max="9220" width="10.125" style="144" customWidth="1"/>
    <col min="9221" max="9221" width="14.25" style="144" customWidth="1"/>
    <col min="9222" max="9222" width="18.125" style="144" customWidth="1"/>
    <col min="9223" max="9472" width="7.875" style="144"/>
    <col min="9473" max="9473" width="3.25" style="144" customWidth="1"/>
    <col min="9474" max="9474" width="22.125" style="144" bestFit="1" customWidth="1"/>
    <col min="9475" max="9475" width="10.875" style="144" customWidth="1"/>
    <col min="9476" max="9476" width="10.125" style="144" customWidth="1"/>
    <col min="9477" max="9477" width="14.25" style="144" customWidth="1"/>
    <col min="9478" max="9478" width="18.125" style="144" customWidth="1"/>
    <col min="9479" max="9728" width="7.875" style="144"/>
    <col min="9729" max="9729" width="3.25" style="144" customWidth="1"/>
    <col min="9730" max="9730" width="22.125" style="144" bestFit="1" customWidth="1"/>
    <col min="9731" max="9731" width="10.875" style="144" customWidth="1"/>
    <col min="9732" max="9732" width="10.125" style="144" customWidth="1"/>
    <col min="9733" max="9733" width="14.25" style="144" customWidth="1"/>
    <col min="9734" max="9734" width="18.125" style="144" customWidth="1"/>
    <col min="9735" max="9984" width="7.875" style="144"/>
    <col min="9985" max="9985" width="3.25" style="144" customWidth="1"/>
    <col min="9986" max="9986" width="22.125" style="144" bestFit="1" customWidth="1"/>
    <col min="9987" max="9987" width="10.875" style="144" customWidth="1"/>
    <col min="9988" max="9988" width="10.125" style="144" customWidth="1"/>
    <col min="9989" max="9989" width="14.25" style="144" customWidth="1"/>
    <col min="9990" max="9990" width="18.125" style="144" customWidth="1"/>
    <col min="9991" max="10240" width="7.875" style="144"/>
    <col min="10241" max="10241" width="3.25" style="144" customWidth="1"/>
    <col min="10242" max="10242" width="22.125" style="144" bestFit="1" customWidth="1"/>
    <col min="10243" max="10243" width="10.875" style="144" customWidth="1"/>
    <col min="10244" max="10244" width="10.125" style="144" customWidth="1"/>
    <col min="10245" max="10245" width="14.25" style="144" customWidth="1"/>
    <col min="10246" max="10246" width="18.125" style="144" customWidth="1"/>
    <col min="10247" max="10496" width="7.875" style="144"/>
    <col min="10497" max="10497" width="3.25" style="144" customWidth="1"/>
    <col min="10498" max="10498" width="22.125" style="144" bestFit="1" customWidth="1"/>
    <col min="10499" max="10499" width="10.875" style="144" customWidth="1"/>
    <col min="10500" max="10500" width="10.125" style="144" customWidth="1"/>
    <col min="10501" max="10501" width="14.25" style="144" customWidth="1"/>
    <col min="10502" max="10502" width="18.125" style="144" customWidth="1"/>
    <col min="10503" max="10752" width="7.875" style="144"/>
    <col min="10753" max="10753" width="3.25" style="144" customWidth="1"/>
    <col min="10754" max="10754" width="22.125" style="144" bestFit="1" customWidth="1"/>
    <col min="10755" max="10755" width="10.875" style="144" customWidth="1"/>
    <col min="10756" max="10756" width="10.125" style="144" customWidth="1"/>
    <col min="10757" max="10757" width="14.25" style="144" customWidth="1"/>
    <col min="10758" max="10758" width="18.125" style="144" customWidth="1"/>
    <col min="10759" max="11008" width="7.875" style="144"/>
    <col min="11009" max="11009" width="3.25" style="144" customWidth="1"/>
    <col min="11010" max="11010" width="22.125" style="144" bestFit="1" customWidth="1"/>
    <col min="11011" max="11011" width="10.875" style="144" customWidth="1"/>
    <col min="11012" max="11012" width="10.125" style="144" customWidth="1"/>
    <col min="11013" max="11013" width="14.25" style="144" customWidth="1"/>
    <col min="11014" max="11014" width="18.125" style="144" customWidth="1"/>
    <col min="11015" max="11264" width="7.875" style="144"/>
    <col min="11265" max="11265" width="3.25" style="144" customWidth="1"/>
    <col min="11266" max="11266" width="22.125" style="144" bestFit="1" customWidth="1"/>
    <col min="11267" max="11267" width="10.875" style="144" customWidth="1"/>
    <col min="11268" max="11268" width="10.125" style="144" customWidth="1"/>
    <col min="11269" max="11269" width="14.25" style="144" customWidth="1"/>
    <col min="11270" max="11270" width="18.125" style="144" customWidth="1"/>
    <col min="11271" max="11520" width="7.875" style="144"/>
    <col min="11521" max="11521" width="3.25" style="144" customWidth="1"/>
    <col min="11522" max="11522" width="22.125" style="144" bestFit="1" customWidth="1"/>
    <col min="11523" max="11523" width="10.875" style="144" customWidth="1"/>
    <col min="11524" max="11524" width="10.125" style="144" customWidth="1"/>
    <col min="11525" max="11525" width="14.25" style="144" customWidth="1"/>
    <col min="11526" max="11526" width="18.125" style="144" customWidth="1"/>
    <col min="11527" max="11776" width="7.875" style="144"/>
    <col min="11777" max="11777" width="3.25" style="144" customWidth="1"/>
    <col min="11778" max="11778" width="22.125" style="144" bestFit="1" customWidth="1"/>
    <col min="11779" max="11779" width="10.875" style="144" customWidth="1"/>
    <col min="11780" max="11780" width="10.125" style="144" customWidth="1"/>
    <col min="11781" max="11781" width="14.25" style="144" customWidth="1"/>
    <col min="11782" max="11782" width="18.125" style="144" customWidth="1"/>
    <col min="11783" max="12032" width="7.875" style="144"/>
    <col min="12033" max="12033" width="3.25" style="144" customWidth="1"/>
    <col min="12034" max="12034" width="22.125" style="144" bestFit="1" customWidth="1"/>
    <col min="12035" max="12035" width="10.875" style="144" customWidth="1"/>
    <col min="12036" max="12036" width="10.125" style="144" customWidth="1"/>
    <col min="12037" max="12037" width="14.25" style="144" customWidth="1"/>
    <col min="12038" max="12038" width="18.125" style="144" customWidth="1"/>
    <col min="12039" max="12288" width="7.875" style="144"/>
    <col min="12289" max="12289" width="3.25" style="144" customWidth="1"/>
    <col min="12290" max="12290" width="22.125" style="144" bestFit="1" customWidth="1"/>
    <col min="12291" max="12291" width="10.875" style="144" customWidth="1"/>
    <col min="12292" max="12292" width="10.125" style="144" customWidth="1"/>
    <col min="12293" max="12293" width="14.25" style="144" customWidth="1"/>
    <col min="12294" max="12294" width="18.125" style="144" customWidth="1"/>
    <col min="12295" max="12544" width="7.875" style="144"/>
    <col min="12545" max="12545" width="3.25" style="144" customWidth="1"/>
    <col min="12546" max="12546" width="22.125" style="144" bestFit="1" customWidth="1"/>
    <col min="12547" max="12547" width="10.875" style="144" customWidth="1"/>
    <col min="12548" max="12548" width="10.125" style="144" customWidth="1"/>
    <col min="12549" max="12549" width="14.25" style="144" customWidth="1"/>
    <col min="12550" max="12550" width="18.125" style="144" customWidth="1"/>
    <col min="12551" max="12800" width="7.875" style="144"/>
    <col min="12801" max="12801" width="3.25" style="144" customWidth="1"/>
    <col min="12802" max="12802" width="22.125" style="144" bestFit="1" customWidth="1"/>
    <col min="12803" max="12803" width="10.875" style="144" customWidth="1"/>
    <col min="12804" max="12804" width="10.125" style="144" customWidth="1"/>
    <col min="12805" max="12805" width="14.25" style="144" customWidth="1"/>
    <col min="12806" max="12806" width="18.125" style="144" customWidth="1"/>
    <col min="12807" max="13056" width="7.875" style="144"/>
    <col min="13057" max="13057" width="3.25" style="144" customWidth="1"/>
    <col min="13058" max="13058" width="22.125" style="144" bestFit="1" customWidth="1"/>
    <col min="13059" max="13059" width="10.875" style="144" customWidth="1"/>
    <col min="13060" max="13060" width="10.125" style="144" customWidth="1"/>
    <col min="13061" max="13061" width="14.25" style="144" customWidth="1"/>
    <col min="13062" max="13062" width="18.125" style="144" customWidth="1"/>
    <col min="13063" max="13312" width="7.875" style="144"/>
    <col min="13313" max="13313" width="3.25" style="144" customWidth="1"/>
    <col min="13314" max="13314" width="22.125" style="144" bestFit="1" customWidth="1"/>
    <col min="13315" max="13315" width="10.875" style="144" customWidth="1"/>
    <col min="13316" max="13316" width="10.125" style="144" customWidth="1"/>
    <col min="13317" max="13317" width="14.25" style="144" customWidth="1"/>
    <col min="13318" max="13318" width="18.125" style="144" customWidth="1"/>
    <col min="13319" max="13568" width="7.875" style="144"/>
    <col min="13569" max="13569" width="3.25" style="144" customWidth="1"/>
    <col min="13570" max="13570" width="22.125" style="144" bestFit="1" customWidth="1"/>
    <col min="13571" max="13571" width="10.875" style="144" customWidth="1"/>
    <col min="13572" max="13572" width="10.125" style="144" customWidth="1"/>
    <col min="13573" max="13573" width="14.25" style="144" customWidth="1"/>
    <col min="13574" max="13574" width="18.125" style="144" customWidth="1"/>
    <col min="13575" max="13824" width="7.875" style="144"/>
    <col min="13825" max="13825" width="3.25" style="144" customWidth="1"/>
    <col min="13826" max="13826" width="22.125" style="144" bestFit="1" customWidth="1"/>
    <col min="13827" max="13827" width="10.875" style="144" customWidth="1"/>
    <col min="13828" max="13828" width="10.125" style="144" customWidth="1"/>
    <col min="13829" max="13829" width="14.25" style="144" customWidth="1"/>
    <col min="13830" max="13830" width="18.125" style="144" customWidth="1"/>
    <col min="13831" max="14080" width="7.875" style="144"/>
    <col min="14081" max="14081" width="3.25" style="144" customWidth="1"/>
    <col min="14082" max="14082" width="22.125" style="144" bestFit="1" customWidth="1"/>
    <col min="14083" max="14083" width="10.875" style="144" customWidth="1"/>
    <col min="14084" max="14084" width="10.125" style="144" customWidth="1"/>
    <col min="14085" max="14085" width="14.25" style="144" customWidth="1"/>
    <col min="14086" max="14086" width="18.125" style="144" customWidth="1"/>
    <col min="14087" max="14336" width="7.875" style="144"/>
    <col min="14337" max="14337" width="3.25" style="144" customWidth="1"/>
    <col min="14338" max="14338" width="22.125" style="144" bestFit="1" customWidth="1"/>
    <col min="14339" max="14339" width="10.875" style="144" customWidth="1"/>
    <col min="14340" max="14340" width="10.125" style="144" customWidth="1"/>
    <col min="14341" max="14341" width="14.25" style="144" customWidth="1"/>
    <col min="14342" max="14342" width="18.125" style="144" customWidth="1"/>
    <col min="14343" max="14592" width="7.875" style="144"/>
    <col min="14593" max="14593" width="3.25" style="144" customWidth="1"/>
    <col min="14594" max="14594" width="22.125" style="144" bestFit="1" customWidth="1"/>
    <col min="14595" max="14595" width="10.875" style="144" customWidth="1"/>
    <col min="14596" max="14596" width="10.125" style="144" customWidth="1"/>
    <col min="14597" max="14597" width="14.25" style="144" customWidth="1"/>
    <col min="14598" max="14598" width="18.125" style="144" customWidth="1"/>
    <col min="14599" max="14848" width="7.875" style="144"/>
    <col min="14849" max="14849" width="3.25" style="144" customWidth="1"/>
    <col min="14850" max="14850" width="22.125" style="144" bestFit="1" customWidth="1"/>
    <col min="14851" max="14851" width="10.875" style="144" customWidth="1"/>
    <col min="14852" max="14852" width="10.125" style="144" customWidth="1"/>
    <col min="14853" max="14853" width="14.25" style="144" customWidth="1"/>
    <col min="14854" max="14854" width="18.125" style="144" customWidth="1"/>
    <col min="14855" max="15104" width="7.875" style="144"/>
    <col min="15105" max="15105" width="3.25" style="144" customWidth="1"/>
    <col min="15106" max="15106" width="22.125" style="144" bestFit="1" customWidth="1"/>
    <col min="15107" max="15107" width="10.875" style="144" customWidth="1"/>
    <col min="15108" max="15108" width="10.125" style="144" customWidth="1"/>
    <col min="15109" max="15109" width="14.25" style="144" customWidth="1"/>
    <col min="15110" max="15110" width="18.125" style="144" customWidth="1"/>
    <col min="15111" max="15360" width="7.875" style="144"/>
    <col min="15361" max="15361" width="3.25" style="144" customWidth="1"/>
    <col min="15362" max="15362" width="22.125" style="144" bestFit="1" customWidth="1"/>
    <col min="15363" max="15363" width="10.875" style="144" customWidth="1"/>
    <col min="15364" max="15364" width="10.125" style="144" customWidth="1"/>
    <col min="15365" max="15365" width="14.25" style="144" customWidth="1"/>
    <col min="15366" max="15366" width="18.125" style="144" customWidth="1"/>
    <col min="15367" max="15616" width="7.875" style="144"/>
    <col min="15617" max="15617" width="3.25" style="144" customWidth="1"/>
    <col min="15618" max="15618" width="22.125" style="144" bestFit="1" customWidth="1"/>
    <col min="15619" max="15619" width="10.875" style="144" customWidth="1"/>
    <col min="15620" max="15620" width="10.125" style="144" customWidth="1"/>
    <col min="15621" max="15621" width="14.25" style="144" customWidth="1"/>
    <col min="15622" max="15622" width="18.125" style="144" customWidth="1"/>
    <col min="15623" max="15872" width="7.875" style="144"/>
    <col min="15873" max="15873" width="3.25" style="144" customWidth="1"/>
    <col min="15874" max="15874" width="22.125" style="144" bestFit="1" customWidth="1"/>
    <col min="15875" max="15875" width="10.875" style="144" customWidth="1"/>
    <col min="15876" max="15876" width="10.125" style="144" customWidth="1"/>
    <col min="15877" max="15877" width="14.25" style="144" customWidth="1"/>
    <col min="15878" max="15878" width="18.125" style="144" customWidth="1"/>
    <col min="15879" max="16128" width="7.875" style="144"/>
    <col min="16129" max="16129" width="3.25" style="144" customWidth="1"/>
    <col min="16130" max="16130" width="22.125" style="144" bestFit="1" customWidth="1"/>
    <col min="16131" max="16131" width="10.875" style="144" customWidth="1"/>
    <col min="16132" max="16132" width="10.125" style="144" customWidth="1"/>
    <col min="16133" max="16133" width="14.25" style="144" customWidth="1"/>
    <col min="16134" max="16134" width="18.125" style="144" customWidth="1"/>
    <col min="16135" max="16384" width="7.875" style="144"/>
  </cols>
  <sheetData>
    <row r="1" spans="2:6" ht="27" customHeight="1" x14ac:dyDescent="0.3">
      <c r="B1" s="296" t="s">
        <v>337</v>
      </c>
      <c r="C1" s="296"/>
    </row>
    <row r="2" spans="2:6" ht="18" customHeight="1" x14ac:dyDescent="0.3">
      <c r="B2" s="263" t="s">
        <v>366</v>
      </c>
      <c r="C2" s="263"/>
      <c r="D2" s="263"/>
      <c r="E2" s="263"/>
    </row>
    <row r="3" spans="2:6" ht="21.95" customHeight="1" x14ac:dyDescent="0.3">
      <c r="B3" s="296"/>
      <c r="C3" s="296"/>
      <c r="D3" s="296"/>
    </row>
    <row r="4" spans="2:6" ht="21.95" customHeight="1" x14ac:dyDescent="0.3">
      <c r="B4" s="297" t="s">
        <v>339</v>
      </c>
      <c r="C4" s="297"/>
      <c r="D4" s="297"/>
      <c r="E4" s="297"/>
      <c r="F4" s="297"/>
    </row>
    <row r="5" spans="2:6" ht="21.95" customHeight="1" x14ac:dyDescent="0.3">
      <c r="B5" s="162" t="s">
        <v>28</v>
      </c>
      <c r="C5" s="163" t="s">
        <v>43</v>
      </c>
      <c r="D5" s="163" t="s">
        <v>51</v>
      </c>
      <c r="E5" s="163" t="s">
        <v>31</v>
      </c>
      <c r="F5" s="163" t="s">
        <v>53</v>
      </c>
    </row>
    <row r="6" spans="2:6" ht="21.95" customHeight="1" x14ac:dyDescent="0.3">
      <c r="B6" s="298" t="s">
        <v>54</v>
      </c>
      <c r="C6" s="299"/>
      <c r="D6" s="299"/>
      <c r="E6" s="299"/>
      <c r="F6" s="300"/>
    </row>
    <row r="7" spans="2:6" ht="21.95" customHeight="1" x14ac:dyDescent="0.3">
      <c r="B7" s="164" t="s">
        <v>169</v>
      </c>
      <c r="C7" s="165" t="s">
        <v>170</v>
      </c>
      <c r="D7" s="158">
        <v>1</v>
      </c>
      <c r="E7" s="158">
        <v>250000</v>
      </c>
      <c r="F7" s="158">
        <v>2745000</v>
      </c>
    </row>
    <row r="8" spans="2:6" ht="21.95" customHeight="1" x14ac:dyDescent="0.3">
      <c r="B8" s="292" t="s">
        <v>340</v>
      </c>
      <c r="C8" s="293"/>
      <c r="D8" s="158">
        <f>SUM(D7)</f>
        <v>1</v>
      </c>
      <c r="E8" s="158">
        <f>SUM(E7)</f>
        <v>250000</v>
      </c>
      <c r="F8" s="158">
        <f>SUM(F7)</f>
        <v>2745000</v>
      </c>
    </row>
    <row r="9" spans="2:6" ht="21" customHeight="1" x14ac:dyDescent="0.3">
      <c r="B9" s="294" t="s">
        <v>338</v>
      </c>
      <c r="C9" s="295"/>
      <c r="D9" s="158">
        <f>D8</f>
        <v>1</v>
      </c>
      <c r="E9" s="158">
        <f>E8</f>
        <v>250000</v>
      </c>
      <c r="F9" s="158">
        <f>F8</f>
        <v>2745000</v>
      </c>
    </row>
  </sheetData>
  <mergeCells count="7">
    <mergeCell ref="B8:C8"/>
    <mergeCell ref="B9:C9"/>
    <mergeCell ref="B1:C1"/>
    <mergeCell ref="B2:E2"/>
    <mergeCell ref="B3:D3"/>
    <mergeCell ref="B4:F4"/>
    <mergeCell ref="B6:F6"/>
  </mergeCells>
  <pageMargins left="0.7" right="0.7" top="0.75" bottom="0.75" header="0.3" footer="0.3"/>
  <pageSetup paperSize="9" scale="145" orientation="landscape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A10" sqref="A10:XFD10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79" t="s">
        <v>341</v>
      </c>
      <c r="C2" s="179"/>
      <c r="D2" s="179"/>
      <c r="E2" s="179"/>
      <c r="F2" s="63"/>
      <c r="G2" s="64"/>
    </row>
    <row r="3" spans="1:7" ht="26.25" x14ac:dyDescent="0.25">
      <c r="B3" s="303" t="s">
        <v>175</v>
      </c>
      <c r="C3" s="303"/>
      <c r="D3" s="303"/>
      <c r="E3" s="303"/>
      <c r="F3" s="303"/>
      <c r="G3" s="303"/>
    </row>
    <row r="4" spans="1:7" ht="18.75" x14ac:dyDescent="0.25">
      <c r="B4" s="65" t="s">
        <v>176</v>
      </c>
      <c r="C4" s="66" t="s">
        <v>177</v>
      </c>
      <c r="D4" s="67" t="s">
        <v>178</v>
      </c>
      <c r="E4" s="304" t="s">
        <v>179</v>
      </c>
      <c r="F4" s="305"/>
      <c r="G4" s="68" t="s">
        <v>180</v>
      </c>
    </row>
    <row r="5" spans="1:7" ht="21.95" customHeight="1" x14ac:dyDescent="0.25">
      <c r="B5" s="69" t="s">
        <v>181</v>
      </c>
      <c r="C5" s="35" t="s">
        <v>182</v>
      </c>
      <c r="D5" s="36" t="s">
        <v>232</v>
      </c>
      <c r="E5" s="306">
        <v>1001095</v>
      </c>
      <c r="F5" s="302"/>
      <c r="G5" s="109">
        <v>46640</v>
      </c>
    </row>
    <row r="6" spans="1:7" ht="21.95" customHeight="1" x14ac:dyDescent="0.25">
      <c r="B6" s="69" t="s">
        <v>181</v>
      </c>
      <c r="C6" s="35" t="s">
        <v>183</v>
      </c>
      <c r="D6" s="36" t="s">
        <v>184</v>
      </c>
      <c r="E6" s="301" t="s">
        <v>185</v>
      </c>
      <c r="F6" s="302"/>
      <c r="G6" s="70" t="s">
        <v>186</v>
      </c>
    </row>
    <row r="7" spans="1:7" ht="21.95" customHeight="1" x14ac:dyDescent="0.25">
      <c r="B7" s="69" t="s">
        <v>181</v>
      </c>
      <c r="C7" s="35" t="s">
        <v>187</v>
      </c>
      <c r="D7" s="137" t="s">
        <v>297</v>
      </c>
      <c r="E7" s="301" t="s">
        <v>185</v>
      </c>
      <c r="F7" s="302"/>
      <c r="G7" s="109" t="s">
        <v>298</v>
      </c>
    </row>
    <row r="8" spans="1:7" ht="21.95" customHeight="1" x14ac:dyDescent="0.25">
      <c r="B8" s="87" t="s">
        <v>189</v>
      </c>
      <c r="C8" s="35" t="s">
        <v>182</v>
      </c>
      <c r="D8" s="36" t="s">
        <v>190</v>
      </c>
      <c r="E8" s="301">
        <v>951110</v>
      </c>
      <c r="F8" s="302"/>
      <c r="G8" s="112" t="s">
        <v>243</v>
      </c>
    </row>
    <row r="9" spans="1:7" ht="21.95" customHeight="1" x14ac:dyDescent="0.25">
      <c r="B9" s="87" t="s">
        <v>189</v>
      </c>
      <c r="C9" s="110" t="s">
        <v>183</v>
      </c>
      <c r="D9" s="36" t="s">
        <v>192</v>
      </c>
      <c r="E9" s="301">
        <v>965050</v>
      </c>
      <c r="F9" s="302"/>
      <c r="G9" s="109" t="s">
        <v>229</v>
      </c>
    </row>
    <row r="10" spans="1:7" ht="21.95" customHeight="1" x14ac:dyDescent="0.25">
      <c r="B10" s="69" t="s">
        <v>188</v>
      </c>
      <c r="C10" s="35" t="s">
        <v>187</v>
      </c>
      <c r="D10" s="36" t="s">
        <v>193</v>
      </c>
      <c r="E10" s="301" t="s">
        <v>185</v>
      </c>
      <c r="F10" s="302"/>
      <c r="G10" s="70" t="s">
        <v>194</v>
      </c>
    </row>
    <row r="11" spans="1:7" ht="21.95" customHeight="1" x14ac:dyDescent="0.25">
      <c r="B11" s="69" t="s">
        <v>191</v>
      </c>
      <c r="C11" s="35" t="s">
        <v>187</v>
      </c>
      <c r="D11" s="36" t="s">
        <v>195</v>
      </c>
      <c r="E11" s="301">
        <v>978181.82</v>
      </c>
      <c r="F11" s="302"/>
      <c r="G11" s="93"/>
    </row>
    <row r="12" spans="1:7" ht="21.95" customHeight="1" x14ac:dyDescent="0.25">
      <c r="B12" s="69" t="s">
        <v>196</v>
      </c>
      <c r="C12" s="35" t="s">
        <v>182</v>
      </c>
      <c r="D12" s="36" t="s">
        <v>197</v>
      </c>
      <c r="E12" s="301" t="s">
        <v>185</v>
      </c>
      <c r="F12" s="302"/>
      <c r="G12" s="70">
        <v>46662</v>
      </c>
    </row>
    <row r="13" spans="1:7" ht="21.95" customHeight="1" x14ac:dyDescent="0.25">
      <c r="B13" s="69" t="s">
        <v>198</v>
      </c>
      <c r="C13" s="35" t="s">
        <v>182</v>
      </c>
      <c r="D13" s="36" t="s">
        <v>199</v>
      </c>
      <c r="E13" s="301" t="s">
        <v>185</v>
      </c>
      <c r="F13" s="302"/>
      <c r="G13" s="70">
        <v>47363</v>
      </c>
    </row>
    <row r="14" spans="1:7" ht="21.95" customHeight="1" x14ac:dyDescent="0.25">
      <c r="B14" s="69" t="s">
        <v>196</v>
      </c>
      <c r="C14" s="35" t="s">
        <v>183</v>
      </c>
      <c r="D14" s="36" t="s">
        <v>200</v>
      </c>
      <c r="E14" s="301" t="s">
        <v>185</v>
      </c>
      <c r="F14" s="302"/>
      <c r="G14" s="70" t="s">
        <v>201</v>
      </c>
    </row>
    <row r="15" spans="1:7" ht="24.75" customHeight="1" x14ac:dyDescent="0.25">
      <c r="B15" s="69" t="s">
        <v>198</v>
      </c>
      <c r="C15" s="35" t="s">
        <v>183</v>
      </c>
      <c r="D15" s="36" t="s">
        <v>202</v>
      </c>
      <c r="E15" s="301" t="s">
        <v>185</v>
      </c>
      <c r="F15" s="302"/>
      <c r="G15" s="70" t="s">
        <v>203</v>
      </c>
    </row>
    <row r="16" spans="1:7" ht="19.5" customHeight="1" x14ac:dyDescent="0.25">
      <c r="B16" s="69" t="s">
        <v>196</v>
      </c>
      <c r="C16" s="35" t="s">
        <v>187</v>
      </c>
      <c r="D16" s="111" t="s">
        <v>239</v>
      </c>
      <c r="E16" s="301" t="s">
        <v>185</v>
      </c>
      <c r="F16" s="302"/>
      <c r="G16" s="112" t="s">
        <v>241</v>
      </c>
    </row>
    <row r="17" spans="2:7" ht="22.5" customHeight="1" x14ac:dyDescent="0.25">
      <c r="B17" s="69" t="s">
        <v>198</v>
      </c>
      <c r="C17" s="35" t="s">
        <v>187</v>
      </c>
      <c r="D17" s="111" t="s">
        <v>240</v>
      </c>
      <c r="E17" s="301" t="s">
        <v>185</v>
      </c>
      <c r="F17" s="302"/>
      <c r="G17" s="112" t="s">
        <v>242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2026-07-23T10:48:35Z</cp:lastPrinted>
  <dcterms:created xsi:type="dcterms:W3CDTF">2026-01-04T07:55:20Z</dcterms:created>
  <dcterms:modified xsi:type="dcterms:W3CDTF">2026-07-23T11:14:20Z</dcterms:modified>
</cp:coreProperties>
</file>