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284D54B7-64A0-420D-91DE-03BD324A0C4C}" xr6:coauthVersionLast="47" xr6:coauthVersionMax="47" xr10:uidLastSave="{00000000-0000-0000-0000-000000000000}"/>
  <bookViews>
    <workbookView xWindow="-120" yWindow="-120" windowWidth="29040" windowHeight="15720" xr2:uid="{00000000-000D-0000-FFFF-FFFF0000000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 i="10" l="1"/>
  <c r="E27" i="10"/>
  <c r="D27" i="10"/>
  <c r="F26" i="10"/>
  <c r="E26" i="10"/>
  <c r="D26" i="10"/>
  <c r="F22" i="10"/>
  <c r="E22" i="10"/>
  <c r="D22" i="10"/>
  <c r="F14" i="10"/>
  <c r="E14" i="10"/>
  <c r="E15" i="10" s="1"/>
  <c r="D14" i="10"/>
  <c r="D15" i="10" s="1"/>
  <c r="F11" i="10"/>
  <c r="F15" i="10" s="1"/>
  <c r="E11" i="10"/>
  <c r="D11" i="10"/>
  <c r="L20" i="8"/>
  <c r="M20" i="8"/>
  <c r="N20" i="8"/>
  <c r="L27" i="8"/>
  <c r="M27" i="8"/>
  <c r="N27" i="8"/>
  <c r="L64" i="8"/>
  <c r="M64" i="8"/>
  <c r="N64" i="8"/>
  <c r="L74" i="8"/>
  <c r="M74" i="8"/>
  <c r="N74" i="8"/>
  <c r="L93" i="8"/>
  <c r="M93" i="8"/>
  <c r="N93" i="8"/>
  <c r="L81" i="8"/>
  <c r="M81" i="8"/>
  <c r="N81" i="8"/>
  <c r="L47" i="8"/>
  <c r="M47" i="8"/>
  <c r="N47" i="8"/>
  <c r="L24" i="8"/>
  <c r="M24" i="8"/>
  <c r="N24" i="8"/>
  <c r="L33" i="8"/>
  <c r="M33" i="8"/>
  <c r="N33" i="8"/>
  <c r="L41" i="8"/>
  <c r="M41" i="8"/>
  <c r="N41" i="8"/>
  <c r="M67" i="8"/>
  <c r="N67" i="8"/>
  <c r="L67" i="8"/>
  <c r="L54" i="8"/>
  <c r="M54" i="8"/>
  <c r="N54" i="8"/>
  <c r="L70" i="8"/>
  <c r="M70" i="8"/>
  <c r="N70" i="8"/>
  <c r="L55" i="8" l="1"/>
  <c r="M55" i="8"/>
  <c r="N55" i="8"/>
  <c r="L75" i="8"/>
  <c r="M75" i="8"/>
  <c r="N75" i="8"/>
  <c r="L89" i="8" l="1"/>
  <c r="M89" i="8"/>
  <c r="N89" i="8"/>
  <c r="K11" i="1" l="1"/>
  <c r="L96" i="8" l="1"/>
  <c r="M96" i="8"/>
  <c r="N96" i="8"/>
  <c r="N97" i="8" l="1"/>
  <c r="N98" i="8" s="1"/>
  <c r="I4" i="1" s="1"/>
  <c r="M97" i="8"/>
  <c r="M98" i="8" s="1"/>
  <c r="D4" i="1" s="1"/>
  <c r="L97" i="8"/>
  <c r="L98" i="8" s="1"/>
  <c r="O4" i="1" s="1"/>
  <c r="E12" i="1" l="1"/>
  <c r="H9" i="1"/>
  <c r="C9" i="1"/>
  <c r="B9" i="1"/>
  <c r="H8" i="1"/>
  <c r="B8" i="1"/>
</calcChain>
</file>

<file path=xl/sharedStrings.xml><?xml version="1.0" encoding="utf-8"?>
<sst xmlns="http://schemas.openxmlformats.org/spreadsheetml/2006/main" count="583" uniqueCount="368">
  <si>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</si>
  <si>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</si>
  <si>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</si>
  <si>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</si>
  <si>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</si>
  <si>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</si>
  <si>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</si>
  <si>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</si>
  <si>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</si>
  <si>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</si>
  <si>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</si>
  <si>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</si>
  <si>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</si>
  <si>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</si>
  <si>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</si>
  <si>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</si>
  <si>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</si>
  <si>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</si>
  <si>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</si>
  <si>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</si>
  <si>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</si>
  <si>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</si>
  <si>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</si>
  <si>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</si>
  <si>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</si>
  <si>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</si>
  <si>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</si>
  <si>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</si>
  <si>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</si>
  <si>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</si>
  <si>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</si>
  <si>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</si>
  <si>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</si>
  <si>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</si>
  <si>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</si>
  <si>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</si>
  <si>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</si>
  <si>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</si>
  <si>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</si>
  <si>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</si>
  <si>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</si>
  <si>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</si>
  <si>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</si>
  <si>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</si>
  <si>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</si>
  <si>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</si>
  <si>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</si>
  <si>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</si>
  <si>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</si>
  <si>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</si>
  <si>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</si>
  <si>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</si>
  <si>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</si>
  <si>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</si>
  <si>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</si>
  <si>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المصرف التجاري العراقي الاسلامي</t>
  </si>
  <si>
    <t>BCOI</t>
  </si>
  <si>
    <t>BGUC</t>
  </si>
  <si>
    <t>مصرف الاستثمار</t>
  </si>
  <si>
    <t>BIBI</t>
  </si>
  <si>
    <t>مصرف العراقي الاسلامي</t>
  </si>
  <si>
    <t>BIIB</t>
  </si>
  <si>
    <t>مصرف الطيف الاسلامي</t>
  </si>
  <si>
    <t>BTIB</t>
  </si>
  <si>
    <t>مجموع قطاع المصارف</t>
  </si>
  <si>
    <t>قطاع الاتصالات</t>
  </si>
  <si>
    <t>الخاتم للاتصالات</t>
  </si>
  <si>
    <t>TZNI</t>
  </si>
  <si>
    <t>مجموع قطاع الاتصالات</t>
  </si>
  <si>
    <t>قطاع التامين</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</si>
  <si>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</si>
  <si>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</si>
  <si>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</si>
  <si>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</si>
  <si>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</si>
  <si>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</si>
  <si>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</si>
  <si>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</si>
  <si>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</si>
  <si>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</si>
  <si>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</si>
  <si>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</si>
  <si>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</si>
  <si>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</si>
  <si>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</si>
  <si>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</si>
  <si>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</si>
  <si>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</si>
  <si>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</si>
  <si>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</si>
  <si>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</si>
  <si>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</si>
  <si>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</si>
  <si>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</si>
  <si>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</si>
  <si>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</si>
  <si>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</si>
  <si>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</si>
  <si>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</si>
  <si>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</si>
  <si>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</si>
  <si>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الائتمان العراقي</t>
  </si>
  <si>
    <t>BROI</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</si>
  <si>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</si>
  <si>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</si>
  <si>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</si>
  <si>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</si>
  <si>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</si>
  <si>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</si>
  <si>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</si>
  <si>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</si>
  <si>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</si>
  <si>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</si>
  <si>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</si>
  <si>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</si>
  <si>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</si>
  <si>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</si>
  <si>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</si>
  <si>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</si>
  <si>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</si>
  <si>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</si>
  <si>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</si>
  <si>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</si>
  <si>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</si>
  <si>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</si>
  <si>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</si>
  <si>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</si>
  <si>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</si>
  <si>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</si>
  <si>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</si>
  <si>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</si>
  <si>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</si>
  <si>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</si>
  <si>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</si>
  <si>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</si>
  <si>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</si>
  <si>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</si>
  <si>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</si>
  <si>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</si>
  <si>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الصناعات المعدنية والدراجات</t>
  </si>
  <si>
    <t>IMIB</t>
  </si>
  <si>
    <t>انتاج الالبسة الجاهزة</t>
  </si>
  <si>
    <t>IRMC</t>
  </si>
  <si>
    <t>فندق بغداد</t>
  </si>
  <si>
    <t>HBAG</t>
  </si>
  <si>
    <t xml:space="preserve">الحديثة للانتاج الحيواني </t>
  </si>
  <si>
    <t>AMAP</t>
  </si>
  <si>
    <t>تسويق المنتجات الزراعية</t>
  </si>
  <si>
    <t>AIRP</t>
  </si>
  <si>
    <t>الاهلية للانتاج الزراعي</t>
  </si>
  <si>
    <t>AAHP</t>
  </si>
  <si>
    <t>مصرف الجنوب الاسلامي</t>
  </si>
  <si>
    <t>BJAB</t>
  </si>
  <si>
    <t>مصرف العربية الاسلامي</t>
  </si>
  <si>
    <t>BAAI</t>
  </si>
  <si>
    <t>مصرف العالم الاسلامي</t>
  </si>
  <si>
    <t>BWOR</t>
  </si>
  <si>
    <t>مصرف الثقة الاسلامي</t>
  </si>
  <si>
    <t>BTRU</t>
  </si>
  <si>
    <t>مصرف العطاء الاسلامي</t>
  </si>
  <si>
    <t>BLAD</t>
  </si>
  <si>
    <t>مصرف امين العراق</t>
  </si>
  <si>
    <t>BAME</t>
  </si>
  <si>
    <t>مصرف المستشار</t>
  </si>
  <si>
    <t>BMUI</t>
  </si>
  <si>
    <t xml:space="preserve">الامين للاستثمار المالي </t>
  </si>
  <si>
    <t>VAMF</t>
  </si>
  <si>
    <t>الامين العقارية</t>
  </si>
  <si>
    <t>SAEI</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</si>
  <si>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</si>
  <si>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</si>
  <si>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</si>
  <si>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</si>
  <si>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</si>
  <si>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ــــ</t>
  </si>
  <si>
    <t>مصرف السنام الاسلامي</t>
  </si>
  <si>
    <t>BSAN</t>
  </si>
  <si>
    <t>BWAI</t>
  </si>
  <si>
    <t>دلنيا للتامين</t>
  </si>
  <si>
    <t>NDIL</t>
  </si>
  <si>
    <t>البادية للتامين</t>
  </si>
  <si>
    <t>NBAD</t>
  </si>
  <si>
    <t>NKUI</t>
  </si>
  <si>
    <t>ايلاف للتامين</t>
  </si>
  <si>
    <t>NELF</t>
  </si>
  <si>
    <t>قطاع الخدمات المالية</t>
  </si>
  <si>
    <t>الربيع للوساطة</t>
  </si>
  <si>
    <t>FRSE</t>
  </si>
  <si>
    <t>بوابة عشتار للنظم وخدمات الدفع</t>
  </si>
  <si>
    <t>FISH</t>
  </si>
  <si>
    <t>سما بغداد للصرافة</t>
  </si>
  <si>
    <t>FSBE</t>
  </si>
  <si>
    <t>الشركة العراقية لضمان الودائع</t>
  </si>
  <si>
    <t>FIDI</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</si>
  <si>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</si>
  <si>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</si>
  <si>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</si>
  <si>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</si>
  <si>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</si>
  <si>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</si>
  <si>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</si>
  <si>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</si>
  <si>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الثانية</t>
  </si>
  <si>
    <t>CB40</t>
  </si>
  <si>
    <t>ـــــ</t>
  </si>
  <si>
    <t>27/11/2027</t>
  </si>
  <si>
    <t>الثالثة</t>
  </si>
  <si>
    <t>CB50</t>
  </si>
  <si>
    <t>30/12/2027</t>
  </si>
  <si>
    <t>سندات انجاز / 500 الف دينار</t>
  </si>
  <si>
    <t>سندات انجاز / مليون دينار</t>
  </si>
  <si>
    <t>CB60</t>
  </si>
  <si>
    <t>CB65</t>
  </si>
  <si>
    <t>سندات انجاز  / مليون دينار</t>
  </si>
  <si>
    <t>CB70</t>
  </si>
  <si>
    <t>CB75</t>
  </si>
  <si>
    <t>14/10/2026</t>
  </si>
  <si>
    <t>CB80</t>
  </si>
  <si>
    <t>سندات الوطنية / 500 الف دينار</t>
  </si>
  <si>
    <t>CB85</t>
  </si>
  <si>
    <t>سندات الوطنية  / مليون دينار</t>
  </si>
  <si>
    <t>CB90</t>
  </si>
  <si>
    <t>CB95</t>
  </si>
  <si>
    <t>20/3/2027</t>
  </si>
  <si>
    <t>CB100</t>
  </si>
  <si>
    <t>19/3/2029</t>
  </si>
  <si>
    <t>تقرير أسعار الأسهم المتداولة لسوق العراق للأوراق المالية</t>
  </si>
  <si>
    <t>مصرف الوركاء للاستثمار والتمويل</t>
  </si>
  <si>
    <t>مصرف الوطني الاسلامي</t>
  </si>
  <si>
    <t>BNAI</t>
  </si>
  <si>
    <t>المنصور للصناعات الدوائية</t>
  </si>
  <si>
    <t>IMAP</t>
  </si>
  <si>
    <t>الاهلية للتامين</t>
  </si>
  <si>
    <t>NAHF</t>
  </si>
  <si>
    <t>HPAL</t>
  </si>
  <si>
    <t xml:space="preserve"> </t>
  </si>
  <si>
    <t>الحمراء للتامين</t>
  </si>
  <si>
    <t>NHAM</t>
  </si>
  <si>
    <t>كوردستان الدولي للتامين</t>
  </si>
  <si>
    <t xml:space="preserve">مصرف اشور الدولي </t>
  </si>
  <si>
    <t>BASH</t>
  </si>
  <si>
    <t>مصرف الموصل للاستثمار</t>
  </si>
  <si>
    <t>BMFI</t>
  </si>
  <si>
    <t>فندق فلسطين</t>
  </si>
  <si>
    <t>قطاع الاستثمار</t>
  </si>
  <si>
    <t>مصرف الراجح الاسلامي</t>
  </si>
  <si>
    <t>BRAJ</t>
  </si>
  <si>
    <t>المصرف الدولي الإسلامي</t>
  </si>
  <si>
    <t>BINT</t>
  </si>
  <si>
    <t>مصرف حمورابي</t>
  </si>
  <si>
    <t>BHAM</t>
  </si>
  <si>
    <t>كركوك لانتاج المواد الانشائية</t>
  </si>
  <si>
    <t>IKFP</t>
  </si>
  <si>
    <t>مصرف المنصور</t>
  </si>
  <si>
    <t>BMNS</t>
  </si>
  <si>
    <t>NAME</t>
  </si>
  <si>
    <t>الأمين للتأمين</t>
  </si>
  <si>
    <t>21/7/2028</t>
  </si>
  <si>
    <t>مصرف المشرق العربي</t>
  </si>
  <si>
    <t>BAMS</t>
  </si>
  <si>
    <t>فنادق المنصور</t>
  </si>
  <si>
    <t>HMAN</t>
  </si>
  <si>
    <t xml:space="preserve">الوئام للاستثمار المالي </t>
  </si>
  <si>
    <t>VWIF</t>
  </si>
  <si>
    <t>CB30</t>
  </si>
  <si>
    <t>مصرف المال الاسلامي</t>
  </si>
  <si>
    <t>BMAL</t>
  </si>
  <si>
    <t>الكرمل للوساطة</t>
  </si>
  <si>
    <t>FKSX</t>
  </si>
  <si>
    <t>الصناعات الالكترونية</t>
  </si>
  <si>
    <t>IELI</t>
  </si>
  <si>
    <t>BQUR</t>
  </si>
  <si>
    <t>بغداد لصناعة مواد التغليف</t>
  </si>
  <si>
    <t>IBPM</t>
  </si>
  <si>
    <t>CB105</t>
  </si>
  <si>
    <t>CB110</t>
  </si>
  <si>
    <t>20/4/2027</t>
  </si>
  <si>
    <t>19/4/2029</t>
  </si>
  <si>
    <t>14/4/2028</t>
  </si>
  <si>
    <t>المصرف الاهلي العراقي</t>
  </si>
  <si>
    <t>BNOI</t>
  </si>
  <si>
    <t>BBOB</t>
  </si>
  <si>
    <t xml:space="preserve">مصرف بغداد </t>
  </si>
  <si>
    <t xml:space="preserve">مصرف القابض الاسلامي </t>
  </si>
  <si>
    <t>BQAB</t>
  </si>
  <si>
    <t>الوطنية للصناعات الغذائية (INFF)</t>
  </si>
  <si>
    <t>السجاد والمفروشات</t>
  </si>
  <si>
    <t>IITC</t>
  </si>
  <si>
    <t>نسبة التغير الحدود الدنيا للحركة السعرية للاسهم من (5% الى 10%)  والحدود العليا من(10% الى 25%)في كافة المنصات ماعدا منصة OTC.</t>
  </si>
  <si>
    <t>مصرف القرطاس الاسلامي</t>
  </si>
  <si>
    <t>آسياسيل للاتصالات</t>
  </si>
  <si>
    <t>TASC</t>
  </si>
  <si>
    <t>بابل للانتاج الحيواني</t>
  </si>
  <si>
    <t>ABAP</t>
  </si>
  <si>
    <t>مصرف التنمية</t>
  </si>
  <si>
    <t>BIDB</t>
  </si>
  <si>
    <t>دار السلام للتامين</t>
  </si>
  <si>
    <t>NDSA</t>
  </si>
  <si>
    <t>اسماك الشرق الاوسط</t>
  </si>
  <si>
    <t>قطاع  التامين</t>
  </si>
  <si>
    <t>AMEF</t>
  </si>
  <si>
    <t>اليم الازرق للتجارة العامة(SYAM)</t>
  </si>
  <si>
    <t>زين للتامين(NZAI)</t>
  </si>
  <si>
    <t>المصير للتامين(NMAS)</t>
  </si>
  <si>
    <t>دار الثقة للتامين(NDAR)</t>
  </si>
  <si>
    <t>تم البدء بعمليات ايداع شهادات اسهم المساهمين لشركة اليم الازرق للتجارة العامة إعتباراً من جلسة الاربعاء 2026/6/3 وسيتم اطلاق التداول  إعتباراً من جلسة الاربعاء 2026/6/24 بعد ايداع 5% من رأس المال او بعد مرور (21) يوم من تاريخ بدء الايداع في منصة الشركات غير المدرجة ISX-OTC.</t>
  </si>
  <si>
    <t>شط العرب للتأمين</t>
  </si>
  <si>
    <t>NSHA</t>
  </si>
  <si>
    <t>مصرف الاقتصاد</t>
  </si>
  <si>
    <t>BEFI</t>
  </si>
  <si>
    <t>مصرف عبر العراق للاستثمار</t>
  </si>
  <si>
    <t>BTRI</t>
  </si>
  <si>
    <t xml:space="preserve">الوطنية الاستثمارات السياحية </t>
  </si>
  <si>
    <t>HNTI</t>
  </si>
  <si>
    <t>تم البدء بعمليات ايداع شهادات اسهم المساهمين لشركة الوطنية للصناعات الغذائية إعتباراً من جلسة الاحد 2026/5/24 وسيتم اطلاق التداول  لحين اكمال انتهاء الاجراءات في مركز الايداع في منصة الشركات غير المدرجة ISX-OTC.</t>
  </si>
  <si>
    <t xml:space="preserve">فنادق عشتار </t>
  </si>
  <si>
    <t>HISH</t>
  </si>
  <si>
    <t>مصرف نور العراق الاسلامي</t>
  </si>
  <si>
    <t>BINI</t>
  </si>
  <si>
    <t>مجموع قطاع التامين</t>
  </si>
  <si>
    <t>فندق أشور</t>
  </si>
  <si>
    <t>HASH</t>
  </si>
  <si>
    <t>المدينة السياحية لسد الموصل</t>
  </si>
  <si>
    <t>HTVM</t>
  </si>
  <si>
    <t>مجموع قطاع مصارف</t>
  </si>
  <si>
    <t xml:space="preserve">مجموع السوق </t>
  </si>
  <si>
    <t>الصنائع الكيمياوية العصرية</t>
  </si>
  <si>
    <t>IMCI</t>
  </si>
  <si>
    <t>*</t>
  </si>
  <si>
    <t xml:space="preserve">استنادا الى قرار الامانة العامة لمجلس الوزراء تقرر عدم تنظيم جلسة تداول ليوم الخميس الموافق 25 حزيران 2026 تزامنا مع احياء العاشر من محرم الحرام، ستنظم الجلسات اعتبارا من يوم الاحد الموافق 28 حزيران 2026. </t>
  </si>
  <si>
    <t>قطاع التأمين</t>
  </si>
  <si>
    <t>الجلسة (108)</t>
  </si>
  <si>
    <t>جلسة الثلاثاء 2026/6/23</t>
  </si>
  <si>
    <t xml:space="preserve">الجلسة (108) نشرة تداول منصة الشركات غير المفصحة لجلسة الثلاثاء 2026/6/23 Non Disclosing Trading Platform </t>
  </si>
  <si>
    <t>الجلسة (108) نشرة تداول الأسهم للمنصة النظامية لجلسة الثلاثاء 2026/6/23 Regular Market Trading</t>
  </si>
  <si>
    <t xml:space="preserve">الجلسة (108) نشرة تداول المنصة الثانية لجلسة الثلاثاء 2026/6/23 Second Trading Platform </t>
  </si>
  <si>
    <t>الشركات غير المتداولة لمنصة التداول النظامي لجلسة الثلاثاء 2026/6/23</t>
  </si>
  <si>
    <t>الشركات غير المتداولة للمنصة الثانية لجلسة الثلاثاء 2026/6/23</t>
  </si>
  <si>
    <t>الشركات غير المتداولة للمنصة الثالثة لجلسة الثلاثاء 2026/6/23</t>
  </si>
  <si>
    <t xml:space="preserve">فندق السدير </t>
  </si>
  <si>
    <t>HSAD</t>
  </si>
  <si>
    <t>العراقية لصناعات الكارتون</t>
  </si>
  <si>
    <t>IICM</t>
  </si>
  <si>
    <t>التمورالعراقية</t>
  </si>
  <si>
    <t>IIDP</t>
  </si>
  <si>
    <t xml:space="preserve">الجلسة (108) نشرة التداول لمنصة الشركات غير المدرجة OTC    </t>
  </si>
  <si>
    <t>المصير للتامين</t>
  </si>
  <si>
    <t>NMAS</t>
  </si>
  <si>
    <t xml:space="preserve">إستبعاد سعر </t>
  </si>
  <si>
    <t>إستبعاد سعر إغلاق آخر عقد في جلسة اليوم على أسهم شركة الخاتم للاتصالات البالغ (4.020) دينار ليكون (4.010) دينار سعر الاغلاق الحالي.</t>
  </si>
  <si>
    <t>إستبعاد سعر إغلاق آخر عقد في جلسة اليوم على أسهم شركة صناعات الالكترونية البالغ (1.610) دينار ليكون (1.630) دينار سعر الاغلاق الحالي.</t>
  </si>
  <si>
    <t xml:space="preserve">سندات اعمار الاصدارية الثالثة </t>
  </si>
  <si>
    <t>ايقاف التداول على سندات اعمار الاصدارية الثالثة فئة (1,000,000)  دينار إعتباراً من جلسة الاربعاء 2026/6/24 لقرب استحقاق الفائدة النصف السنوية . وسيتم اعادة التداول اعتبارا من جلسة 2026/7/1</t>
  </si>
  <si>
    <t>سوق العراق للأوراق المالية</t>
  </si>
  <si>
    <t>نشرة تداول أسهم غير العراقيين لجلسة الثلاثاء  2026/6/23</t>
  </si>
  <si>
    <t>نشرة تداول الاسهم المشتراة لغير العراقيين في السوق النظامي</t>
  </si>
  <si>
    <t>المصرف الاسلامي</t>
  </si>
  <si>
    <t xml:space="preserve">مصرف المنصور للاستثمار </t>
  </si>
  <si>
    <t xml:space="preserve">قطاع الصناعة </t>
  </si>
  <si>
    <t xml:space="preserve">مجموع قطاع الصناعة </t>
  </si>
  <si>
    <t>المجموع الكلي</t>
  </si>
  <si>
    <t>نشرة  تداول الاسهم المباعة من غير العراقيين في السوق النظامي</t>
  </si>
  <si>
    <t xml:space="preserve">قطاع الاتصالات </t>
  </si>
  <si>
    <t>اسيا سيل للاتصالات</t>
  </si>
  <si>
    <t xml:space="preserve">مجموع قطاع الاتصالات </t>
  </si>
  <si>
    <t>تم اطلاق التداول  إعتباراً من جلسة الثلاثاء 2026/6/23 بعد ايداع 5% من رأس المال او بعد مرور (21) يوم من تاريخ بدء الايداع في منصة الشركات غير المدرجة ISX-OTC.</t>
  </si>
  <si>
    <t>تم البدء بعمليات ايداع شهادات اسهم المساهمين لشركة دار الثقة للتامين إعتباراً من جلسة الثلاثاء 2026/6/2 وسيتم اطلاق التداول  لحين استكمال الاجراءات بعد ايداع 5% من رأس المال او بعد مرور (21) يوم من تاريخ بدء الايداع في منصة الشركات غير المدرجة ISX-OTC.</t>
  </si>
  <si>
    <t>تم البدء بعمليات ايداع شهادات اسهم المساهمين لشركة زين للتامين إعتباراً من جلسة الثلاثاء 2026/6/2 وسيتم اطلاق التداول   لحين استكمال الاجراءات بعد ايداع 5% من رأس المال او بعد مرور (21) يوم من تاريخ بدء الايداع في منصة الشركات غير المدرجة ISX-OTC.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</si>
</sst>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41"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sz val="8"/>
      <name val="Times New Roman"/>
      <family val="2"/>
    </font>
    <font>
      <b/>
      <sz val="12"/>
      <color rgb="FF002060"/>
      <name val="Calibri"/>
      <family val="2"/>
      <scheme val="minor"/>
    </font>
    <font>
      <b/>
      <sz val="12"/>
      <color rgb="FF00B050"/>
      <name val="Calibri"/>
      <family val="2"/>
      <scheme val="minor"/>
    </font>
    <font>
      <b/>
      <sz val="12"/>
      <color rgb="FFFF0000"/>
      <name val="Calibri"/>
      <family val="2"/>
      <scheme val="minor"/>
    </font>
    <font>
      <b/>
      <sz val="15"/>
      <color rgb="FF00B050"/>
      <name val="Calibri"/>
      <family val="2"/>
    </font>
    <font>
      <b/>
      <sz val="10"/>
      <color rgb="FF002060"/>
      <name val="Calibri"/>
      <family val="2"/>
      <scheme val="minor"/>
    </font>
    <font>
      <b/>
      <sz val="12.5"/>
      <color rgb="FF002060"/>
      <name val="Calibri"/>
      <family val="2"/>
    </font>
    <font>
      <b/>
      <sz val="14"/>
      <color theme="1"/>
      <name val="Calibri"/>
      <family val="2"/>
      <charset val="178"/>
      <scheme val="minor"/>
    </font>
    <font>
      <b/>
      <sz val="14"/>
      <color theme="3"/>
      <name val="Arial"/>
      <family val="2"/>
    </font>
    <font>
      <b/>
      <sz val="14"/>
      <color theme="3"/>
      <name val="Calibri"/>
      <family val="2"/>
      <charset val="178"/>
      <scheme val="minor"/>
    </font>
    <font>
      <b/>
      <sz val="14"/>
      <color theme="3"/>
      <name val="Arial"/>
      <family val="2"/>
      <charset val="178"/>
    </font>
    <font>
      <b/>
      <sz val="14"/>
      <color theme="3"/>
      <name val="Calibri"/>
      <family val="2"/>
      <scheme val="minor"/>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52">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18"/>
      </top>
      <bottom style="thin">
        <color indexed="18"/>
      </bottom>
      <diagonal/>
    </border>
  </borders>
  <cellStyleXfs count="5">
    <xf numFmtId="0" fontId="0" fillId="0" borderId="0"/>
    <xf numFmtId="0" fontId="20" fillId="0" borderId="0"/>
    <xf numFmtId="0" fontId="28" fillId="0" borderId="0"/>
    <xf numFmtId="0" fontId="20" fillId="0" borderId="0"/>
    <xf numFmtId="0" fontId="28" fillId="0" borderId="0"/>
  </cellStyleXfs>
  <cellXfs count="302">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0" fontId="18" fillId="2" borderId="0" xfId="0" applyFont="1" applyFill="1" applyAlignment="1">
      <alignmen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3" fontId="27" fillId="2" borderId="10" xfId="0" applyNumberFormat="1" applyFont="1" applyFill="1" applyBorder="1" applyAlignment="1">
      <alignment horizontal="right" vertic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14" fillId="0" borderId="24" xfId="0" applyFont="1" applyBorder="1" applyAlignment="1">
      <alignment horizontal="right" vertical="center"/>
    </xf>
    <xf numFmtId="164" fontId="14" fillId="0" borderId="24" xfId="0" applyNumberFormat="1" applyFont="1" applyBorder="1" applyAlignment="1">
      <alignment horizontal="center"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14" fontId="14" fillId="0" borderId="26" xfId="0" applyNumberFormat="1" applyFont="1" applyBorder="1" applyAlignment="1">
      <alignment horizontal="center" vertical="center"/>
    </xf>
    <xf numFmtId="164" fontId="19" fillId="2" borderId="25" xfId="0" applyNumberFormat="1" applyFont="1" applyFill="1" applyBorder="1" applyAlignment="1">
      <alignment horizontal="center" vertical="center"/>
    </xf>
    <xf numFmtId="2" fontId="26" fillId="2" borderId="8" xfId="0" applyNumberFormat="1" applyFont="1" applyFill="1" applyBorder="1" applyAlignment="1">
      <alignment horizontal="center"/>
    </xf>
    <xf numFmtId="0" fontId="27" fillId="2" borderId="23" xfId="0" applyFont="1" applyFill="1" applyBorder="1" applyAlignment="1">
      <alignment vertical="center"/>
    </xf>
    <xf numFmtId="0" fontId="14" fillId="0" borderId="33" xfId="0" applyFont="1" applyBorder="1" applyAlignment="1">
      <alignment horizontal="right" vertical="center"/>
    </xf>
    <xf numFmtId="164" fontId="14" fillId="0" borderId="33" xfId="0" applyNumberFormat="1" applyFont="1" applyBorder="1" applyAlignment="1">
      <alignment horizontal="center" vertical="center"/>
    </xf>
    <xf numFmtId="0" fontId="27" fillId="2" borderId="30" xfId="0" applyFont="1" applyFill="1" applyBorder="1" applyAlignment="1">
      <alignment vertical="center"/>
    </xf>
    <xf numFmtId="164" fontId="30" fillId="2" borderId="10" xfId="0" applyNumberFormat="1" applyFont="1" applyFill="1" applyBorder="1" applyAlignment="1">
      <alignment horizontal="center" vertical="center"/>
    </xf>
    <xf numFmtId="4" fontId="30" fillId="2" borderId="10" xfId="0" applyNumberFormat="1" applyFont="1" applyFill="1" applyBorder="1" applyAlignment="1">
      <alignment horizontal="center" vertical="center"/>
    </xf>
    <xf numFmtId="3" fontId="30" fillId="2" borderId="10" xfId="0" applyNumberFormat="1" applyFont="1" applyFill="1" applyBorder="1" applyAlignment="1">
      <alignment horizontal="center" vertical="center"/>
    </xf>
    <xf numFmtId="4" fontId="31" fillId="2" borderId="10" xfId="0" applyNumberFormat="1" applyFont="1" applyFill="1" applyBorder="1" applyAlignment="1">
      <alignment horizontal="center" vertical="center"/>
    </xf>
    <xf numFmtId="4" fontId="32" fillId="2" borderId="10" xfId="0" applyNumberFormat="1" applyFont="1" applyFill="1" applyBorder="1" applyAlignment="1">
      <alignment horizontal="center" vertical="center"/>
    </xf>
    <xf numFmtId="0" fontId="27" fillId="2" borderId="24" xfId="0" applyFont="1" applyFill="1" applyBorder="1" applyAlignment="1">
      <alignment vertical="center"/>
    </xf>
    <xf numFmtId="164" fontId="30" fillId="2" borderId="24" xfId="0" applyNumberFormat="1" applyFont="1" applyFill="1" applyBorder="1" applyAlignment="1">
      <alignment horizontal="center" vertical="center"/>
    </xf>
    <xf numFmtId="4" fontId="31" fillId="2" borderId="24" xfId="0" applyNumberFormat="1" applyFont="1" applyFill="1" applyBorder="1" applyAlignment="1">
      <alignment horizontal="center" vertical="center"/>
    </xf>
    <xf numFmtId="3" fontId="30" fillId="2" borderId="24" xfId="0" applyNumberFormat="1" applyFont="1" applyFill="1" applyBorder="1" applyAlignment="1">
      <alignment horizontal="center" vertical="center"/>
    </xf>
    <xf numFmtId="14" fontId="14" fillId="0" borderId="24" xfId="0" applyNumberFormat="1" applyFont="1" applyBorder="1" applyAlignment="1">
      <alignment horizontal="center" vertical="center"/>
    </xf>
    <xf numFmtId="0" fontId="14" fillId="0" borderId="30" xfId="0" applyFont="1" applyBorder="1" applyAlignment="1">
      <alignment horizontal="center" vertical="center"/>
    </xf>
    <xf numFmtId="0" fontId="27" fillId="2" borderId="35" xfId="0" applyFont="1" applyFill="1" applyBorder="1" applyAlignment="1">
      <alignment vertical="center"/>
    </xf>
    <xf numFmtId="0" fontId="14" fillId="0" borderId="36" xfId="0" applyFont="1" applyBorder="1" applyAlignment="1">
      <alignment horizontal="center" vertical="center"/>
    </xf>
    <xf numFmtId="14" fontId="14" fillId="0" borderId="36" xfId="0" applyNumberFormat="1" applyFont="1" applyBorder="1" applyAlignment="1">
      <alignment horizontal="center" vertical="center"/>
    </xf>
    <xf numFmtId="164" fontId="27" fillId="2" borderId="36" xfId="0" applyNumberFormat="1" applyFont="1" applyFill="1" applyBorder="1" applyAlignment="1">
      <alignment horizontal="center" vertical="center"/>
    </xf>
    <xf numFmtId="4" fontId="27" fillId="2" borderId="36" xfId="0" applyNumberFormat="1" applyFont="1" applyFill="1" applyBorder="1" applyAlignment="1">
      <alignment horizontal="center" vertical="center"/>
    </xf>
    <xf numFmtId="3" fontId="27" fillId="2" borderId="36" xfId="0" applyNumberFormat="1" applyFont="1" applyFill="1" applyBorder="1" applyAlignment="1">
      <alignment vertical="center"/>
    </xf>
    <xf numFmtId="3" fontId="27" fillId="2" borderId="36" xfId="0" applyNumberFormat="1" applyFont="1" applyFill="1" applyBorder="1" applyAlignment="1">
      <alignment horizontal="right" vertical="center"/>
    </xf>
    <xf numFmtId="4" fontId="32" fillId="2" borderId="24" xfId="0" applyNumberFormat="1" applyFont="1" applyFill="1" applyBorder="1" applyAlignment="1">
      <alignment horizontal="center" vertical="center"/>
    </xf>
    <xf numFmtId="0" fontId="27" fillId="2" borderId="37" xfId="0" applyFont="1" applyFill="1" applyBorder="1" applyAlignment="1">
      <alignment vertical="center"/>
    </xf>
    <xf numFmtId="0" fontId="34" fillId="6" borderId="10" xfId="1" applyFont="1" applyFill="1" applyBorder="1" applyAlignment="1">
      <alignment horizontal="center" vertical="center"/>
    </xf>
    <xf numFmtId="0" fontId="34" fillId="6" borderId="10" xfId="1" applyFont="1" applyFill="1" applyBorder="1" applyAlignment="1">
      <alignment horizontal="center" vertical="center" wrapText="1"/>
    </xf>
    <xf numFmtId="164" fontId="34" fillId="6" borderId="10" xfId="1" applyNumberFormat="1" applyFont="1" applyFill="1" applyBorder="1" applyAlignment="1">
      <alignment horizontal="center" vertical="center" wrapText="1"/>
    </xf>
    <xf numFmtId="4" fontId="34" fillId="6" borderId="10" xfId="1" applyNumberFormat="1" applyFont="1" applyFill="1" applyBorder="1" applyAlignment="1">
      <alignment horizontal="center" vertical="center" wrapText="1"/>
    </xf>
    <xf numFmtId="3" fontId="34" fillId="6" borderId="10" xfId="1" applyNumberFormat="1" applyFont="1" applyFill="1" applyBorder="1" applyAlignment="1">
      <alignment horizontal="center" vertical="center" wrapText="1"/>
    </xf>
    <xf numFmtId="0" fontId="14" fillId="0" borderId="36" xfId="0" applyFont="1" applyBorder="1" applyAlignment="1">
      <alignment horizontal="right" vertical="center"/>
    </xf>
    <xf numFmtId="164" fontId="14" fillId="0" borderId="36" xfId="0" applyNumberFormat="1" applyFont="1" applyBorder="1" applyAlignment="1">
      <alignment horizontal="center" vertical="center"/>
    </xf>
    <xf numFmtId="0" fontId="27" fillId="2" borderId="36" xfId="0" applyFont="1" applyFill="1" applyBorder="1" applyAlignment="1">
      <alignment vertical="center"/>
    </xf>
    <xf numFmtId="164" fontId="27" fillId="2" borderId="39" xfId="0" applyNumberFormat="1" applyFont="1" applyFill="1" applyBorder="1" applyAlignment="1">
      <alignment horizontal="center" vertical="center"/>
    </xf>
    <xf numFmtId="164" fontId="27" fillId="2" borderId="38" xfId="0" applyNumberFormat="1" applyFont="1" applyFill="1" applyBorder="1" applyAlignment="1">
      <alignment horizontal="center" vertical="center"/>
    </xf>
    <xf numFmtId="0" fontId="19" fillId="4" borderId="24" xfId="1" applyFont="1" applyFill="1" applyBorder="1" applyAlignment="1">
      <alignment horizontal="center" vertical="center"/>
    </xf>
    <xf numFmtId="0" fontId="19" fillId="4" borderId="24" xfId="1" applyFont="1" applyFill="1" applyBorder="1" applyAlignment="1">
      <alignment horizontal="center" vertical="center" wrapText="1"/>
    </xf>
    <xf numFmtId="3" fontId="19" fillId="4" borderId="24" xfId="1" applyNumberFormat="1" applyFont="1" applyFill="1" applyBorder="1" applyAlignment="1">
      <alignment horizontal="center" vertical="center" wrapText="1"/>
    </xf>
    <xf numFmtId="0" fontId="14" fillId="2" borderId="37" xfId="0" applyFont="1" applyFill="1" applyBorder="1" applyAlignment="1">
      <alignment horizontal="center" vertical="center"/>
    </xf>
    <xf numFmtId="3" fontId="14" fillId="2" borderId="24" xfId="0" applyNumberFormat="1" applyFont="1" applyFill="1" applyBorder="1" applyAlignment="1">
      <alignment horizontal="center" vertical="center"/>
    </xf>
    <xf numFmtId="3" fontId="14" fillId="7" borderId="24" xfId="0" applyNumberFormat="1" applyFont="1" applyFill="1" applyBorder="1" applyAlignment="1">
      <alignment horizontal="center" vertical="center"/>
    </xf>
    <xf numFmtId="0" fontId="19" fillId="2" borderId="24" xfId="0" applyFont="1" applyFill="1" applyBorder="1" applyAlignment="1">
      <alignment vertical="center"/>
    </xf>
    <xf numFmtId="164" fontId="19" fillId="0" borderId="24" xfId="0" applyNumberFormat="1" applyFont="1" applyBorder="1" applyAlignment="1">
      <alignment horizontal="center" vertical="center"/>
    </xf>
    <xf numFmtId="0" fontId="35" fillId="0" borderId="24" xfId="0" applyFont="1" applyBorder="1" applyAlignment="1">
      <alignment horizontal="right" vertical="center" wrapText="1"/>
    </xf>
    <xf numFmtId="0" fontId="35" fillId="0" borderId="24" xfId="0" applyFont="1" applyBorder="1" applyAlignment="1">
      <alignment vertical="center" wrapText="1"/>
    </xf>
    <xf numFmtId="0" fontId="35" fillId="0" borderId="10" xfId="0" applyFont="1" applyBorder="1" applyAlignment="1">
      <alignment vertical="center" wrapText="1"/>
    </xf>
    <xf numFmtId="4" fontId="33" fillId="0" borderId="10" xfId="0" applyNumberFormat="1" applyFont="1" applyBorder="1" applyAlignment="1">
      <alignment horizontal="center" vertical="center"/>
    </xf>
    <xf numFmtId="0" fontId="19" fillId="2" borderId="0" xfId="0" applyFont="1" applyFill="1" applyAlignment="1">
      <alignment vertical="center"/>
    </xf>
    <xf numFmtId="0" fontId="9" fillId="0" borderId="24" xfId="0" applyFont="1" applyBorder="1" applyAlignment="1">
      <alignment vertical="center" wrapText="1"/>
    </xf>
    <xf numFmtId="164" fontId="9" fillId="2" borderId="37" xfId="0" applyNumberFormat="1" applyFont="1" applyFill="1" applyBorder="1" applyAlignment="1">
      <alignment horizontal="right" vertical="center" wrapText="1"/>
    </xf>
    <xf numFmtId="164" fontId="9" fillId="2" borderId="38" xfId="0" applyNumberFormat="1" applyFont="1" applyFill="1" applyBorder="1" applyAlignment="1">
      <alignment horizontal="right" vertical="center" wrapText="1"/>
    </xf>
    <xf numFmtId="164" fontId="9" fillId="2" borderId="39" xfId="0" applyNumberFormat="1" applyFont="1" applyFill="1" applyBorder="1" applyAlignment="1">
      <alignment horizontal="right" vertical="center" wrapText="1"/>
    </xf>
    <xf numFmtId="2" fontId="6" fillId="0" borderId="10" xfId="0" applyNumberFormat="1" applyFont="1" applyBorder="1" applyAlignment="1">
      <alignment horizontal="center" vertical="center"/>
    </xf>
    <xf numFmtId="2" fontId="6" fillId="0" borderId="7" xfId="0" applyNumberFormat="1" applyFont="1" applyBorder="1" applyAlignment="1">
      <alignment horizontal="center" vertical="center"/>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2" fontId="33" fillId="0" borderId="7" xfId="0" applyNumberFormat="1" applyFont="1" applyBorder="1" applyAlignment="1">
      <alignment horizontal="center" vertical="center"/>
    </xf>
    <xf numFmtId="2" fontId="33" fillId="0" borderId="9"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2" fontId="6" fillId="0" borderId="24" xfId="0" applyNumberFormat="1" applyFont="1" applyBorder="1" applyAlignment="1">
      <alignment horizontal="right" vertical="center"/>
    </xf>
    <xf numFmtId="3" fontId="6" fillId="0" borderId="24" xfId="0" applyNumberFormat="1" applyFont="1" applyBorder="1" applyAlignment="1">
      <alignment horizontal="center" vertical="center"/>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0" fontId="12" fillId="3" borderId="14" xfId="0" applyFont="1" applyFill="1" applyBorder="1" applyAlignment="1">
      <alignment horizontal="center" vertical="center"/>
    </xf>
    <xf numFmtId="164" fontId="35" fillId="2" borderId="7" xfId="0" applyNumberFormat="1" applyFont="1" applyFill="1" applyBorder="1" applyAlignment="1">
      <alignment horizontal="right" vertical="center" wrapText="1"/>
    </xf>
    <xf numFmtId="164" fontId="35" fillId="2" borderId="8" xfId="0" applyNumberFormat="1" applyFont="1" applyFill="1" applyBorder="1" applyAlignment="1">
      <alignment horizontal="right" vertical="center" wrapText="1"/>
    </xf>
    <xf numFmtId="164" fontId="35" fillId="2" borderId="9" xfId="0" applyNumberFormat="1" applyFont="1" applyFill="1" applyBorder="1" applyAlignment="1">
      <alignment horizontal="right" vertical="center" wrapText="1"/>
    </xf>
    <xf numFmtId="164" fontId="35" fillId="2" borderId="35" xfId="0" applyNumberFormat="1" applyFont="1" applyFill="1" applyBorder="1" applyAlignment="1">
      <alignment horizontal="right" vertical="center" wrapText="1"/>
    </xf>
    <xf numFmtId="164" fontId="35" fillId="2" borderId="31" xfId="0" applyNumberFormat="1" applyFont="1" applyFill="1" applyBorder="1" applyAlignment="1">
      <alignment horizontal="right" vertical="center" wrapText="1"/>
    </xf>
    <xf numFmtId="164" fontId="35" fillId="2" borderId="34" xfId="0" applyNumberFormat="1" applyFont="1" applyFill="1" applyBorder="1" applyAlignment="1">
      <alignment horizontal="right" vertical="center" wrapText="1"/>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14" fillId="0" borderId="1"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2" fontId="27" fillId="2" borderId="37" xfId="0" applyNumberFormat="1" applyFont="1" applyFill="1" applyBorder="1" applyAlignment="1">
      <alignment horizontal="center" vertical="center"/>
    </xf>
    <xf numFmtId="2" fontId="27" fillId="2" borderId="38" xfId="0" applyNumberFormat="1" applyFont="1" applyFill="1" applyBorder="1" applyAlignment="1">
      <alignment horizontal="center" vertical="center"/>
    </xf>
    <xf numFmtId="2" fontId="27" fillId="2" borderId="39" xfId="0" applyNumberFormat="1" applyFont="1" applyFill="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2" fontId="27" fillId="2" borderId="30" xfId="0" applyNumberFormat="1" applyFont="1" applyFill="1" applyBorder="1" applyAlignment="1">
      <alignment horizontal="center" vertical="center"/>
    </xf>
    <xf numFmtId="2" fontId="27" fillId="2" borderId="31" xfId="0" applyNumberFormat="1" applyFont="1" applyFill="1" applyBorder="1" applyAlignment="1">
      <alignment horizontal="center" vertical="center"/>
    </xf>
    <xf numFmtId="2" fontId="27" fillId="2" borderId="32" xfId="0" applyNumberFormat="1" applyFont="1" applyFill="1" applyBorder="1" applyAlignment="1">
      <alignment horizontal="center" vertical="center"/>
    </xf>
    <xf numFmtId="0" fontId="27" fillId="2" borderId="35" xfId="0" applyFont="1" applyFill="1" applyBorder="1" applyAlignment="1">
      <alignment horizontal="center" vertical="center"/>
    </xf>
    <xf numFmtId="0" fontId="27" fillId="2" borderId="34" xfId="0" applyFont="1" applyFill="1" applyBorder="1" applyAlignment="1">
      <alignment horizontal="center" vertical="center"/>
    </xf>
    <xf numFmtId="2" fontId="27" fillId="2" borderId="20" xfId="0" applyNumberFormat="1" applyFont="1" applyFill="1" applyBorder="1" applyAlignment="1">
      <alignment horizontal="center" vertical="center"/>
    </xf>
    <xf numFmtId="0" fontId="27" fillId="2" borderId="30" xfId="0" applyFont="1" applyFill="1" applyBorder="1" applyAlignment="1">
      <alignment horizontal="center" vertical="center"/>
    </xf>
    <xf numFmtId="0" fontId="27" fillId="2" borderId="32" xfId="0"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2" fontId="27" fillId="2" borderId="27" xfId="0" applyNumberFormat="1" applyFont="1" applyFill="1" applyBorder="1" applyAlignment="1">
      <alignment horizontal="center" vertical="center"/>
    </xf>
    <xf numFmtId="2" fontId="27" fillId="2" borderId="28" xfId="0" applyNumberFormat="1" applyFont="1" applyFill="1" applyBorder="1" applyAlignment="1">
      <alignment horizontal="center" vertical="center"/>
    </xf>
    <xf numFmtId="2" fontId="27" fillId="2" borderId="29" xfId="0" applyNumberFormat="1" applyFont="1" applyFill="1" applyBorder="1" applyAlignment="1">
      <alignment horizontal="center" vertical="center"/>
    </xf>
    <xf numFmtId="0" fontId="19" fillId="2" borderId="30" xfId="0" applyFont="1" applyFill="1" applyBorder="1" applyAlignment="1">
      <alignment horizontal="center" vertical="center"/>
    </xf>
    <xf numFmtId="0" fontId="19" fillId="2" borderId="31" xfId="0" applyFont="1" applyFill="1" applyBorder="1" applyAlignment="1">
      <alignment horizontal="center" vertical="center"/>
    </xf>
    <xf numFmtId="0" fontId="19" fillId="2" borderId="32" xfId="0" applyFont="1" applyFill="1" applyBorder="1" applyAlignment="1">
      <alignment horizontal="center" vertical="center"/>
    </xf>
    <xf numFmtId="0" fontId="14" fillId="0" borderId="31" xfId="0" applyFont="1" applyBorder="1" applyAlignment="1">
      <alignment horizontal="center" vertical="center"/>
    </xf>
    <xf numFmtId="2" fontId="19" fillId="2" borderId="30" xfId="0" applyNumberFormat="1" applyFont="1" applyFill="1" applyBorder="1" applyAlignment="1">
      <alignment horizontal="center" vertical="center"/>
    </xf>
    <xf numFmtId="2" fontId="19" fillId="2" borderId="31" xfId="0" applyNumberFormat="1" applyFont="1" applyFill="1" applyBorder="1" applyAlignment="1">
      <alignment horizontal="center" vertical="center"/>
    </xf>
    <xf numFmtId="2" fontId="19" fillId="2" borderId="32" xfId="0" applyNumberFormat="1" applyFont="1" applyFill="1" applyBorder="1" applyAlignment="1">
      <alignment horizontal="center" vertical="center"/>
    </xf>
    <xf numFmtId="0" fontId="19" fillId="2" borderId="35" xfId="0" applyFont="1" applyFill="1" applyBorder="1" applyAlignment="1">
      <alignment horizontal="center" vertical="center"/>
    </xf>
    <xf numFmtId="0" fontId="19" fillId="2" borderId="34" xfId="0" applyFont="1" applyFill="1" applyBorder="1" applyAlignment="1">
      <alignment horizontal="center" vertical="center"/>
    </xf>
    <xf numFmtId="0" fontId="14" fillId="0" borderId="20" xfId="0" applyFont="1" applyBorder="1" applyAlignment="1">
      <alignment horizontal="center" vertical="center"/>
    </xf>
    <xf numFmtId="2" fontId="19" fillId="2" borderId="35" xfId="0" applyNumberFormat="1" applyFont="1" applyFill="1" applyBorder="1" applyAlignment="1">
      <alignment horizontal="center" vertical="center"/>
    </xf>
    <xf numFmtId="2" fontId="19" fillId="2" borderId="34" xfId="0" applyNumberFormat="1" applyFont="1" applyFill="1" applyBorder="1" applyAlignment="1">
      <alignment horizontal="center" vertical="center"/>
    </xf>
    <xf numFmtId="2" fontId="19" fillId="0" borderId="37" xfId="0" applyNumberFormat="1" applyFont="1" applyBorder="1" applyAlignment="1">
      <alignment horizontal="center" vertical="center"/>
    </xf>
    <xf numFmtId="2" fontId="19" fillId="0" borderId="38" xfId="0" applyNumberFormat="1" applyFont="1" applyBorder="1" applyAlignment="1">
      <alignment horizontal="center" vertical="center"/>
    </xf>
    <xf numFmtId="2" fontId="19" fillId="0" borderId="39" xfId="0" applyNumberFormat="1" applyFont="1" applyBorder="1" applyAlignment="1">
      <alignment horizontal="center" vertical="center"/>
    </xf>
    <xf numFmtId="0" fontId="19" fillId="0" borderId="37" xfId="0" applyFont="1" applyBorder="1" applyAlignment="1">
      <alignment horizontal="center" vertical="center"/>
    </xf>
    <xf numFmtId="0" fontId="19" fillId="0" borderId="39" xfId="0" applyFont="1" applyBorder="1" applyAlignment="1">
      <alignment horizontal="center" vertical="center"/>
    </xf>
    <xf numFmtId="2" fontId="18" fillId="0" borderId="38" xfId="0" applyNumberFormat="1" applyFont="1" applyBorder="1" applyAlignment="1">
      <alignment horizontal="center"/>
    </xf>
    <xf numFmtId="0" fontId="19" fillId="7" borderId="37" xfId="0" applyFont="1" applyFill="1" applyBorder="1" applyAlignment="1">
      <alignment horizontal="center" vertical="center"/>
    </xf>
    <xf numFmtId="0" fontId="19" fillId="7" borderId="39" xfId="0" applyFont="1" applyFill="1" applyBorder="1" applyAlignment="1">
      <alignment horizontal="center" vertical="center"/>
    </xf>
    <xf numFmtId="2" fontId="18" fillId="7" borderId="38" xfId="0" applyNumberFormat="1" applyFont="1" applyFill="1" applyBorder="1" applyAlignment="1">
      <alignment horizontal="center"/>
    </xf>
    <xf numFmtId="165" fontId="14" fillId="0" borderId="30" xfId="0" applyNumberFormat="1" applyFont="1" applyBorder="1" applyAlignment="1">
      <alignment horizontal="center" vertical="center"/>
    </xf>
    <xf numFmtId="165" fontId="14" fillId="0" borderId="31" xfId="0" applyNumberFormat="1" applyFont="1" applyBorder="1" applyAlignment="1">
      <alignment horizontal="center" vertical="center"/>
    </xf>
    <xf numFmtId="165" fontId="14" fillId="0" borderId="32" xfId="0" applyNumberFormat="1" applyFont="1" applyBorder="1" applyAlignment="1">
      <alignment horizontal="center" vertical="center"/>
    </xf>
    <xf numFmtId="0" fontId="14" fillId="5" borderId="30" xfId="1" applyFont="1" applyFill="1" applyBorder="1" applyAlignment="1">
      <alignment horizontal="center" vertical="center"/>
    </xf>
    <xf numFmtId="0" fontId="14" fillId="5" borderId="31" xfId="1" applyFont="1" applyFill="1" applyBorder="1" applyAlignment="1">
      <alignment horizontal="center" vertical="center"/>
    </xf>
    <xf numFmtId="0" fontId="14" fillId="5" borderId="32" xfId="1" applyFont="1" applyFill="1" applyBorder="1" applyAlignment="1">
      <alignment horizontal="center" vertical="center"/>
    </xf>
    <xf numFmtId="165" fontId="14" fillId="0" borderId="37" xfId="0" applyNumberFormat="1" applyFont="1" applyBorder="1" applyAlignment="1">
      <alignment horizontal="center" vertical="center"/>
    </xf>
    <xf numFmtId="165" fontId="14" fillId="0" borderId="38" xfId="0" applyNumberFormat="1" applyFont="1" applyBorder="1" applyAlignment="1">
      <alignment horizontal="center" vertical="center"/>
    </xf>
    <xf numFmtId="165" fontId="14" fillId="0" borderId="39" xfId="0" applyNumberFormat="1" applyFont="1" applyBorder="1" applyAlignment="1">
      <alignment horizontal="center" vertical="center"/>
    </xf>
    <xf numFmtId="0" fontId="14" fillId="0" borderId="30" xfId="0" applyFont="1" applyBorder="1" applyAlignment="1">
      <alignment horizontal="center" vertical="center"/>
    </xf>
    <xf numFmtId="0" fontId="14" fillId="0" borderId="32" xfId="0" applyFont="1" applyBorder="1" applyAlignment="1">
      <alignment horizontal="center" vertical="center"/>
    </xf>
    <xf numFmtId="0" fontId="9" fillId="0" borderId="31" xfId="0" applyFont="1" applyBorder="1" applyAlignment="1">
      <alignment horizontal="center" vertical="center"/>
    </xf>
    <xf numFmtId="2" fontId="14" fillId="0" borderId="30" xfId="0" applyNumberFormat="1" applyFont="1" applyBorder="1" applyAlignment="1">
      <alignment horizontal="center" vertical="center"/>
    </xf>
    <xf numFmtId="2" fontId="14" fillId="0" borderId="31" xfId="0" applyNumberFormat="1" applyFont="1" applyBorder="1" applyAlignment="1">
      <alignment horizontal="center" vertical="center"/>
    </xf>
    <xf numFmtId="2" fontId="14" fillId="0" borderId="32" xfId="0" applyNumberFormat="1" applyFont="1" applyBorder="1" applyAlignment="1">
      <alignment horizontal="center" vertical="center"/>
    </xf>
    <xf numFmtId="0" fontId="14" fillId="4" borderId="30" xfId="1" applyFont="1" applyFill="1" applyBorder="1" applyAlignment="1">
      <alignment horizontal="center" vertical="center"/>
    </xf>
    <xf numFmtId="0" fontId="14" fillId="4" borderId="31" xfId="1" applyFont="1" applyFill="1" applyBorder="1" applyAlignment="1">
      <alignment horizontal="center" vertical="center"/>
    </xf>
    <xf numFmtId="0" fontId="14" fillId="4" borderId="32" xfId="1" applyFont="1" applyFill="1" applyBorder="1" applyAlignment="1">
      <alignment horizontal="center" vertical="center"/>
    </xf>
    <xf numFmtId="0" fontId="9" fillId="0" borderId="4" xfId="0" applyFont="1" applyBorder="1" applyAlignment="1">
      <alignment horizontal="center" vertical="center"/>
    </xf>
    <xf numFmtId="3" fontId="14" fillId="0" borderId="30" xfId="0" applyNumberFormat="1" applyFont="1" applyBorder="1" applyAlignment="1">
      <alignment horizontal="center" vertical="center"/>
    </xf>
    <xf numFmtId="3" fontId="14" fillId="0" borderId="34"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30" xfId="1" applyNumberFormat="1" applyFont="1" applyFill="1" applyBorder="1" applyAlignment="1">
      <alignment horizontal="center" vertical="center" wrapText="1"/>
    </xf>
    <xf numFmtId="3" fontId="9" fillId="4" borderId="34" xfId="1" applyNumberFormat="1" applyFont="1" applyFill="1" applyBorder="1" applyAlignment="1">
      <alignment horizontal="center" vertical="center" wrapText="1"/>
    </xf>
    <xf numFmtId="3" fontId="14" fillId="0" borderId="35" xfId="0" applyNumberFormat="1" applyFont="1" applyBorder="1" applyAlignment="1">
      <alignment horizontal="center" vertical="center"/>
    </xf>
    <xf numFmtId="0" fontId="36" fillId="0" borderId="0" xfId="0" applyFont="1"/>
    <xf numFmtId="0" fontId="37" fillId="0" borderId="0" xfId="0" applyFont="1" applyAlignment="1">
      <alignment horizontal="right" vertical="center"/>
    </xf>
    <xf numFmtId="0" fontId="38" fillId="0" borderId="0" xfId="0" applyFont="1"/>
    <xf numFmtId="0" fontId="39" fillId="0" borderId="0" xfId="0" applyFont="1" applyAlignment="1">
      <alignment horizontal="right"/>
    </xf>
    <xf numFmtId="0" fontId="37" fillId="0" borderId="40" xfId="0" applyFont="1" applyBorder="1" applyAlignment="1">
      <alignment horizontal="right" vertical="center"/>
    </xf>
    <xf numFmtId="0" fontId="37" fillId="4" borderId="41" xfId="0" applyFont="1" applyFill="1" applyBorder="1" applyAlignment="1">
      <alignment horizontal="center" vertical="center"/>
    </xf>
    <xf numFmtId="0" fontId="37" fillId="4" borderId="41" xfId="0" applyFont="1" applyFill="1" applyBorder="1" applyAlignment="1">
      <alignment horizontal="center" vertical="center" wrapText="1"/>
    </xf>
    <xf numFmtId="0" fontId="37" fillId="0" borderId="42" xfId="0" applyFont="1" applyBorder="1" applyAlignment="1">
      <alignment horizontal="center" vertical="center"/>
    </xf>
    <xf numFmtId="0" fontId="37" fillId="0" borderId="43" xfId="0" applyFont="1" applyBorder="1" applyAlignment="1">
      <alignment horizontal="center" vertical="center"/>
    </xf>
    <xf numFmtId="0" fontId="37" fillId="0" borderId="44" xfId="0" applyFont="1" applyBorder="1" applyAlignment="1">
      <alignment horizontal="center" vertical="center"/>
    </xf>
    <xf numFmtId="0" fontId="37" fillId="2" borderId="24" xfId="2" applyFont="1" applyFill="1" applyBorder="1" applyAlignment="1">
      <alignment horizontal="right" vertical="center"/>
    </xf>
    <xf numFmtId="0" fontId="37" fillId="2" borderId="24" xfId="2" applyFont="1" applyFill="1" applyBorder="1" applyAlignment="1">
      <alignment horizontal="left" vertical="center"/>
    </xf>
    <xf numFmtId="3" fontId="37" fillId="0" borderId="45" xfId="3" applyNumberFormat="1" applyFont="1" applyBorder="1" applyAlignment="1">
      <alignment horizontal="center" vertical="center"/>
    </xf>
    <xf numFmtId="0" fontId="37" fillId="0" borderId="46" xfId="0" applyFont="1" applyBorder="1" applyAlignment="1">
      <alignment horizontal="center" vertical="center"/>
    </xf>
    <xf numFmtId="0" fontId="37" fillId="0" borderId="47"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50" xfId="0" applyFont="1" applyBorder="1" applyAlignment="1">
      <alignment horizontal="center" vertical="center"/>
    </xf>
    <xf numFmtId="0" fontId="37" fillId="0" borderId="46" xfId="3" applyFont="1" applyBorder="1" applyAlignment="1">
      <alignment horizontal="center" vertical="center"/>
    </xf>
    <xf numFmtId="0" fontId="37" fillId="0" borderId="47" xfId="3" applyFont="1" applyBorder="1" applyAlignment="1">
      <alignment horizontal="center" vertical="center"/>
    </xf>
    <xf numFmtId="0" fontId="40" fillId="0" borderId="0" xfId="0" applyFont="1"/>
    <xf numFmtId="0" fontId="37" fillId="4" borderId="51" xfId="0" applyFont="1" applyFill="1" applyBorder="1" applyAlignment="1">
      <alignment horizontal="center" vertical="center"/>
    </xf>
    <xf numFmtId="0" fontId="37" fillId="4" borderId="51" xfId="0" applyFont="1" applyFill="1" applyBorder="1" applyAlignment="1">
      <alignment horizontal="center" vertical="center" wrapText="1"/>
    </xf>
    <xf numFmtId="0" fontId="37" fillId="0" borderId="51" xfId="3" applyFont="1" applyBorder="1" applyAlignment="1">
      <alignment horizontal="right" vertical="center"/>
    </xf>
    <xf numFmtId="0" fontId="37" fillId="0" borderId="51" xfId="3" applyFont="1" applyBorder="1" applyAlignment="1">
      <alignment horizontal="left" vertical="center"/>
    </xf>
    <xf numFmtId="0" fontId="37" fillId="0" borderId="46" xfId="3" applyFont="1" applyBorder="1" applyAlignment="1">
      <alignment horizontal="right" vertical="center"/>
    </xf>
    <xf numFmtId="0" fontId="37" fillId="0" borderId="47" xfId="3" applyFont="1" applyBorder="1" applyAlignment="1">
      <alignment horizontal="left" vertical="center"/>
    </xf>
  </cellXfs>
  <cellStyles count="5">
    <cellStyle name="Normal" xfId="0" builtinId="0"/>
    <cellStyle name="Normal 112" xfId="1" xr:uid="{00000000-0005-0000-0000-000001000000}"/>
    <cellStyle name="Normal 112 2" xfId="3" xr:uid="{00000000-0005-0000-0000-000002000000}"/>
    <cellStyle name="Normal 129" xfId="4" xr:uid="{4034D684-5EAD-495E-B062-600C6EA589F5}"/>
    <cellStyle name="Normal 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9.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84667</xdr:colOff>
      <xdr:row>14</xdr:row>
      <xdr:rowOff>63500</xdr:rowOff>
    </xdr:from>
    <xdr:to>
      <xdr:col>6</xdr:col>
      <xdr:colOff>984251</xdr:colOff>
      <xdr:row>16</xdr:row>
      <xdr:rowOff>867833</xdr:rowOff>
    </xdr:to>
    <xdr:pic>
      <xdr:nvPicPr>
        <xdr:cNvPr id="3" name="Picture 2">
          <a:extLst>
            <a:ext uri="{FF2B5EF4-FFF2-40B4-BE49-F238E27FC236}">
              <a16:creationId xmlns:a16="http://schemas.microsoft.com/office/drawing/2014/main" id="{BCCE5C28-E592-4427-930D-BFE66A605F7F}"/>
            </a:ext>
          </a:extLst>
        </xdr:cNvPr>
        <xdr:cNvPicPr>
          <a:picLocks noChangeAspect="1"/>
        </xdr:cNvPicPr>
      </xdr:nvPicPr>
      <xdr:blipFill>
        <a:blip xmlns:r="http://schemas.openxmlformats.org/officeDocument/2006/relationships" r:embed="rId2"/>
        <a:stretch>
          <a:fillRect/>
        </a:stretch>
      </xdr:blipFill>
      <xdr:spPr>
        <a:xfrm>
          <a:off x="10055595416" y="4053417"/>
          <a:ext cx="6593417" cy="2772833"/>
        </a:xfrm>
        <a:prstGeom prst="rect">
          <a:avLst/>
        </a:prstGeom>
      </xdr:spPr>
    </xdr:pic>
    <xdr:clientData/>
  </xdr:twoCellAnchor>
  <xdr:twoCellAnchor editAs="oneCell">
    <xdr:from>
      <xdr:col>6</xdr:col>
      <xdr:colOff>1005416</xdr:colOff>
      <xdr:row>14</xdr:row>
      <xdr:rowOff>63500</xdr:rowOff>
    </xdr:from>
    <xdr:to>
      <xdr:col>14</xdr:col>
      <xdr:colOff>976518</xdr:colOff>
      <xdr:row>16</xdr:row>
      <xdr:rowOff>889000</xdr:rowOff>
    </xdr:to>
    <xdr:pic>
      <xdr:nvPicPr>
        <xdr:cNvPr id="4" name="Picture 3">
          <a:extLst>
            <a:ext uri="{FF2B5EF4-FFF2-40B4-BE49-F238E27FC236}">
              <a16:creationId xmlns:a16="http://schemas.microsoft.com/office/drawing/2014/main" id="{9F32247F-D11E-44F3-89B2-47D8EEDC3EAF}"/>
            </a:ext>
          </a:extLst>
        </xdr:cNvPr>
        <xdr:cNvPicPr>
          <a:picLocks noChangeAspect="1"/>
        </xdr:cNvPicPr>
      </xdr:nvPicPr>
      <xdr:blipFill>
        <a:blip xmlns:r="http://schemas.openxmlformats.org/officeDocument/2006/relationships" r:embed="rId3"/>
        <a:stretch>
          <a:fillRect/>
        </a:stretch>
      </xdr:blipFill>
      <xdr:spPr>
        <a:xfrm>
          <a:off x="10048057232" y="4053417"/>
          <a:ext cx="7517019" cy="2794000"/>
        </a:xfrm>
        <a:prstGeom prst="rect">
          <a:avLst/>
        </a:prstGeom>
      </xdr:spPr>
    </xdr:pic>
    <xdr:clientData/>
  </xdr:twoCellAnchor>
  <xdr:twoCellAnchor editAs="oneCell">
    <xdr:from>
      <xdr:col>11</xdr:col>
      <xdr:colOff>31751</xdr:colOff>
      <xdr:row>4</xdr:row>
      <xdr:rowOff>52918</xdr:rowOff>
    </xdr:from>
    <xdr:to>
      <xdr:col>14</xdr:col>
      <xdr:colOff>1132417</xdr:colOff>
      <xdr:row>14</xdr:row>
      <xdr:rowOff>10584</xdr:rowOff>
    </xdr:to>
    <xdr:pic>
      <xdr:nvPicPr>
        <xdr:cNvPr id="5" name="Picture 4">
          <a:extLst>
            <a:ext uri="{FF2B5EF4-FFF2-40B4-BE49-F238E27FC236}">
              <a16:creationId xmlns:a16="http://schemas.microsoft.com/office/drawing/2014/main" id="{A412E7F1-0EF2-4788-ADD0-080318A62116}"/>
            </a:ext>
          </a:extLst>
        </xdr:cNvPr>
        <xdr:cNvPicPr>
          <a:picLocks noChangeAspect="1"/>
        </xdr:cNvPicPr>
      </xdr:nvPicPr>
      <xdr:blipFill>
        <a:blip xmlns:r="http://schemas.openxmlformats.org/officeDocument/2006/relationships" r:embed="rId4"/>
        <a:stretch>
          <a:fillRect/>
        </a:stretch>
      </xdr:blipFill>
      <xdr:spPr>
        <a:xfrm>
          <a:off x="10047901333" y="1375835"/>
          <a:ext cx="3598333" cy="2624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866775</xdr:colOff>
      <xdr:row>0</xdr:row>
      <xdr:rowOff>0</xdr:rowOff>
    </xdr:from>
    <xdr:to>
      <xdr:col>8</xdr:col>
      <xdr:colOff>1729454</xdr:colOff>
      <xdr:row>3</xdr:row>
      <xdr:rowOff>118476</xdr:rowOff>
    </xdr:to>
    <xdr:pic>
      <xdr:nvPicPr>
        <xdr:cNvPr id="2" name="Picture 1">
          <a:extLst>
            <a:ext uri="{FF2B5EF4-FFF2-40B4-BE49-F238E27FC236}">
              <a16:creationId xmlns:a16="http://schemas.microsoft.com/office/drawing/2014/main" id="{080AF578-A124-4F05-96A5-13CC2D2398F2}"/>
            </a:ext>
          </a:extLst>
        </xdr:cNvPr>
        <xdr:cNvPicPr>
          <a:picLocks noChangeAspect="1"/>
        </xdr:cNvPicPr>
      </xdr:nvPicPr>
      <xdr:blipFill>
        <a:blip xmlns:r="http://schemas.openxmlformats.org/officeDocument/2006/relationships" r:embed="rId1"/>
        <a:stretch>
          <a:fillRect/>
        </a:stretch>
      </xdr:blipFill>
      <xdr:spPr>
        <a:xfrm>
          <a:off x="9982308871" y="0"/>
          <a:ext cx="862679" cy="756651"/>
        </a:xfrm>
        <a:prstGeom prst="rect">
          <a:avLst/>
        </a:prstGeom>
      </xdr:spPr>
    </xdr:pic>
    <xdr:clientData/>
  </xdr:twoCellAnchor>
  <xdr:twoCellAnchor editAs="oneCell">
    <xdr:from>
      <xdr:col>0</xdr:col>
      <xdr:colOff>0</xdr:colOff>
      <xdr:row>20</xdr:row>
      <xdr:rowOff>38101</xdr:rowOff>
    </xdr:from>
    <xdr:to>
      <xdr:col>3</xdr:col>
      <xdr:colOff>1724025</xdr:colOff>
      <xdr:row>33</xdr:row>
      <xdr:rowOff>123826</xdr:rowOff>
    </xdr:to>
    <xdr:pic>
      <xdr:nvPicPr>
        <xdr:cNvPr id="4" name="Picture 3">
          <a:extLst>
            <a:ext uri="{FF2B5EF4-FFF2-40B4-BE49-F238E27FC236}">
              <a16:creationId xmlns:a16="http://schemas.microsoft.com/office/drawing/2014/main" id="{480DE602-D9E9-4C75-9C01-932B59B46F8E}"/>
            </a:ext>
          </a:extLst>
        </xdr:cNvPr>
        <xdr:cNvPicPr>
          <a:picLocks noChangeAspect="1"/>
        </xdr:cNvPicPr>
      </xdr:nvPicPr>
      <xdr:blipFill>
        <a:blip xmlns:r="http://schemas.openxmlformats.org/officeDocument/2006/relationships" r:embed="rId2"/>
        <a:stretch>
          <a:fillRect/>
        </a:stretch>
      </xdr:blipFill>
      <xdr:spPr>
        <a:xfrm>
          <a:off x="9987572100" y="5143501"/>
          <a:ext cx="4695825" cy="2686050"/>
        </a:xfrm>
        <a:prstGeom prst="rect">
          <a:avLst/>
        </a:prstGeom>
      </xdr:spPr>
    </xdr:pic>
    <xdr:clientData/>
  </xdr:twoCellAnchor>
  <xdr:twoCellAnchor editAs="oneCell">
    <xdr:from>
      <xdr:col>4</xdr:col>
      <xdr:colOff>352426</xdr:colOff>
      <xdr:row>20</xdr:row>
      <xdr:rowOff>85725</xdr:rowOff>
    </xdr:from>
    <xdr:to>
      <xdr:col>9</xdr:col>
      <xdr:colOff>9526</xdr:colOff>
      <xdr:row>33</xdr:row>
      <xdr:rowOff>133350</xdr:rowOff>
    </xdr:to>
    <xdr:pic>
      <xdr:nvPicPr>
        <xdr:cNvPr id="5" name="Picture 4">
          <a:extLst>
            <a:ext uri="{FF2B5EF4-FFF2-40B4-BE49-F238E27FC236}">
              <a16:creationId xmlns:a16="http://schemas.microsoft.com/office/drawing/2014/main" id="{4E4CE473-AA95-4DAC-9DEB-C511D8436CB3}"/>
            </a:ext>
          </a:extLst>
        </xdr:cNvPr>
        <xdr:cNvPicPr>
          <a:picLocks noChangeAspect="1"/>
        </xdr:cNvPicPr>
      </xdr:nvPicPr>
      <xdr:blipFill>
        <a:blip xmlns:r="http://schemas.openxmlformats.org/officeDocument/2006/relationships" r:embed="rId3"/>
        <a:stretch>
          <a:fillRect/>
        </a:stretch>
      </xdr:blipFill>
      <xdr:spPr>
        <a:xfrm>
          <a:off x="9982190474" y="5191125"/>
          <a:ext cx="4962525" cy="2647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603389</xdr:colOff>
      <xdr:row>0</xdr:row>
      <xdr:rowOff>1</xdr:rowOff>
    </xdr:from>
    <xdr:to>
      <xdr:col>14</xdr:col>
      <xdr:colOff>0</xdr:colOff>
      <xdr:row>1</xdr:row>
      <xdr:rowOff>41413</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62213913" y="1"/>
          <a:ext cx="622437" cy="289890"/>
        </a:xfrm>
        <a:prstGeom prst="rect">
          <a:avLst/>
        </a:prstGeom>
      </xdr:spPr>
    </xdr:pic>
    <xdr:clientData/>
  </xdr:twoCellAnchor>
  <xdr:twoCellAnchor editAs="oneCell">
    <xdr:from>
      <xdr:col>13</xdr:col>
      <xdr:colOff>869674</xdr:colOff>
      <xdr:row>55</xdr:row>
      <xdr:rowOff>42917</xdr:rowOff>
    </xdr:from>
    <xdr:to>
      <xdr:col>13</xdr:col>
      <xdr:colOff>1185833</xdr:colOff>
      <xdr:row>56</xdr:row>
      <xdr:rowOff>49695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62253906" y="10073156"/>
          <a:ext cx="316159" cy="263539"/>
        </a:xfrm>
        <a:prstGeom prst="rect">
          <a:avLst/>
        </a:prstGeom>
      </xdr:spPr>
    </xdr:pic>
    <xdr:clientData/>
  </xdr:twoCellAnchor>
  <xdr:twoCellAnchor editAs="oneCell">
    <xdr:from>
      <xdr:col>13</xdr:col>
      <xdr:colOff>778564</xdr:colOff>
      <xdr:row>75</xdr:row>
      <xdr:rowOff>49695</xdr:rowOff>
    </xdr:from>
    <xdr:to>
      <xdr:col>13</xdr:col>
      <xdr:colOff>1174164</xdr:colOff>
      <xdr:row>75</xdr:row>
      <xdr:rowOff>306456</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762265575" y="13318434"/>
          <a:ext cx="395600" cy="256761"/>
        </a:xfrm>
        <a:prstGeom prst="rect">
          <a:avLst/>
        </a:prstGeom>
      </xdr:spPr>
    </xdr:pic>
    <xdr:clientData/>
  </xdr:twoCellAnchor>
  <xdr:oneCellAnchor>
    <xdr:from>
      <xdr:col>13</xdr:col>
      <xdr:colOff>603389</xdr:colOff>
      <xdr:row>47</xdr:row>
      <xdr:rowOff>1</xdr:rowOff>
    </xdr:from>
    <xdr:ext cx="622437" cy="289890"/>
    <xdr:pic>
      <xdr:nvPicPr>
        <xdr:cNvPr id="5" name="Picture 4">
          <a:extLst>
            <a:ext uri="{FF2B5EF4-FFF2-40B4-BE49-F238E27FC236}">
              <a16:creationId xmlns:a16="http://schemas.microsoft.com/office/drawing/2014/main" id="{3C7C6960-4E93-406D-B634-C2D9BC485310}"/>
            </a:ext>
          </a:extLst>
        </xdr:cNvPr>
        <xdr:cNvPicPr>
          <a:picLocks noChangeAspect="1"/>
        </xdr:cNvPicPr>
      </xdr:nvPicPr>
      <xdr:blipFill>
        <a:blip xmlns:r="http://schemas.openxmlformats.org/officeDocument/2006/relationships" r:embed="rId1"/>
        <a:stretch>
          <a:fillRect/>
        </a:stretch>
      </xdr:blipFill>
      <xdr:spPr>
        <a:xfrm>
          <a:off x="9762213913" y="1"/>
          <a:ext cx="622437" cy="289890"/>
        </a:xfrm>
        <a:prstGeom prst="rect">
          <a:avLst/>
        </a:prstGeom>
      </xdr:spPr>
    </xdr:pic>
    <xdr:clientData/>
  </xdr:oneCellAnchor>
  <xdr:oneCellAnchor>
    <xdr:from>
      <xdr:col>13</xdr:col>
      <xdr:colOff>778564</xdr:colOff>
      <xdr:row>81</xdr:row>
      <xdr:rowOff>49695</xdr:rowOff>
    </xdr:from>
    <xdr:ext cx="395600" cy="256761"/>
    <xdr:pic>
      <xdr:nvPicPr>
        <xdr:cNvPr id="6" name="Picture 5">
          <a:extLst>
            <a:ext uri="{FF2B5EF4-FFF2-40B4-BE49-F238E27FC236}">
              <a16:creationId xmlns:a16="http://schemas.microsoft.com/office/drawing/2014/main" id="{27227DDA-B37E-49A0-839B-B2A0DB6057BB}"/>
            </a:ext>
          </a:extLst>
        </xdr:cNvPr>
        <xdr:cNvPicPr>
          <a:picLocks noChangeAspect="1"/>
        </xdr:cNvPicPr>
      </xdr:nvPicPr>
      <xdr:blipFill>
        <a:blip xmlns:r="http://schemas.openxmlformats.org/officeDocument/2006/relationships" r:embed="rId2"/>
        <a:stretch>
          <a:fillRect/>
        </a:stretch>
      </xdr:blipFill>
      <xdr:spPr>
        <a:xfrm>
          <a:off x="9762265575" y="13359847"/>
          <a:ext cx="395600" cy="25676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A70AD1C7-7900-4E48-AE53-58A7278DA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8"/>
  <sheetViews>
    <sheetView rightToLeft="1" tabSelected="1" topLeftCell="A13" zoomScale="90" zoomScaleNormal="90" workbookViewId="0">
      <selection activeCell="T17" sqref="T17"/>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7" style="7" customWidth="1"/>
    <col min="8" max="8" width="14.125" style="7" customWidth="1"/>
    <col min="9" max="9" width="10.25" style="7" customWidth="1"/>
    <col min="10" max="10" width="7" style="7" customWidth="1"/>
    <col min="11" max="11" width="7.875" style="7" customWidth="1"/>
    <col min="12" max="12" width="5.375" style="7" customWidth="1"/>
    <col min="13" max="13" width="11.5" style="7" customWidth="1"/>
    <col min="14" max="14" width="15.875" style="7" customWidth="1"/>
    <col min="15" max="15" width="15.75" style="7" customWidth="1"/>
    <col min="16" max="16384" width="8" style="7"/>
  </cols>
  <sheetData>
    <row r="1" spans="1:15" s="2" customFormat="1" ht="27.75" customHeight="1" x14ac:dyDescent="0.35">
      <c r="A1" s="169" t="s">
        <v>0</v>
      </c>
      <c r="B1" s="170"/>
      <c r="C1" s="170"/>
      <c r="D1" s="170"/>
      <c r="E1" s="1"/>
      <c r="F1" s="1"/>
      <c r="G1" s="1"/>
      <c r="H1" s="1"/>
      <c r="I1" s="1"/>
      <c r="J1" s="1"/>
      <c r="K1" s="1"/>
      <c r="L1" s="1"/>
      <c r="M1" s="1"/>
      <c r="N1" s="1"/>
      <c r="O1" s="1"/>
    </row>
    <row r="2" spans="1:15" s="2" customFormat="1" ht="27.75" customHeight="1" x14ac:dyDescent="0.35">
      <c r="A2" s="171" t="s">
        <v>332</v>
      </c>
      <c r="B2" s="171"/>
      <c r="C2" s="171"/>
      <c r="D2" s="171"/>
      <c r="E2" s="172" t="s">
        <v>226</v>
      </c>
      <c r="F2" s="173"/>
      <c r="G2" s="173"/>
      <c r="H2" s="173"/>
      <c r="I2" s="173"/>
      <c r="J2" s="173"/>
      <c r="K2" s="173"/>
      <c r="L2" s="174"/>
      <c r="M2" s="3"/>
      <c r="N2" s="3"/>
      <c r="O2" s="3"/>
    </row>
    <row r="3" spans="1:15" s="2" customFormat="1" ht="27.75" customHeight="1" x14ac:dyDescent="0.35">
      <c r="A3" s="175" t="s">
        <v>331</v>
      </c>
      <c r="B3" s="176"/>
      <c r="C3" s="176"/>
      <c r="D3" s="176"/>
      <c r="E3" s="172"/>
      <c r="F3" s="173"/>
      <c r="G3" s="173"/>
      <c r="H3" s="173"/>
      <c r="I3" s="173"/>
      <c r="J3" s="173"/>
      <c r="K3" s="173"/>
      <c r="L3" s="174"/>
      <c r="M3" s="1"/>
      <c r="N3" s="1"/>
      <c r="O3" s="3"/>
    </row>
    <row r="4" spans="1:15" ht="21.95" customHeight="1" x14ac:dyDescent="0.35">
      <c r="A4" s="161" t="s">
        <v>1</v>
      </c>
      <c r="B4" s="162"/>
      <c r="C4" s="163"/>
      <c r="D4" s="164">
        <f>'نشرة التداول'!M98+'نشرة OTC'!H8</f>
        <v>843613794</v>
      </c>
      <c r="E4" s="165"/>
      <c r="F4" s="4"/>
      <c r="G4" s="154" t="s">
        <v>2</v>
      </c>
      <c r="H4" s="157"/>
      <c r="I4" s="166">
        <f>'نشرة التداول'!N98+'نشرة OTC'!I8</f>
        <v>1545311992.6199999</v>
      </c>
      <c r="J4" s="166"/>
      <c r="K4" s="166"/>
      <c r="L4" s="5"/>
      <c r="M4" s="153" t="s">
        <v>3</v>
      </c>
      <c r="N4" s="154"/>
      <c r="O4" s="6">
        <f>'نشرة التداول'!L98+'نشرة OTC'!G8</f>
        <v>1509</v>
      </c>
    </row>
    <row r="5" spans="1:15" ht="21.95" customHeight="1" x14ac:dyDescent="0.35">
      <c r="A5" s="1"/>
      <c r="B5" s="1"/>
      <c r="C5" s="1"/>
      <c r="D5" s="8"/>
      <c r="E5" s="9"/>
      <c r="F5" s="8"/>
      <c r="G5" s="8"/>
      <c r="H5" s="8"/>
      <c r="I5" s="8"/>
      <c r="J5" s="8"/>
      <c r="K5" s="10"/>
      <c r="L5" s="155"/>
      <c r="M5" s="156"/>
      <c r="N5" s="156"/>
      <c r="O5" s="11" t="s">
        <v>235</v>
      </c>
    </row>
    <row r="6" spans="1:15" ht="21.95" customHeight="1" x14ac:dyDescent="0.35">
      <c r="A6" s="12" t="s">
        <v>4</v>
      </c>
      <c r="B6" s="154">
        <v>1032.68</v>
      </c>
      <c r="C6" s="157"/>
      <c r="D6" s="154" t="s">
        <v>5</v>
      </c>
      <c r="E6" s="157"/>
      <c r="F6" s="1"/>
      <c r="G6" s="12" t="s">
        <v>6</v>
      </c>
      <c r="H6" s="13">
        <v>1290.6099999999999</v>
      </c>
      <c r="I6" s="158" t="s">
        <v>5</v>
      </c>
      <c r="J6" s="159"/>
      <c r="K6" s="160"/>
      <c r="L6" s="155"/>
      <c r="M6" s="156"/>
      <c r="N6" s="156"/>
      <c r="O6" s="14"/>
    </row>
    <row r="7" spans="1:15" ht="21.95" customHeight="1" x14ac:dyDescent="0.35">
      <c r="A7" s="12" t="s">
        <v>7</v>
      </c>
      <c r="B7" s="154">
        <v>1019.71</v>
      </c>
      <c r="C7" s="157"/>
      <c r="D7" s="154" t="s">
        <v>5</v>
      </c>
      <c r="E7" s="157"/>
      <c r="F7" s="15"/>
      <c r="G7" s="12" t="s">
        <v>8</v>
      </c>
      <c r="H7" s="13">
        <v>1285.1600000000001</v>
      </c>
      <c r="I7" s="158" t="s">
        <v>5</v>
      </c>
      <c r="J7" s="159"/>
      <c r="K7" s="160"/>
      <c r="L7" s="155"/>
      <c r="M7" s="156"/>
      <c r="N7" s="156"/>
      <c r="O7" s="14"/>
    </row>
    <row r="8" spans="1:15" ht="21.95" customHeight="1" x14ac:dyDescent="0.35">
      <c r="A8" s="12" t="s">
        <v>9</v>
      </c>
      <c r="B8" s="167">
        <f>((B6/B7)-1)*100</f>
        <v>1.2719302546802647</v>
      </c>
      <c r="C8" s="168"/>
      <c r="D8" s="154" t="s">
        <v>10</v>
      </c>
      <c r="E8" s="157"/>
      <c r="F8" s="15"/>
      <c r="G8" s="12" t="s">
        <v>9</v>
      </c>
      <c r="H8" s="147">
        <f>((H6/H7)-1)*100</f>
        <v>0.42407171091536355</v>
      </c>
      <c r="I8" s="158" t="s">
        <v>10</v>
      </c>
      <c r="J8" s="159"/>
      <c r="K8" s="160"/>
      <c r="L8" s="155"/>
      <c r="M8" s="156"/>
      <c r="N8" s="156"/>
      <c r="O8" s="14"/>
    </row>
    <row r="9" spans="1:15" ht="21.95" customHeight="1" x14ac:dyDescent="0.35">
      <c r="A9" s="12" t="s">
        <v>11</v>
      </c>
      <c r="B9" s="167">
        <f>B6-B7</f>
        <v>12.970000000000027</v>
      </c>
      <c r="C9" s="168">
        <f>B6-B7</f>
        <v>12.970000000000027</v>
      </c>
      <c r="D9" s="154" t="s">
        <v>5</v>
      </c>
      <c r="E9" s="157"/>
      <c r="F9" s="15"/>
      <c r="G9" s="12" t="s">
        <v>11</v>
      </c>
      <c r="H9" s="147">
        <f>H6-H7</f>
        <v>5.4499999999998181</v>
      </c>
      <c r="I9" s="158" t="s">
        <v>5</v>
      </c>
      <c r="J9" s="159"/>
      <c r="K9" s="160"/>
      <c r="L9" s="155"/>
      <c r="M9" s="156"/>
      <c r="N9" s="156"/>
      <c r="O9" s="14"/>
    </row>
    <row r="10" spans="1:15" ht="15" customHeight="1" x14ac:dyDescent="0.35">
      <c r="A10" s="16"/>
      <c r="B10" s="16"/>
      <c r="C10" s="17"/>
      <c r="D10" s="17"/>
      <c r="E10" s="16"/>
      <c r="F10" s="8"/>
      <c r="G10" s="18"/>
      <c r="H10" s="19"/>
      <c r="I10" s="18"/>
      <c r="J10" s="18"/>
      <c r="K10" s="18"/>
      <c r="L10" s="155"/>
      <c r="M10" s="156"/>
      <c r="N10" s="156"/>
      <c r="O10" s="14"/>
    </row>
    <row r="11" spans="1:15" ht="21.95" customHeight="1" x14ac:dyDescent="0.35">
      <c r="A11" s="12" t="s">
        <v>12</v>
      </c>
      <c r="B11" s="20">
        <v>103</v>
      </c>
      <c r="C11" s="13" t="s">
        <v>13</v>
      </c>
      <c r="D11" s="20">
        <v>15</v>
      </c>
      <c r="E11" s="20">
        <v>118</v>
      </c>
      <c r="F11" s="21"/>
      <c r="G11" s="12" t="s">
        <v>14</v>
      </c>
      <c r="H11" s="20">
        <v>37</v>
      </c>
      <c r="I11" s="13" t="s">
        <v>15</v>
      </c>
      <c r="J11" s="20">
        <v>14</v>
      </c>
      <c r="K11" s="20">
        <f>J11+H11</f>
        <v>51</v>
      </c>
      <c r="L11" s="155"/>
      <c r="M11" s="156"/>
      <c r="N11" s="156"/>
      <c r="O11" s="14"/>
    </row>
    <row r="12" spans="1:15" ht="21.95" customHeight="1" x14ac:dyDescent="0.35">
      <c r="A12" s="12" t="s">
        <v>16</v>
      </c>
      <c r="B12" s="20">
        <v>54</v>
      </c>
      <c r="C12" s="13" t="s">
        <v>13</v>
      </c>
      <c r="D12" s="20">
        <v>1</v>
      </c>
      <c r="E12" s="20">
        <f>D12+B12</f>
        <v>55</v>
      </c>
      <c r="F12" s="22"/>
      <c r="G12" s="181" t="s">
        <v>17</v>
      </c>
      <c r="H12" s="181"/>
      <c r="I12" s="181"/>
      <c r="J12" s="182">
        <v>10</v>
      </c>
      <c r="K12" s="183"/>
      <c r="L12" s="155"/>
      <c r="M12" s="156"/>
      <c r="N12" s="156"/>
      <c r="O12" s="23"/>
    </row>
    <row r="13" spans="1:15" ht="21.95" customHeight="1" x14ac:dyDescent="0.35">
      <c r="A13" s="177" t="s">
        <v>18</v>
      </c>
      <c r="B13" s="178"/>
      <c r="C13" s="178"/>
      <c r="D13" s="178"/>
      <c r="E13" s="20">
        <v>4</v>
      </c>
      <c r="F13" s="22"/>
      <c r="G13" s="179" t="s">
        <v>19</v>
      </c>
      <c r="H13" s="179"/>
      <c r="I13" s="179"/>
      <c r="J13" s="180">
        <v>19</v>
      </c>
      <c r="K13" s="180"/>
      <c r="L13" s="155"/>
      <c r="M13" s="156"/>
      <c r="N13" s="156"/>
      <c r="O13" s="23"/>
    </row>
    <row r="14" spans="1:15" ht="21.95" customHeight="1" x14ac:dyDescent="0.35">
      <c r="A14" s="177" t="s">
        <v>20</v>
      </c>
      <c r="B14" s="178"/>
      <c r="C14" s="178"/>
      <c r="D14" s="178"/>
      <c r="E14" s="24">
        <v>8</v>
      </c>
      <c r="F14" s="25"/>
      <c r="G14" s="23"/>
      <c r="H14" s="23"/>
      <c r="I14" s="23"/>
      <c r="J14" s="23"/>
      <c r="K14" s="23"/>
      <c r="L14" s="155"/>
      <c r="M14" s="156"/>
      <c r="N14" s="156"/>
      <c r="O14" s="23"/>
    </row>
    <row r="15" spans="1:15" ht="47.25" customHeight="1" x14ac:dyDescent="0.35">
      <c r="A15" s="155"/>
      <c r="B15" s="156"/>
      <c r="C15" s="156"/>
      <c r="D15" s="156"/>
      <c r="E15" s="155"/>
      <c r="F15" s="156"/>
      <c r="G15" s="23"/>
      <c r="H15" s="23"/>
      <c r="I15" s="23"/>
      <c r="J15" s="155"/>
      <c r="K15" s="156"/>
      <c r="L15" s="155"/>
      <c r="M15" s="156"/>
      <c r="N15" s="156"/>
      <c r="O15" s="23"/>
    </row>
    <row r="16" spans="1:15" ht="107.25" customHeight="1" x14ac:dyDescent="0.35">
      <c r="A16" s="155"/>
      <c r="B16" s="156"/>
      <c r="C16" s="156"/>
      <c r="D16" s="156"/>
      <c r="E16" s="155"/>
      <c r="F16" s="156"/>
      <c r="G16" s="23"/>
      <c r="H16" s="23"/>
      <c r="I16" s="23"/>
      <c r="J16" s="155"/>
      <c r="K16" s="156"/>
      <c r="L16" s="155"/>
      <c r="M16" s="156"/>
      <c r="N16" s="156"/>
      <c r="O16" s="23"/>
    </row>
    <row r="17" spans="1:15" ht="70.5" customHeight="1" x14ac:dyDescent="0.35">
      <c r="A17" s="155"/>
      <c r="B17" s="156"/>
      <c r="C17" s="156"/>
      <c r="D17" s="156"/>
      <c r="E17" s="155"/>
      <c r="F17" s="156"/>
      <c r="G17" s="23"/>
      <c r="H17" s="23"/>
      <c r="I17" s="23"/>
      <c r="J17" s="155"/>
      <c r="K17" s="156"/>
      <c r="L17" s="155"/>
      <c r="M17" s="156"/>
      <c r="N17" s="156"/>
      <c r="O17" s="23"/>
    </row>
    <row r="18" spans="1:15" ht="20.25" customHeight="1" x14ac:dyDescent="0.25">
      <c r="A18" s="144" t="s">
        <v>328</v>
      </c>
      <c r="B18" s="188" t="s">
        <v>329</v>
      </c>
      <c r="C18" s="189"/>
      <c r="D18" s="189"/>
      <c r="E18" s="189"/>
      <c r="F18" s="189"/>
      <c r="G18" s="189"/>
      <c r="H18" s="189"/>
      <c r="I18" s="189"/>
      <c r="J18" s="189"/>
      <c r="K18" s="189"/>
      <c r="L18" s="189"/>
      <c r="M18" s="189"/>
      <c r="N18" s="189"/>
      <c r="O18" s="190"/>
    </row>
    <row r="19" spans="1:15" ht="39" customHeight="1" x14ac:dyDescent="0.25">
      <c r="A19" s="149" t="s">
        <v>351</v>
      </c>
      <c r="B19" s="150" t="s">
        <v>352</v>
      </c>
      <c r="C19" s="151"/>
      <c r="D19" s="151"/>
      <c r="E19" s="151"/>
      <c r="F19" s="151"/>
      <c r="G19" s="151"/>
      <c r="H19" s="151"/>
      <c r="I19" s="151"/>
      <c r="J19" s="151"/>
      <c r="K19" s="151"/>
      <c r="L19" s="151"/>
      <c r="M19" s="151"/>
      <c r="N19" s="151"/>
      <c r="O19" s="152"/>
    </row>
    <row r="20" spans="1:15" ht="20.25" customHeight="1" x14ac:dyDescent="0.25">
      <c r="A20" s="149" t="s">
        <v>348</v>
      </c>
      <c r="B20" s="150" t="s">
        <v>349</v>
      </c>
      <c r="C20" s="151"/>
      <c r="D20" s="151"/>
      <c r="E20" s="151"/>
      <c r="F20" s="151"/>
      <c r="G20" s="151"/>
      <c r="H20" s="151"/>
      <c r="I20" s="151"/>
      <c r="J20" s="151"/>
      <c r="K20" s="151"/>
      <c r="L20" s="151"/>
      <c r="M20" s="151"/>
      <c r="N20" s="151"/>
      <c r="O20" s="152"/>
    </row>
    <row r="21" spans="1:15" ht="21" customHeight="1" x14ac:dyDescent="0.25">
      <c r="A21" s="149" t="s">
        <v>348</v>
      </c>
      <c r="B21" s="150" t="s">
        <v>350</v>
      </c>
      <c r="C21" s="151"/>
      <c r="D21" s="151"/>
      <c r="E21" s="151"/>
      <c r="F21" s="151"/>
      <c r="G21" s="151"/>
      <c r="H21" s="151"/>
      <c r="I21" s="151"/>
      <c r="J21" s="151"/>
      <c r="K21" s="151"/>
      <c r="L21" s="151"/>
      <c r="M21" s="151"/>
      <c r="N21" s="151"/>
      <c r="O21" s="152"/>
    </row>
    <row r="22" spans="1:15" ht="42" customHeight="1" x14ac:dyDescent="0.25">
      <c r="A22" s="144" t="s">
        <v>301</v>
      </c>
      <c r="B22" s="188" t="s">
        <v>305</v>
      </c>
      <c r="C22" s="189"/>
      <c r="D22" s="189"/>
      <c r="E22" s="189"/>
      <c r="F22" s="189"/>
      <c r="G22" s="189"/>
      <c r="H22" s="189"/>
      <c r="I22" s="189"/>
      <c r="J22" s="189"/>
      <c r="K22" s="189"/>
      <c r="L22" s="189"/>
      <c r="M22" s="189"/>
      <c r="N22" s="189"/>
      <c r="O22" s="190"/>
    </row>
    <row r="23" spans="1:15" ht="24" customHeight="1" x14ac:dyDescent="0.25">
      <c r="A23" s="145" t="s">
        <v>303</v>
      </c>
      <c r="B23" s="188" t="s">
        <v>365</v>
      </c>
      <c r="C23" s="189"/>
      <c r="D23" s="189"/>
      <c r="E23" s="189"/>
      <c r="F23" s="189"/>
      <c r="G23" s="189"/>
      <c r="H23" s="189"/>
      <c r="I23" s="189"/>
      <c r="J23" s="189"/>
      <c r="K23" s="189"/>
      <c r="L23" s="189"/>
      <c r="M23" s="189"/>
      <c r="N23" s="189"/>
      <c r="O23" s="190"/>
    </row>
    <row r="24" spans="1:15" ht="38.25" customHeight="1" x14ac:dyDescent="0.25">
      <c r="A24" s="145" t="s">
        <v>304</v>
      </c>
      <c r="B24" s="188" t="s">
        <v>366</v>
      </c>
      <c r="C24" s="189"/>
      <c r="D24" s="189"/>
      <c r="E24" s="189"/>
      <c r="F24" s="189"/>
      <c r="G24" s="189"/>
      <c r="H24" s="189"/>
      <c r="I24" s="189"/>
      <c r="J24" s="189"/>
      <c r="K24" s="189"/>
      <c r="L24" s="189"/>
      <c r="M24" s="189"/>
      <c r="N24" s="189"/>
      <c r="O24" s="190"/>
    </row>
    <row r="25" spans="1:15" ht="36" customHeight="1" x14ac:dyDescent="0.25">
      <c r="A25" s="145" t="s">
        <v>302</v>
      </c>
      <c r="B25" s="188" t="s">
        <v>367</v>
      </c>
      <c r="C25" s="189"/>
      <c r="D25" s="189"/>
      <c r="E25" s="189"/>
      <c r="F25" s="189"/>
      <c r="G25" s="189"/>
      <c r="H25" s="189"/>
      <c r="I25" s="189"/>
      <c r="J25" s="189"/>
      <c r="K25" s="189"/>
      <c r="L25" s="189"/>
      <c r="M25" s="189"/>
      <c r="N25" s="189"/>
      <c r="O25" s="190"/>
    </row>
    <row r="26" spans="1:15" ht="27.75" customHeight="1" x14ac:dyDescent="0.25">
      <c r="A26" s="145" t="s">
        <v>285</v>
      </c>
      <c r="B26" s="188" t="s">
        <v>314</v>
      </c>
      <c r="C26" s="189"/>
      <c r="D26" s="189"/>
      <c r="E26" s="189"/>
      <c r="F26" s="189"/>
      <c r="G26" s="189"/>
      <c r="H26" s="189"/>
      <c r="I26" s="189"/>
      <c r="J26" s="189"/>
      <c r="K26" s="189"/>
      <c r="L26" s="189"/>
      <c r="M26" s="189"/>
      <c r="N26" s="189"/>
      <c r="O26" s="190"/>
    </row>
    <row r="27" spans="1:15" ht="21" customHeight="1" x14ac:dyDescent="0.25">
      <c r="A27" s="146" t="s">
        <v>21</v>
      </c>
      <c r="B27" s="185" t="s">
        <v>288</v>
      </c>
      <c r="C27" s="186"/>
      <c r="D27" s="186"/>
      <c r="E27" s="186"/>
      <c r="F27" s="186"/>
      <c r="G27" s="186"/>
      <c r="H27" s="186"/>
      <c r="I27" s="186"/>
      <c r="J27" s="186"/>
      <c r="K27" s="186"/>
      <c r="L27" s="186"/>
      <c r="M27" s="186"/>
      <c r="N27" s="186"/>
      <c r="O27" s="187"/>
    </row>
    <row r="28" spans="1:15" ht="20.25" customHeight="1" x14ac:dyDescent="0.25">
      <c r="A28" s="184" t="s">
        <v>22</v>
      </c>
      <c r="B28" s="184"/>
      <c r="C28" s="184"/>
      <c r="D28" s="184"/>
      <c r="E28" s="184"/>
      <c r="F28" s="184" t="s">
        <v>23</v>
      </c>
      <c r="G28" s="184"/>
      <c r="H28" s="184"/>
      <c r="I28" s="184"/>
      <c r="J28" s="184"/>
      <c r="K28" s="184"/>
      <c r="L28" s="184"/>
      <c r="M28" s="184" t="s">
        <v>24</v>
      </c>
      <c r="N28" s="184"/>
      <c r="O28" s="184"/>
    </row>
  </sheetData>
  <mergeCells count="63">
    <mergeCell ref="A28:E28"/>
    <mergeCell ref="F28:L28"/>
    <mergeCell ref="M28:O28"/>
    <mergeCell ref="J17:K17"/>
    <mergeCell ref="L17:N17"/>
    <mergeCell ref="B27:O27"/>
    <mergeCell ref="A17:D17"/>
    <mergeCell ref="E17:F17"/>
    <mergeCell ref="B26:O26"/>
    <mergeCell ref="B24:O24"/>
    <mergeCell ref="B25:O25"/>
    <mergeCell ref="B23:O23"/>
    <mergeCell ref="B22:O22"/>
    <mergeCell ref="B18:O18"/>
    <mergeCell ref="B20:O20"/>
    <mergeCell ref="B21:O21"/>
    <mergeCell ref="A16:D16"/>
    <mergeCell ref="E16:F16"/>
    <mergeCell ref="J16:K16"/>
    <mergeCell ref="L16:N16"/>
    <mergeCell ref="A14:D14"/>
    <mergeCell ref="A15:D15"/>
    <mergeCell ref="L15:N15"/>
    <mergeCell ref="E15:F15"/>
    <mergeCell ref="J15:K15"/>
    <mergeCell ref="L14:N14"/>
    <mergeCell ref="A13:D13"/>
    <mergeCell ref="G13:I13"/>
    <mergeCell ref="J13:K13"/>
    <mergeCell ref="L13:N13"/>
    <mergeCell ref="B9:C9"/>
    <mergeCell ref="D9:E9"/>
    <mergeCell ref="I9:K9"/>
    <mergeCell ref="L9:N9"/>
    <mergeCell ref="L10:N10"/>
    <mergeCell ref="G12:I12"/>
    <mergeCell ref="J12:K12"/>
    <mergeCell ref="L11:N11"/>
    <mergeCell ref="L12:N12"/>
    <mergeCell ref="D8:E8"/>
    <mergeCell ref="I8:K8"/>
    <mergeCell ref="L8:N8"/>
    <mergeCell ref="A1:D1"/>
    <mergeCell ref="A2:D2"/>
    <mergeCell ref="E2:L2"/>
    <mergeCell ref="A3:D3"/>
    <mergeCell ref="E3:L3"/>
    <mergeCell ref="B19:O19"/>
    <mergeCell ref="M4:N4"/>
    <mergeCell ref="L5:N5"/>
    <mergeCell ref="B6:C6"/>
    <mergeCell ref="D6:E6"/>
    <mergeCell ref="I6:K6"/>
    <mergeCell ref="L6:N6"/>
    <mergeCell ref="A4:C4"/>
    <mergeCell ref="D4:E4"/>
    <mergeCell ref="G4:H4"/>
    <mergeCell ref="I4:K4"/>
    <mergeCell ref="B7:C7"/>
    <mergeCell ref="D7:E7"/>
    <mergeCell ref="I7:K7"/>
    <mergeCell ref="L7:N7"/>
    <mergeCell ref="B8:C8"/>
  </mergeCells>
  <pageMargins left="0" right="0" top="0" bottom="0" header="0" footer="0"/>
  <pageSetup paperSize="9" scale="70" orientation="landscape"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rightToLeft="1" topLeftCell="A10" workbookViewId="0">
      <selection activeCell="F22" sqref="F22"/>
    </sheetView>
  </sheetViews>
  <sheetFormatPr defaultColWidth="8" defaultRowHeight="15.75" x14ac:dyDescent="0.25"/>
  <cols>
    <col min="1" max="1" width="22.25" style="27" customWidth="1"/>
    <col min="2" max="2" width="8.75" style="27" customWidth="1"/>
    <col min="3" max="3" width="8" style="27"/>
    <col min="4" max="4" width="23.5" style="27" customWidth="1"/>
    <col min="5" max="5" width="4.875" style="27" customWidth="1"/>
    <col min="6" max="6" width="21.125" style="27" customWidth="1"/>
    <col min="7" max="7" width="11.5" style="27" customWidth="1"/>
    <col min="8" max="8" width="8" style="27"/>
    <col min="9" max="9" width="24.125" style="27" customWidth="1"/>
    <col min="10" max="16384" width="8" style="27"/>
  </cols>
  <sheetData>
    <row r="1" spans="1:9" x14ac:dyDescent="0.25">
      <c r="A1" s="26"/>
      <c r="B1" s="26"/>
      <c r="C1" s="26"/>
      <c r="D1" s="26"/>
      <c r="E1" s="26"/>
      <c r="F1" s="26"/>
      <c r="G1" s="26"/>
      <c r="H1" s="26"/>
      <c r="I1" s="26"/>
    </row>
    <row r="2" spans="1:9" ht="18.75" x14ac:dyDescent="0.3">
      <c r="A2" s="191" t="s">
        <v>25</v>
      </c>
      <c r="B2" s="192"/>
      <c r="C2" s="192"/>
      <c r="D2" s="192"/>
      <c r="E2" s="192"/>
      <c r="F2" s="192"/>
      <c r="G2" s="192"/>
      <c r="H2" s="192"/>
      <c r="I2" s="193"/>
    </row>
    <row r="3" spans="1:9" x14ac:dyDescent="0.25">
      <c r="A3" s="199"/>
      <c r="B3" s="200"/>
      <c r="C3" s="200"/>
      <c r="D3" s="200"/>
      <c r="E3" s="200"/>
      <c r="F3" s="200"/>
      <c r="G3" s="200"/>
      <c r="H3" s="200"/>
      <c r="I3" s="201"/>
    </row>
    <row r="4" spans="1:9" ht="24.75" customHeight="1" x14ac:dyDescent="0.25">
      <c r="A4" s="28"/>
      <c r="B4" s="28"/>
      <c r="C4" s="28"/>
      <c r="D4" s="28"/>
      <c r="E4" s="26"/>
      <c r="F4" s="26"/>
      <c r="G4" s="26"/>
      <c r="H4" s="26"/>
      <c r="I4" s="26"/>
    </row>
    <row r="5" spans="1:9" ht="17.25" x14ac:dyDescent="0.25">
      <c r="A5" s="194" t="s">
        <v>26</v>
      </c>
      <c r="B5" s="195"/>
      <c r="C5" s="195"/>
      <c r="D5" s="196"/>
      <c r="E5" s="74"/>
      <c r="F5" s="194" t="s">
        <v>27</v>
      </c>
      <c r="G5" s="195"/>
      <c r="H5" s="195"/>
      <c r="I5" s="196"/>
    </row>
    <row r="6" spans="1:9" ht="20.100000000000001" customHeight="1" x14ac:dyDescent="0.25">
      <c r="A6" s="30" t="s">
        <v>28</v>
      </c>
      <c r="B6" s="31" t="s">
        <v>29</v>
      </c>
      <c r="C6" s="32" t="s">
        <v>30</v>
      </c>
      <c r="D6" s="33" t="s">
        <v>31</v>
      </c>
      <c r="E6" s="34"/>
      <c r="F6" s="35" t="s">
        <v>28</v>
      </c>
      <c r="G6" s="36" t="s">
        <v>29</v>
      </c>
      <c r="H6" s="36" t="s">
        <v>32</v>
      </c>
      <c r="I6" s="36" t="s">
        <v>31</v>
      </c>
    </row>
    <row r="7" spans="1:9" ht="20.100000000000001" customHeight="1" x14ac:dyDescent="0.25">
      <c r="A7" s="49" t="s">
        <v>131</v>
      </c>
      <c r="B7" s="106">
        <v>0.09</v>
      </c>
      <c r="C7" s="109">
        <v>12.5</v>
      </c>
      <c r="D7" s="108">
        <v>5994935</v>
      </c>
      <c r="E7" s="34"/>
      <c r="F7" s="82" t="s">
        <v>33</v>
      </c>
      <c r="G7" s="106">
        <v>0.9</v>
      </c>
      <c r="H7" s="110">
        <v>-10</v>
      </c>
      <c r="I7" s="108">
        <v>300261</v>
      </c>
    </row>
    <row r="8" spans="1:9" ht="20.100000000000001" customHeight="1" x14ac:dyDescent="0.25">
      <c r="A8" s="82" t="s">
        <v>143</v>
      </c>
      <c r="B8" s="106">
        <v>12.48</v>
      </c>
      <c r="C8" s="109">
        <v>4</v>
      </c>
      <c r="D8" s="108">
        <v>1082375</v>
      </c>
      <c r="E8" s="34"/>
      <c r="F8" s="82" t="s">
        <v>241</v>
      </c>
      <c r="G8" s="106">
        <v>0.13</v>
      </c>
      <c r="H8" s="110">
        <v>-7.14</v>
      </c>
      <c r="I8" s="114">
        <v>100000</v>
      </c>
    </row>
    <row r="9" spans="1:9" ht="20.100000000000001" customHeight="1" x14ac:dyDescent="0.25">
      <c r="A9" s="82" t="s">
        <v>58</v>
      </c>
      <c r="B9" s="106">
        <v>0.28000000000000003</v>
      </c>
      <c r="C9" s="109">
        <v>3.7</v>
      </c>
      <c r="D9" s="108">
        <v>34604001</v>
      </c>
      <c r="E9" s="34"/>
      <c r="F9" s="111" t="s">
        <v>292</v>
      </c>
      <c r="G9" s="112">
        <v>7.51</v>
      </c>
      <c r="H9" s="124">
        <v>-6.12</v>
      </c>
      <c r="I9" s="114">
        <v>734614</v>
      </c>
    </row>
    <row r="10" spans="1:9" ht="20.100000000000001" customHeight="1" x14ac:dyDescent="0.25">
      <c r="A10" s="111" t="s">
        <v>40</v>
      </c>
      <c r="B10" s="112">
        <v>0.36</v>
      </c>
      <c r="C10" s="113">
        <v>2.86</v>
      </c>
      <c r="D10" s="114">
        <v>89323955</v>
      </c>
      <c r="E10" s="34"/>
      <c r="F10" s="111" t="s">
        <v>127</v>
      </c>
      <c r="G10" s="112">
        <v>0.16</v>
      </c>
      <c r="H10" s="124">
        <v>-5.88</v>
      </c>
      <c r="I10" s="114">
        <v>1000</v>
      </c>
    </row>
    <row r="11" spans="1:9" ht="20.100000000000001" customHeight="1" x14ac:dyDescent="0.25">
      <c r="A11" s="111" t="s">
        <v>110</v>
      </c>
      <c r="B11" s="112">
        <v>1.45</v>
      </c>
      <c r="C11" s="113">
        <v>2.84</v>
      </c>
      <c r="D11" s="114">
        <v>2100000</v>
      </c>
      <c r="E11" s="34"/>
      <c r="F11" s="111" t="s">
        <v>260</v>
      </c>
      <c r="G11" s="112">
        <v>62</v>
      </c>
      <c r="H11" s="124">
        <v>-4.6300569143208792</v>
      </c>
      <c r="I11" s="114">
        <v>65404</v>
      </c>
    </row>
    <row r="12" spans="1:9" ht="35.25" customHeight="1" x14ac:dyDescent="0.25">
      <c r="A12" s="37"/>
      <c r="B12" s="37"/>
      <c r="C12" s="37"/>
      <c r="D12" s="37"/>
      <c r="E12" s="37"/>
      <c r="F12" s="37"/>
      <c r="G12" s="37"/>
      <c r="H12" s="37"/>
      <c r="I12" s="37"/>
    </row>
    <row r="13" spans="1:9" x14ac:dyDescent="0.25">
      <c r="A13" s="38"/>
      <c r="B13" s="39"/>
      <c r="C13" s="40"/>
      <c r="D13" s="41"/>
      <c r="E13" s="42"/>
      <c r="F13" s="43"/>
      <c r="G13" s="39"/>
      <c r="H13" s="44"/>
      <c r="I13" s="41"/>
    </row>
    <row r="14" spans="1:9" ht="17.25" x14ac:dyDescent="0.25">
      <c r="A14" s="197" t="s">
        <v>37</v>
      </c>
      <c r="B14" s="197"/>
      <c r="C14" s="197"/>
      <c r="D14" s="197"/>
      <c r="E14" s="75"/>
      <c r="F14" s="198" t="s">
        <v>38</v>
      </c>
      <c r="G14" s="198"/>
      <c r="H14" s="198"/>
      <c r="I14" s="198"/>
    </row>
    <row r="15" spans="1:9" ht="27" customHeight="1" x14ac:dyDescent="0.25">
      <c r="A15" s="45" t="s">
        <v>28</v>
      </c>
      <c r="B15" s="46" t="s">
        <v>29</v>
      </c>
      <c r="C15" s="47" t="s">
        <v>30</v>
      </c>
      <c r="D15" s="33" t="s">
        <v>31</v>
      </c>
      <c r="E15" s="29"/>
      <c r="F15" s="35" t="s">
        <v>28</v>
      </c>
      <c r="G15" s="36" t="s">
        <v>29</v>
      </c>
      <c r="H15" s="36" t="s">
        <v>32</v>
      </c>
      <c r="I15" s="36" t="s">
        <v>39</v>
      </c>
    </row>
    <row r="16" spans="1:9" ht="19.5" customHeight="1" x14ac:dyDescent="0.25">
      <c r="A16" s="82" t="s">
        <v>253</v>
      </c>
      <c r="B16" s="106">
        <v>1.96</v>
      </c>
      <c r="C16" s="107">
        <v>1.03</v>
      </c>
      <c r="D16" s="108">
        <v>339018174</v>
      </c>
      <c r="E16" s="48"/>
      <c r="F16" s="82" t="s">
        <v>253</v>
      </c>
      <c r="G16" s="106">
        <v>1.96</v>
      </c>
      <c r="H16" s="107">
        <v>1.03</v>
      </c>
      <c r="I16" s="108">
        <v>657680962.5</v>
      </c>
    </row>
    <row r="17" spans="1:9" ht="20.100000000000001" customHeight="1" x14ac:dyDescent="0.25">
      <c r="A17" s="82" t="s">
        <v>282</v>
      </c>
      <c r="B17" s="106">
        <v>3.1</v>
      </c>
      <c r="C17" s="107">
        <v>2.65</v>
      </c>
      <c r="D17" s="108">
        <v>95812434</v>
      </c>
      <c r="E17" s="48"/>
      <c r="F17" s="82" t="s">
        <v>282</v>
      </c>
      <c r="G17" s="106">
        <v>3.1</v>
      </c>
      <c r="H17" s="107">
        <v>2.65</v>
      </c>
      <c r="I17" s="108">
        <v>297623236.70999998</v>
      </c>
    </row>
    <row r="18" spans="1:9" ht="20.100000000000001" customHeight="1" x14ac:dyDescent="0.25">
      <c r="A18" s="82" t="s">
        <v>40</v>
      </c>
      <c r="B18" s="106">
        <v>0.36</v>
      </c>
      <c r="C18" s="107">
        <v>2.86</v>
      </c>
      <c r="D18" s="108">
        <v>89323955</v>
      </c>
      <c r="E18" s="48"/>
      <c r="F18" s="82" t="s">
        <v>84</v>
      </c>
      <c r="G18" s="106">
        <v>6.74</v>
      </c>
      <c r="H18" s="107">
        <v>2.12</v>
      </c>
      <c r="I18" s="108">
        <v>100340204.52</v>
      </c>
    </row>
    <row r="19" spans="1:9" ht="20.100000000000001" customHeight="1" x14ac:dyDescent="0.25">
      <c r="A19" s="82" t="s">
        <v>55</v>
      </c>
      <c r="B19" s="106">
        <v>0.68</v>
      </c>
      <c r="C19" s="107">
        <v>-1.45</v>
      </c>
      <c r="D19" s="108">
        <v>67636000</v>
      </c>
      <c r="E19" s="48"/>
      <c r="F19" s="82" t="s">
        <v>290</v>
      </c>
      <c r="G19" s="106">
        <v>16.84</v>
      </c>
      <c r="H19" s="107">
        <v>-0.65</v>
      </c>
      <c r="I19" s="108">
        <v>94515547.769999996</v>
      </c>
    </row>
    <row r="20" spans="1:9" ht="20.100000000000001" customHeight="1" x14ac:dyDescent="0.25">
      <c r="A20" s="82" t="s">
        <v>58</v>
      </c>
      <c r="B20" s="106">
        <v>0.28000000000000003</v>
      </c>
      <c r="C20" s="107">
        <v>3.7</v>
      </c>
      <c r="D20" s="108">
        <v>34604001</v>
      </c>
      <c r="E20" s="48"/>
      <c r="F20" s="82" t="s">
        <v>279</v>
      </c>
      <c r="G20" s="106">
        <v>4.0199999999999996</v>
      </c>
      <c r="H20" s="107">
        <v>-0.25</v>
      </c>
      <c r="I20" s="108">
        <v>68183890.579999998</v>
      </c>
    </row>
    <row r="21" spans="1:9" x14ac:dyDescent="0.25">
      <c r="E21" s="48"/>
    </row>
  </sheetData>
  <mergeCells count="6">
    <mergeCell ref="A2:I2"/>
    <mergeCell ref="A5:D5"/>
    <mergeCell ref="F5:I5"/>
    <mergeCell ref="A14:D14"/>
    <mergeCell ref="F14:I14"/>
    <mergeCell ref="A3:I3"/>
  </mergeCells>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0"/>
  <sheetViews>
    <sheetView rightToLeft="1" topLeftCell="A70" zoomScale="115" zoomScaleNormal="115" workbookViewId="0">
      <selection activeCell="A82" sqref="A82:XFD83"/>
    </sheetView>
  </sheetViews>
  <sheetFormatPr defaultColWidth="7.875" defaultRowHeight="18.75" customHeight="1" x14ac:dyDescent="0.25"/>
  <cols>
    <col min="1" max="1" width="1.125" style="88" customWidth="1"/>
    <col min="2" max="2" width="21.25" style="76" customWidth="1"/>
    <col min="3" max="3" width="6.5" style="76" customWidth="1"/>
    <col min="4" max="5" width="7.625" style="76" customWidth="1"/>
    <col min="6" max="6" width="7.25" style="76" customWidth="1"/>
    <col min="7" max="7" width="8.5" style="76" customWidth="1"/>
    <col min="8" max="8" width="9" style="76" bestFit="1" customWidth="1"/>
    <col min="9" max="9" width="7.625" style="76" customWidth="1"/>
    <col min="10" max="10" width="7.625" style="89" customWidth="1"/>
    <col min="11" max="11" width="7.625" style="90" customWidth="1"/>
    <col min="12" max="12" width="9.75" style="91" customWidth="1"/>
    <col min="13" max="13" width="14.125" style="91" customWidth="1"/>
    <col min="14" max="14" width="16.125" style="92" customWidth="1"/>
    <col min="15" max="16384" width="7.875" style="76"/>
  </cols>
  <sheetData>
    <row r="1" spans="1:15" ht="19.5" customHeight="1" x14ac:dyDescent="0.25">
      <c r="A1" s="76"/>
      <c r="B1" s="220" t="s">
        <v>334</v>
      </c>
      <c r="C1" s="220"/>
      <c r="D1" s="220"/>
      <c r="E1" s="220"/>
      <c r="F1" s="220"/>
      <c r="G1" s="220"/>
      <c r="H1" s="220"/>
      <c r="I1" s="220"/>
      <c r="J1" s="220"/>
      <c r="K1" s="220"/>
      <c r="L1" s="220"/>
      <c r="M1" s="220"/>
      <c r="N1" s="220"/>
    </row>
    <row r="2" spans="1:15" ht="37.5" customHeight="1" x14ac:dyDescent="0.25">
      <c r="A2" s="76"/>
      <c r="B2" s="126" t="s">
        <v>42</v>
      </c>
      <c r="C2" s="127" t="s">
        <v>43</v>
      </c>
      <c r="D2" s="127" t="s">
        <v>44</v>
      </c>
      <c r="E2" s="127" t="s">
        <v>45</v>
      </c>
      <c r="F2" s="127" t="s">
        <v>46</v>
      </c>
      <c r="G2" s="127" t="s">
        <v>47</v>
      </c>
      <c r="H2" s="127" t="s">
        <v>48</v>
      </c>
      <c r="I2" s="127" t="s">
        <v>49</v>
      </c>
      <c r="J2" s="128" t="s">
        <v>50</v>
      </c>
      <c r="K2" s="129" t="s">
        <v>32</v>
      </c>
      <c r="L2" s="130" t="s">
        <v>51</v>
      </c>
      <c r="M2" s="130" t="s">
        <v>52</v>
      </c>
      <c r="N2" s="127" t="s">
        <v>53</v>
      </c>
    </row>
    <row r="3" spans="1:15" ht="12" customHeight="1" x14ac:dyDescent="0.25">
      <c r="A3" s="76"/>
      <c r="B3" s="205" t="s">
        <v>54</v>
      </c>
      <c r="C3" s="206"/>
      <c r="D3" s="206"/>
      <c r="E3" s="206"/>
      <c r="F3" s="206"/>
      <c r="G3" s="206"/>
      <c r="H3" s="206"/>
      <c r="I3" s="206"/>
      <c r="J3" s="206"/>
      <c r="K3" s="206"/>
      <c r="L3" s="206"/>
      <c r="M3" s="206"/>
      <c r="N3" s="207"/>
    </row>
    <row r="4" spans="1:15" ht="12" customHeight="1" x14ac:dyDescent="0.25">
      <c r="A4" s="76"/>
      <c r="B4" s="82" t="s">
        <v>239</v>
      </c>
      <c r="C4" s="82" t="s">
        <v>240</v>
      </c>
      <c r="D4" s="83">
        <v>0.28000000000000003</v>
      </c>
      <c r="E4" s="95">
        <v>0.28000000000000003</v>
      </c>
      <c r="F4" s="95">
        <v>0.28000000000000003</v>
      </c>
      <c r="G4" s="95">
        <v>0.28000000000000003</v>
      </c>
      <c r="H4" s="95">
        <v>0.28999999999999998</v>
      </c>
      <c r="I4" s="95">
        <v>0.28000000000000003</v>
      </c>
      <c r="J4" s="95">
        <v>0.28000000000000003</v>
      </c>
      <c r="K4" s="96">
        <v>0</v>
      </c>
      <c r="L4" s="105">
        <v>13</v>
      </c>
      <c r="M4" s="97">
        <v>17188156</v>
      </c>
      <c r="N4" s="98">
        <v>4812683.68</v>
      </c>
      <c r="O4"/>
    </row>
    <row r="5" spans="1:15" ht="12" customHeight="1" x14ac:dyDescent="0.25">
      <c r="A5" s="76"/>
      <c r="B5" s="82" t="s">
        <v>282</v>
      </c>
      <c r="C5" s="82" t="s">
        <v>281</v>
      </c>
      <c r="D5" s="83">
        <v>3.02</v>
      </c>
      <c r="E5" s="95">
        <v>3.15</v>
      </c>
      <c r="F5" s="95">
        <v>3.02</v>
      </c>
      <c r="G5" s="95">
        <v>3.11</v>
      </c>
      <c r="H5" s="95">
        <v>2.97</v>
      </c>
      <c r="I5" s="95">
        <v>3.1</v>
      </c>
      <c r="J5" s="95">
        <v>3.02</v>
      </c>
      <c r="K5" s="96">
        <v>2.65</v>
      </c>
      <c r="L5" s="105">
        <v>258</v>
      </c>
      <c r="M5" s="97">
        <v>95812434</v>
      </c>
      <c r="N5" s="98">
        <v>297623236.70999998</v>
      </c>
      <c r="O5"/>
    </row>
    <row r="6" spans="1:15" ht="12" customHeight="1" x14ac:dyDescent="0.25">
      <c r="A6" s="76"/>
      <c r="B6" s="82" t="s">
        <v>55</v>
      </c>
      <c r="C6" s="82" t="s">
        <v>56</v>
      </c>
      <c r="D6" s="83">
        <v>0.69</v>
      </c>
      <c r="E6" s="95">
        <v>0.69</v>
      </c>
      <c r="F6" s="95">
        <v>0.68</v>
      </c>
      <c r="G6" s="95">
        <v>0.69</v>
      </c>
      <c r="H6" s="95">
        <v>0.69</v>
      </c>
      <c r="I6" s="95">
        <v>0.68</v>
      </c>
      <c r="J6" s="95">
        <v>0.69</v>
      </c>
      <c r="K6" s="96">
        <v>-1.45</v>
      </c>
      <c r="L6" s="105">
        <v>16</v>
      </c>
      <c r="M6" s="97">
        <v>67636000</v>
      </c>
      <c r="N6" s="98">
        <v>46642530</v>
      </c>
      <c r="O6"/>
    </row>
    <row r="7" spans="1:15" ht="12" customHeight="1" x14ac:dyDescent="0.25">
      <c r="A7" s="76"/>
      <c r="B7" s="133" t="s">
        <v>308</v>
      </c>
      <c r="C7" s="133" t="s">
        <v>309</v>
      </c>
      <c r="D7" s="50">
        <v>0.23</v>
      </c>
      <c r="E7" s="95">
        <v>0.23</v>
      </c>
      <c r="F7" s="95">
        <v>0.23</v>
      </c>
      <c r="G7" s="95">
        <v>0.23</v>
      </c>
      <c r="H7" s="95">
        <v>0.23</v>
      </c>
      <c r="I7" s="95">
        <v>0.23</v>
      </c>
      <c r="J7" s="95">
        <v>0.23</v>
      </c>
      <c r="K7" s="96">
        <v>0</v>
      </c>
      <c r="L7" s="125">
        <v>4</v>
      </c>
      <c r="M7" s="97">
        <v>7237704</v>
      </c>
      <c r="N7" s="98">
        <v>1664671.92</v>
      </c>
      <c r="O7"/>
    </row>
    <row r="8" spans="1:15" ht="12" customHeight="1" x14ac:dyDescent="0.25">
      <c r="A8" s="76"/>
      <c r="B8" s="82" t="s">
        <v>40</v>
      </c>
      <c r="C8" s="82" t="s">
        <v>57</v>
      </c>
      <c r="D8" s="83">
        <v>0.36</v>
      </c>
      <c r="E8" s="95">
        <v>0.36</v>
      </c>
      <c r="F8" s="95">
        <v>0.36</v>
      </c>
      <c r="G8" s="95">
        <v>0.36</v>
      </c>
      <c r="H8" s="95">
        <v>0.36</v>
      </c>
      <c r="I8" s="95">
        <v>0.36</v>
      </c>
      <c r="J8" s="95">
        <v>0.35</v>
      </c>
      <c r="K8" s="96">
        <v>2.86</v>
      </c>
      <c r="L8" s="105">
        <v>38</v>
      </c>
      <c r="M8" s="97">
        <v>89323955</v>
      </c>
      <c r="N8" s="98">
        <v>32156623.800000001</v>
      </c>
      <c r="O8"/>
    </row>
    <row r="9" spans="1:15" ht="12" customHeight="1" x14ac:dyDescent="0.25">
      <c r="A9" s="76"/>
      <c r="B9" s="82" t="s">
        <v>58</v>
      </c>
      <c r="C9" s="82" t="s">
        <v>59</v>
      </c>
      <c r="D9" s="95">
        <v>0.27</v>
      </c>
      <c r="E9" s="95">
        <v>0.28000000000000003</v>
      </c>
      <c r="F9" s="95">
        <v>0.27</v>
      </c>
      <c r="G9" s="95">
        <v>0.27</v>
      </c>
      <c r="H9" s="95">
        <v>0.27</v>
      </c>
      <c r="I9" s="95">
        <v>0.28000000000000003</v>
      </c>
      <c r="J9" s="95">
        <v>0.27</v>
      </c>
      <c r="K9" s="96">
        <v>3.7</v>
      </c>
      <c r="L9" s="125">
        <v>4</v>
      </c>
      <c r="M9" s="97">
        <v>34604001</v>
      </c>
      <c r="N9" s="98">
        <v>9348080.2699999996</v>
      </c>
      <c r="O9"/>
    </row>
    <row r="10" spans="1:15" ht="12" customHeight="1" x14ac:dyDescent="0.25">
      <c r="A10" s="76"/>
      <c r="B10" s="82" t="s">
        <v>60</v>
      </c>
      <c r="C10" s="82" t="s">
        <v>61</v>
      </c>
      <c r="D10" s="83">
        <v>1.0900000000000001</v>
      </c>
      <c r="E10" s="95">
        <v>1.0900000000000001</v>
      </c>
      <c r="F10" s="95">
        <v>1.08</v>
      </c>
      <c r="G10" s="95">
        <v>1.08</v>
      </c>
      <c r="H10" s="95">
        <v>1.08</v>
      </c>
      <c r="I10" s="95">
        <v>1.0900000000000001</v>
      </c>
      <c r="J10" s="95">
        <v>1.08</v>
      </c>
      <c r="K10" s="96">
        <v>0.93</v>
      </c>
      <c r="L10" s="105">
        <v>20</v>
      </c>
      <c r="M10" s="97">
        <v>6852981</v>
      </c>
      <c r="N10" s="98">
        <v>7434120.9699999997</v>
      </c>
      <c r="O10"/>
    </row>
    <row r="11" spans="1:15" ht="12" customHeight="1" x14ac:dyDescent="0.25">
      <c r="A11" s="76"/>
      <c r="B11" s="82" t="s">
        <v>131</v>
      </c>
      <c r="C11" s="82" t="s">
        <v>132</v>
      </c>
      <c r="D11" s="83">
        <v>0.09</v>
      </c>
      <c r="E11" s="95">
        <v>0.09</v>
      </c>
      <c r="F11" s="95">
        <v>0.09</v>
      </c>
      <c r="G11" s="95">
        <v>0.09</v>
      </c>
      <c r="H11" s="95">
        <v>0.08</v>
      </c>
      <c r="I11" s="95">
        <v>0.09</v>
      </c>
      <c r="J11" s="95">
        <v>0.08</v>
      </c>
      <c r="K11" s="96">
        <v>12.5</v>
      </c>
      <c r="L11" s="125">
        <v>4</v>
      </c>
      <c r="M11" s="97">
        <v>5994935</v>
      </c>
      <c r="N11" s="98">
        <v>539544.15</v>
      </c>
      <c r="O11"/>
    </row>
    <row r="12" spans="1:15" ht="12" customHeight="1" x14ac:dyDescent="0.25">
      <c r="A12" s="76"/>
      <c r="B12" s="82" t="s">
        <v>129</v>
      </c>
      <c r="C12" s="82" t="s">
        <v>130</v>
      </c>
      <c r="D12" s="95">
        <v>1.2</v>
      </c>
      <c r="E12" s="95">
        <v>1.2</v>
      </c>
      <c r="F12" s="95">
        <v>1.2</v>
      </c>
      <c r="G12" s="95">
        <v>1.2</v>
      </c>
      <c r="H12" s="95">
        <v>1.24</v>
      </c>
      <c r="I12" s="95">
        <v>1.2</v>
      </c>
      <c r="J12" s="95">
        <v>1.2</v>
      </c>
      <c r="K12" s="96">
        <v>0</v>
      </c>
      <c r="L12" s="125">
        <v>9</v>
      </c>
      <c r="M12" s="97">
        <v>4500000</v>
      </c>
      <c r="N12" s="98">
        <v>5400000</v>
      </c>
      <c r="O12"/>
    </row>
    <row r="13" spans="1:15" ht="12" customHeight="1" x14ac:dyDescent="0.25">
      <c r="A13" s="76"/>
      <c r="B13" s="82" t="s">
        <v>241</v>
      </c>
      <c r="C13" s="82" t="s">
        <v>242</v>
      </c>
      <c r="D13" s="50">
        <v>0.13</v>
      </c>
      <c r="E13" s="95">
        <v>0.13</v>
      </c>
      <c r="F13" s="95">
        <v>0.13</v>
      </c>
      <c r="G13" s="95">
        <v>0.13</v>
      </c>
      <c r="H13" s="95">
        <v>0.14000000000000001</v>
      </c>
      <c r="I13" s="95">
        <v>0.13</v>
      </c>
      <c r="J13" s="95">
        <v>0.14000000000000001</v>
      </c>
      <c r="K13" s="96">
        <v>-7.14</v>
      </c>
      <c r="L13" s="125">
        <v>1</v>
      </c>
      <c r="M13" s="97">
        <v>100000</v>
      </c>
      <c r="N13" s="98">
        <v>13000</v>
      </c>
      <c r="O13"/>
    </row>
    <row r="14" spans="1:15" ht="12" customHeight="1" x14ac:dyDescent="0.25">
      <c r="A14" s="76"/>
      <c r="B14" s="82" t="s">
        <v>253</v>
      </c>
      <c r="C14" s="82" t="s">
        <v>254</v>
      </c>
      <c r="D14" s="83">
        <v>1.94</v>
      </c>
      <c r="E14" s="95">
        <v>1.96</v>
      </c>
      <c r="F14" s="95">
        <v>1.92</v>
      </c>
      <c r="G14" s="95">
        <v>1.94</v>
      </c>
      <c r="H14" s="95">
        <v>1.93</v>
      </c>
      <c r="I14" s="95">
        <v>1.96</v>
      </c>
      <c r="J14" s="95">
        <v>1.94</v>
      </c>
      <c r="K14" s="96">
        <v>1.03</v>
      </c>
      <c r="L14" s="105">
        <v>219</v>
      </c>
      <c r="M14" s="97">
        <v>339018174</v>
      </c>
      <c r="N14" s="98">
        <v>657680962.5</v>
      </c>
      <c r="O14"/>
    </row>
    <row r="15" spans="1:15" ht="12" customHeight="1" x14ac:dyDescent="0.25">
      <c r="A15" s="76"/>
      <c r="B15" s="111" t="s">
        <v>279</v>
      </c>
      <c r="C15" s="111" t="s">
        <v>280</v>
      </c>
      <c r="D15" s="83">
        <v>4.03</v>
      </c>
      <c r="E15" s="95">
        <v>4.03</v>
      </c>
      <c r="F15" s="95">
        <v>4</v>
      </c>
      <c r="G15" s="95">
        <v>4</v>
      </c>
      <c r="H15" s="95">
        <v>3.99</v>
      </c>
      <c r="I15" s="95">
        <v>4.0199999999999996</v>
      </c>
      <c r="J15" s="95">
        <v>4.03</v>
      </c>
      <c r="K15" s="96">
        <v>-0.25</v>
      </c>
      <c r="L15" s="105">
        <v>135</v>
      </c>
      <c r="M15" s="97">
        <v>17029370</v>
      </c>
      <c r="N15" s="98">
        <v>68183890.579999998</v>
      </c>
      <c r="O15"/>
    </row>
    <row r="16" spans="1:15" ht="12" customHeight="1" x14ac:dyDescent="0.25">
      <c r="A16" s="76"/>
      <c r="B16" s="82" t="s">
        <v>36</v>
      </c>
      <c r="C16" s="82" t="s">
        <v>107</v>
      </c>
      <c r="D16" s="83">
        <v>0.2</v>
      </c>
      <c r="E16" s="95">
        <v>0.2</v>
      </c>
      <c r="F16" s="95">
        <v>0.19</v>
      </c>
      <c r="G16" s="95">
        <v>0.19</v>
      </c>
      <c r="H16" s="95">
        <v>0.2</v>
      </c>
      <c r="I16" s="95">
        <v>0.2</v>
      </c>
      <c r="J16" s="95">
        <v>0.2</v>
      </c>
      <c r="K16" s="96">
        <v>0</v>
      </c>
      <c r="L16" s="105">
        <v>9</v>
      </c>
      <c r="M16" s="97">
        <v>30248617</v>
      </c>
      <c r="N16" s="98">
        <v>5799723.4000000004</v>
      </c>
      <c r="O16"/>
    </row>
    <row r="17" spans="1:15" ht="12" customHeight="1" x14ac:dyDescent="0.25">
      <c r="A17" s="76"/>
      <c r="B17" s="82" t="s">
        <v>62</v>
      </c>
      <c r="C17" s="82" t="s">
        <v>63</v>
      </c>
      <c r="D17" s="50">
        <v>0.85</v>
      </c>
      <c r="E17" s="95">
        <v>0.9</v>
      </c>
      <c r="F17" s="95">
        <v>0.85</v>
      </c>
      <c r="G17" s="95">
        <v>0.88</v>
      </c>
      <c r="H17" s="95">
        <v>0.87</v>
      </c>
      <c r="I17" s="95">
        <v>0.9</v>
      </c>
      <c r="J17" s="95">
        <v>0.9</v>
      </c>
      <c r="K17" s="96">
        <v>0</v>
      </c>
      <c r="L17" s="125">
        <v>10</v>
      </c>
      <c r="M17" s="97">
        <v>437946</v>
      </c>
      <c r="N17" s="98">
        <v>384954.1</v>
      </c>
      <c r="O17"/>
    </row>
    <row r="18" spans="1:15" ht="12" customHeight="1" x14ac:dyDescent="0.25">
      <c r="A18" s="76"/>
      <c r="B18" s="82" t="s">
        <v>108</v>
      </c>
      <c r="C18" s="82" t="s">
        <v>109</v>
      </c>
      <c r="D18" s="83">
        <v>0.06</v>
      </c>
      <c r="E18" s="95">
        <v>0.06</v>
      </c>
      <c r="F18" s="95">
        <v>0.06</v>
      </c>
      <c r="G18" s="95">
        <v>0.06</v>
      </c>
      <c r="H18" s="95">
        <v>0.05</v>
      </c>
      <c r="I18" s="95">
        <v>0.06</v>
      </c>
      <c r="J18" s="95">
        <v>0.06</v>
      </c>
      <c r="K18" s="96">
        <v>0</v>
      </c>
      <c r="L18" s="105">
        <v>5</v>
      </c>
      <c r="M18" s="97">
        <v>5811617</v>
      </c>
      <c r="N18" s="98">
        <v>348697.02</v>
      </c>
      <c r="O18"/>
    </row>
    <row r="19" spans="1:15" ht="12" customHeight="1" x14ac:dyDescent="0.25">
      <c r="A19" s="76"/>
      <c r="B19" s="82" t="s">
        <v>127</v>
      </c>
      <c r="C19" s="82" t="s">
        <v>128</v>
      </c>
      <c r="D19" s="83">
        <v>0.16</v>
      </c>
      <c r="E19" s="95">
        <v>0.16</v>
      </c>
      <c r="F19" s="95">
        <v>0.16</v>
      </c>
      <c r="G19" s="95">
        <v>0.16</v>
      </c>
      <c r="H19" s="95">
        <v>0.17</v>
      </c>
      <c r="I19" s="95">
        <v>0.16</v>
      </c>
      <c r="J19" s="95">
        <v>0.17</v>
      </c>
      <c r="K19" s="96">
        <v>-5.88</v>
      </c>
      <c r="L19" s="105">
        <v>1</v>
      </c>
      <c r="M19" s="97">
        <v>1000</v>
      </c>
      <c r="N19" s="98">
        <v>160</v>
      </c>
      <c r="O19"/>
    </row>
    <row r="20" spans="1:15" ht="12" customHeight="1" x14ac:dyDescent="0.25">
      <c r="A20" s="76"/>
      <c r="B20" s="221" t="s">
        <v>64</v>
      </c>
      <c r="C20" s="222"/>
      <c r="D20" s="101"/>
      <c r="E20" s="101"/>
      <c r="F20" s="101"/>
      <c r="G20" s="101"/>
      <c r="H20" s="101"/>
      <c r="I20" s="101"/>
      <c r="J20" s="101"/>
      <c r="K20" s="101"/>
      <c r="L20" s="84">
        <f>SUM(L4:L19)</f>
        <v>746</v>
      </c>
      <c r="M20" s="84">
        <f>SUM(M4:M19)</f>
        <v>721796890</v>
      </c>
      <c r="N20" s="84">
        <f>SUM(N4:N19)</f>
        <v>1138032879.0999999</v>
      </c>
      <c r="O20"/>
    </row>
    <row r="21" spans="1:15" ht="12" customHeight="1" x14ac:dyDescent="0.25">
      <c r="A21" s="76"/>
      <c r="B21" s="205" t="s">
        <v>65</v>
      </c>
      <c r="C21" s="206"/>
      <c r="D21" s="206"/>
      <c r="E21" s="206"/>
      <c r="F21" s="206"/>
      <c r="G21" s="206"/>
      <c r="H21" s="206"/>
      <c r="I21" s="206"/>
      <c r="J21" s="206"/>
      <c r="K21" s="206"/>
      <c r="L21" s="206"/>
      <c r="M21" s="206"/>
      <c r="N21" s="207"/>
      <c r="O21"/>
    </row>
    <row r="22" spans="1:15" ht="12" customHeight="1" x14ac:dyDescent="0.25">
      <c r="A22" s="76"/>
      <c r="B22" s="82" t="s">
        <v>290</v>
      </c>
      <c r="C22" s="82" t="s">
        <v>291</v>
      </c>
      <c r="D22" s="83">
        <v>16.95</v>
      </c>
      <c r="E22" s="95">
        <v>16.95</v>
      </c>
      <c r="F22" s="95">
        <v>16.829999999999998</v>
      </c>
      <c r="G22" s="95">
        <v>16.87</v>
      </c>
      <c r="H22" s="95">
        <v>17</v>
      </c>
      <c r="I22" s="95">
        <v>16.84</v>
      </c>
      <c r="J22" s="95">
        <v>16.95</v>
      </c>
      <c r="K22" s="96">
        <v>-0.65</v>
      </c>
      <c r="L22" s="105">
        <v>166</v>
      </c>
      <c r="M22" s="97">
        <v>5602146</v>
      </c>
      <c r="N22" s="98">
        <v>94515547.769999996</v>
      </c>
    </row>
    <row r="23" spans="1:15" ht="12" customHeight="1" x14ac:dyDescent="0.25">
      <c r="A23" s="76"/>
      <c r="B23" s="82" t="s">
        <v>66</v>
      </c>
      <c r="C23" s="82" t="s">
        <v>67</v>
      </c>
      <c r="D23" s="83">
        <v>4.2</v>
      </c>
      <c r="E23" s="95">
        <v>4.2</v>
      </c>
      <c r="F23" s="95">
        <v>4.01</v>
      </c>
      <c r="G23" s="95">
        <v>4.0999999999999996</v>
      </c>
      <c r="H23" s="95">
        <v>4.2</v>
      </c>
      <c r="I23" s="95">
        <v>4.01</v>
      </c>
      <c r="J23" s="95">
        <v>4.2</v>
      </c>
      <c r="K23" s="96">
        <v>-4.5238095238095299</v>
      </c>
      <c r="L23" s="105">
        <v>48</v>
      </c>
      <c r="M23" s="97">
        <v>634445</v>
      </c>
      <c r="N23" s="98">
        <v>2602386.21</v>
      </c>
    </row>
    <row r="24" spans="1:15" ht="12" customHeight="1" x14ac:dyDescent="0.25">
      <c r="A24" s="76"/>
      <c r="B24" s="208" t="s">
        <v>68</v>
      </c>
      <c r="C24" s="209"/>
      <c r="D24" s="101"/>
      <c r="E24" s="101"/>
      <c r="F24" s="101"/>
      <c r="G24" s="101"/>
      <c r="H24" s="101"/>
      <c r="I24" s="101"/>
      <c r="J24" s="101"/>
      <c r="K24" s="101"/>
      <c r="L24" s="84">
        <f>SUM(L22:L23)</f>
        <v>214</v>
      </c>
      <c r="M24" s="84">
        <f>SUM(M22:M23)</f>
        <v>6236591</v>
      </c>
      <c r="N24" s="84">
        <f>SUM(N22:N23)</f>
        <v>97117933.979999989</v>
      </c>
    </row>
    <row r="25" spans="1:15" ht="12" customHeight="1" x14ac:dyDescent="0.25">
      <c r="A25" s="76"/>
      <c r="B25" s="205" t="s">
        <v>69</v>
      </c>
      <c r="C25" s="206"/>
      <c r="D25" s="206"/>
      <c r="E25" s="206"/>
      <c r="F25" s="206"/>
      <c r="G25" s="206"/>
      <c r="H25" s="206"/>
      <c r="I25" s="206"/>
      <c r="J25" s="206"/>
      <c r="K25" s="206"/>
      <c r="L25" s="206"/>
      <c r="M25" s="206"/>
      <c r="N25" s="207"/>
    </row>
    <row r="26" spans="1:15" ht="12" customHeight="1" x14ac:dyDescent="0.25">
      <c r="A26" s="76"/>
      <c r="B26" s="82" t="s">
        <v>70</v>
      </c>
      <c r="C26" s="82" t="s">
        <v>71</v>
      </c>
      <c r="D26" s="83">
        <v>0.44</v>
      </c>
      <c r="E26" s="95">
        <v>0.44</v>
      </c>
      <c r="F26" s="95">
        <v>0.44</v>
      </c>
      <c r="G26" s="95">
        <v>0.44</v>
      </c>
      <c r="H26" s="95">
        <v>0.45</v>
      </c>
      <c r="I26" s="95">
        <v>0.44</v>
      </c>
      <c r="J26" s="95">
        <v>0.45</v>
      </c>
      <c r="K26" s="96">
        <v>-2.2200000000000002</v>
      </c>
      <c r="L26" s="105">
        <v>2</v>
      </c>
      <c r="M26" s="97">
        <v>1546277</v>
      </c>
      <c r="N26" s="98">
        <v>680361.88</v>
      </c>
    </row>
    <row r="27" spans="1:15" ht="12" customHeight="1" x14ac:dyDescent="0.25">
      <c r="A27" s="76"/>
      <c r="B27" s="208" t="s">
        <v>319</v>
      </c>
      <c r="C27" s="209"/>
      <c r="D27" s="101"/>
      <c r="E27" s="101"/>
      <c r="F27" s="101"/>
      <c r="G27" s="101"/>
      <c r="H27" s="101"/>
      <c r="I27" s="101"/>
      <c r="J27" s="101"/>
      <c r="K27" s="101"/>
      <c r="L27" s="84">
        <f>SUM(L26)</f>
        <v>2</v>
      </c>
      <c r="M27" s="84">
        <f>SUM(M26)</f>
        <v>1546277</v>
      </c>
      <c r="N27" s="84">
        <f>SUM(N26)</f>
        <v>680361.88</v>
      </c>
    </row>
    <row r="28" spans="1:15" ht="12" customHeight="1" x14ac:dyDescent="0.25">
      <c r="A28" s="76"/>
      <c r="B28" s="205" t="s">
        <v>72</v>
      </c>
      <c r="C28" s="206"/>
      <c r="D28" s="206"/>
      <c r="E28" s="206"/>
      <c r="F28" s="206"/>
      <c r="G28" s="206"/>
      <c r="H28" s="206"/>
      <c r="I28" s="206"/>
      <c r="J28" s="206"/>
      <c r="K28" s="206"/>
      <c r="L28" s="206"/>
      <c r="M28" s="206"/>
      <c r="N28" s="207"/>
    </row>
    <row r="29" spans="1:15" ht="12" customHeight="1" x14ac:dyDescent="0.25">
      <c r="A29" s="76"/>
      <c r="B29" s="82" t="s">
        <v>73</v>
      </c>
      <c r="C29" s="82" t="s">
        <v>74</v>
      </c>
      <c r="D29" s="54">
        <v>22.39</v>
      </c>
      <c r="E29" s="95">
        <v>22.4</v>
      </c>
      <c r="F29" s="95">
        <v>22.39</v>
      </c>
      <c r="G29" s="95">
        <v>22.4</v>
      </c>
      <c r="H29" s="95">
        <v>22.4</v>
      </c>
      <c r="I29" s="95">
        <v>22.4</v>
      </c>
      <c r="J29" s="95">
        <v>22.4</v>
      </c>
      <c r="K29" s="96">
        <v>0</v>
      </c>
      <c r="L29" s="117">
        <v>8</v>
      </c>
      <c r="M29" s="97">
        <v>282098</v>
      </c>
      <c r="N29" s="98">
        <v>6318595.2000000002</v>
      </c>
    </row>
    <row r="30" spans="1:15" ht="12" customHeight="1" x14ac:dyDescent="0.25">
      <c r="A30" s="76"/>
      <c r="B30" s="82" t="s">
        <v>76</v>
      </c>
      <c r="C30" s="82" t="s">
        <v>77</v>
      </c>
      <c r="D30" s="95">
        <v>7</v>
      </c>
      <c r="E30" s="95">
        <v>7</v>
      </c>
      <c r="F30" s="95">
        <v>7</v>
      </c>
      <c r="G30" s="95">
        <v>7</v>
      </c>
      <c r="H30" s="95">
        <v>7.01</v>
      </c>
      <c r="I30" s="95">
        <v>7</v>
      </c>
      <c r="J30" s="95">
        <v>7.01</v>
      </c>
      <c r="K30" s="96">
        <v>-0.14000000000000001</v>
      </c>
      <c r="L30" s="125">
        <v>4</v>
      </c>
      <c r="M30" s="97">
        <v>700000</v>
      </c>
      <c r="N30" s="98">
        <v>4900000</v>
      </c>
    </row>
    <row r="31" spans="1:15" ht="12" customHeight="1" x14ac:dyDescent="0.25">
      <c r="A31" s="76"/>
      <c r="B31" s="82" t="s">
        <v>78</v>
      </c>
      <c r="C31" s="82" t="s">
        <v>79</v>
      </c>
      <c r="D31" s="95">
        <v>3.87</v>
      </c>
      <c r="E31" s="120">
        <v>3.91</v>
      </c>
      <c r="F31" s="120">
        <v>3.85</v>
      </c>
      <c r="G31" s="120">
        <v>3.88</v>
      </c>
      <c r="H31" s="120">
        <v>3.91</v>
      </c>
      <c r="I31" s="120">
        <v>3.85</v>
      </c>
      <c r="J31" s="120">
        <v>3.87</v>
      </c>
      <c r="K31" s="121">
        <v>-0.52</v>
      </c>
      <c r="L31" s="125">
        <v>42</v>
      </c>
      <c r="M31" s="122">
        <v>4201282</v>
      </c>
      <c r="N31" s="123">
        <v>16300364.869999999</v>
      </c>
    </row>
    <row r="32" spans="1:15" ht="12" customHeight="1" x14ac:dyDescent="0.25">
      <c r="A32" s="76"/>
      <c r="B32" s="82" t="s">
        <v>80</v>
      </c>
      <c r="C32" s="82" t="s">
        <v>81</v>
      </c>
      <c r="D32" s="95">
        <v>0.66</v>
      </c>
      <c r="E32" s="120">
        <v>0.66</v>
      </c>
      <c r="F32" s="120">
        <v>0.65</v>
      </c>
      <c r="G32" s="120">
        <v>0.65</v>
      </c>
      <c r="H32" s="120">
        <v>0.66</v>
      </c>
      <c r="I32" s="120">
        <v>0.65</v>
      </c>
      <c r="J32" s="120">
        <v>0.66</v>
      </c>
      <c r="K32" s="121">
        <v>-1.52</v>
      </c>
      <c r="L32" s="125">
        <v>6</v>
      </c>
      <c r="M32" s="122">
        <v>9412</v>
      </c>
      <c r="N32" s="123">
        <v>6121.56</v>
      </c>
    </row>
    <row r="33" spans="1:15" ht="12" customHeight="1" x14ac:dyDescent="0.25">
      <c r="A33" s="76"/>
      <c r="B33" s="218" t="s">
        <v>82</v>
      </c>
      <c r="C33" s="219"/>
      <c r="D33" s="101"/>
      <c r="E33" s="101"/>
      <c r="F33" s="101"/>
      <c r="G33" s="101"/>
      <c r="H33" s="101"/>
      <c r="I33" s="101"/>
      <c r="J33" s="101"/>
      <c r="K33" s="101"/>
      <c r="L33" s="84">
        <f>SUM(L29:L32)</f>
        <v>60</v>
      </c>
      <c r="M33" s="84">
        <f>SUM(M29:M32)</f>
        <v>5192792</v>
      </c>
      <c r="N33" s="84">
        <f>SUM(N29:N32)</f>
        <v>27525081.629999999</v>
      </c>
    </row>
    <row r="34" spans="1:15" ht="12" customHeight="1" x14ac:dyDescent="0.25">
      <c r="B34" s="205" t="s">
        <v>83</v>
      </c>
      <c r="C34" s="206"/>
      <c r="D34" s="206"/>
      <c r="E34" s="206"/>
      <c r="F34" s="206"/>
      <c r="G34" s="206"/>
      <c r="H34" s="206"/>
      <c r="I34" s="206"/>
      <c r="J34" s="206"/>
      <c r="K34" s="206"/>
      <c r="L34" s="206"/>
      <c r="M34" s="206"/>
      <c r="N34" s="207"/>
    </row>
    <row r="35" spans="1:15" ht="12" customHeight="1" x14ac:dyDescent="0.25">
      <c r="A35" s="76"/>
      <c r="B35" s="82" t="s">
        <v>84</v>
      </c>
      <c r="C35" s="82" t="s">
        <v>85</v>
      </c>
      <c r="D35" s="95">
        <v>6.6</v>
      </c>
      <c r="E35" s="120">
        <v>6.75</v>
      </c>
      <c r="F35" s="120">
        <v>6.58</v>
      </c>
      <c r="G35" s="120">
        <v>6.68</v>
      </c>
      <c r="H35" s="120">
        <v>6.64</v>
      </c>
      <c r="I35" s="120">
        <v>6.74</v>
      </c>
      <c r="J35" s="120">
        <v>6.6</v>
      </c>
      <c r="K35" s="121">
        <v>2.12</v>
      </c>
      <c r="L35" s="125">
        <v>115</v>
      </c>
      <c r="M35" s="122">
        <v>15020251</v>
      </c>
      <c r="N35" s="123">
        <v>100340204.52</v>
      </c>
      <c r="O35"/>
    </row>
    <row r="36" spans="1:15" ht="12" customHeight="1" x14ac:dyDescent="0.25">
      <c r="A36" s="76"/>
      <c r="B36" s="82" t="s">
        <v>286</v>
      </c>
      <c r="C36" s="82" t="s">
        <v>287</v>
      </c>
      <c r="D36" s="95">
        <v>22.5</v>
      </c>
      <c r="E36" s="95">
        <v>22.5</v>
      </c>
      <c r="F36" s="95">
        <v>22.5</v>
      </c>
      <c r="G36" s="95">
        <v>22.5</v>
      </c>
      <c r="H36" s="95">
        <v>22.9</v>
      </c>
      <c r="I36" s="95">
        <v>22.5</v>
      </c>
      <c r="J36" s="95">
        <v>22.51</v>
      </c>
      <c r="K36" s="96">
        <v>-0.04</v>
      </c>
      <c r="L36" s="125">
        <v>3</v>
      </c>
      <c r="M36" s="97">
        <v>101000</v>
      </c>
      <c r="N36" s="98">
        <v>2272500</v>
      </c>
      <c r="O36"/>
    </row>
    <row r="37" spans="1:15" ht="12" customHeight="1" x14ac:dyDescent="0.25">
      <c r="A37" s="76"/>
      <c r="B37" s="82" t="s">
        <v>86</v>
      </c>
      <c r="C37" s="82" t="s">
        <v>87</v>
      </c>
      <c r="D37" s="95">
        <v>1.2</v>
      </c>
      <c r="E37" s="95">
        <v>1.2</v>
      </c>
      <c r="F37" s="95">
        <v>1.2</v>
      </c>
      <c r="G37" s="95">
        <v>1.2</v>
      </c>
      <c r="H37" s="95">
        <v>1.2</v>
      </c>
      <c r="I37" s="95">
        <v>1.2</v>
      </c>
      <c r="J37" s="95">
        <v>1.2</v>
      </c>
      <c r="K37" s="96">
        <v>0</v>
      </c>
      <c r="L37" s="125">
        <v>1</v>
      </c>
      <c r="M37" s="97">
        <v>38150</v>
      </c>
      <c r="N37" s="98">
        <v>45780</v>
      </c>
      <c r="O37"/>
    </row>
    <row r="38" spans="1:15" ht="12" customHeight="1" x14ac:dyDescent="0.25">
      <c r="A38" s="76"/>
      <c r="B38" s="82" t="s">
        <v>88</v>
      </c>
      <c r="C38" s="82" t="s">
        <v>89</v>
      </c>
      <c r="D38" s="95">
        <v>2.79</v>
      </c>
      <c r="E38" s="120">
        <v>2.8</v>
      </c>
      <c r="F38" s="120">
        <v>2.77</v>
      </c>
      <c r="G38" s="120">
        <v>2.8</v>
      </c>
      <c r="H38" s="120">
        <v>2.8</v>
      </c>
      <c r="I38" s="120">
        <v>2.77</v>
      </c>
      <c r="J38" s="120">
        <v>2.79</v>
      </c>
      <c r="K38" s="121">
        <v>-0.72</v>
      </c>
      <c r="L38" s="125">
        <v>5</v>
      </c>
      <c r="M38" s="122">
        <v>236149</v>
      </c>
      <c r="N38" s="123">
        <v>660135.23</v>
      </c>
      <c r="O38"/>
    </row>
    <row r="39" spans="1:15" ht="12" customHeight="1" x14ac:dyDescent="0.25">
      <c r="A39" s="76"/>
      <c r="B39" s="82" t="s">
        <v>230</v>
      </c>
      <c r="C39" s="82" t="s">
        <v>231</v>
      </c>
      <c r="D39" s="95">
        <v>2.62</v>
      </c>
      <c r="E39" s="120">
        <v>2.62</v>
      </c>
      <c r="F39" s="120">
        <v>2.61</v>
      </c>
      <c r="G39" s="120">
        <v>2.62</v>
      </c>
      <c r="H39" s="120">
        <v>2.62</v>
      </c>
      <c r="I39" s="120">
        <v>2.62</v>
      </c>
      <c r="J39" s="120">
        <v>2.62</v>
      </c>
      <c r="K39" s="96">
        <v>0</v>
      </c>
      <c r="L39" s="125">
        <v>98</v>
      </c>
      <c r="M39" s="122">
        <v>6750000</v>
      </c>
      <c r="N39" s="123">
        <v>17682500</v>
      </c>
      <c r="O39"/>
    </row>
    <row r="40" spans="1:15" ht="12" customHeight="1" x14ac:dyDescent="0.25">
      <c r="A40" s="76"/>
      <c r="B40" s="82" t="s">
        <v>90</v>
      </c>
      <c r="C40" s="82" t="s">
        <v>91</v>
      </c>
      <c r="D40" s="95">
        <v>5.4</v>
      </c>
      <c r="E40" s="95">
        <v>5.4</v>
      </c>
      <c r="F40" s="95">
        <v>5.4</v>
      </c>
      <c r="G40" s="95">
        <v>5.4</v>
      </c>
      <c r="H40" s="95">
        <v>5.41</v>
      </c>
      <c r="I40" s="95">
        <v>5.4</v>
      </c>
      <c r="J40" s="95">
        <v>5.4</v>
      </c>
      <c r="K40" s="96">
        <v>0</v>
      </c>
      <c r="L40" s="125">
        <v>7</v>
      </c>
      <c r="M40" s="97">
        <v>5154000</v>
      </c>
      <c r="N40" s="98">
        <v>27831600</v>
      </c>
      <c r="O40"/>
    </row>
    <row r="41" spans="1:15" ht="12" customHeight="1" x14ac:dyDescent="0.25">
      <c r="A41" s="76"/>
      <c r="B41" s="208" t="s">
        <v>92</v>
      </c>
      <c r="C41" s="209"/>
      <c r="D41" s="101"/>
      <c r="E41" s="101"/>
      <c r="F41" s="101"/>
      <c r="G41" s="101"/>
      <c r="H41" s="101"/>
      <c r="I41" s="101"/>
      <c r="J41" s="101"/>
      <c r="K41" s="101"/>
      <c r="L41" s="84">
        <f>SUM(L35:L40)</f>
        <v>229</v>
      </c>
      <c r="M41" s="84">
        <f>SUM(M35:M40)</f>
        <v>27299550</v>
      </c>
      <c r="N41" s="84">
        <f>SUM(N35:N40)</f>
        <v>148832719.75</v>
      </c>
      <c r="O41"/>
    </row>
    <row r="42" spans="1:15" ht="12" customHeight="1" x14ac:dyDescent="0.25">
      <c r="A42" s="76"/>
      <c r="B42" s="202" t="s">
        <v>93</v>
      </c>
      <c r="C42" s="203"/>
      <c r="D42" s="203"/>
      <c r="E42" s="203"/>
      <c r="F42" s="203"/>
      <c r="G42" s="203"/>
      <c r="H42" s="203"/>
      <c r="I42" s="203"/>
      <c r="J42" s="203"/>
      <c r="K42" s="203"/>
      <c r="L42" s="203"/>
      <c r="M42" s="203"/>
      <c r="N42" s="204"/>
    </row>
    <row r="43" spans="1:15" ht="12" customHeight="1" x14ac:dyDescent="0.25">
      <c r="A43" s="76"/>
      <c r="B43" s="82" t="s">
        <v>143</v>
      </c>
      <c r="C43" s="82" t="s">
        <v>144</v>
      </c>
      <c r="D43" s="95">
        <v>12.4</v>
      </c>
      <c r="E43" s="95">
        <v>12.5</v>
      </c>
      <c r="F43" s="95">
        <v>12.25</v>
      </c>
      <c r="G43" s="95">
        <v>12.47</v>
      </c>
      <c r="H43" s="95">
        <v>12.14</v>
      </c>
      <c r="I43" s="95">
        <v>12.48</v>
      </c>
      <c r="J43" s="95">
        <v>12</v>
      </c>
      <c r="K43" s="96">
        <v>4</v>
      </c>
      <c r="L43" s="125">
        <v>23</v>
      </c>
      <c r="M43" s="97">
        <v>1082375</v>
      </c>
      <c r="N43" s="98">
        <v>13501722.65</v>
      </c>
    </row>
    <row r="44" spans="1:15" ht="12" customHeight="1" x14ac:dyDescent="0.25">
      <c r="A44" s="76"/>
      <c r="B44" s="82" t="s">
        <v>315</v>
      </c>
      <c r="C44" s="82" t="s">
        <v>316</v>
      </c>
      <c r="D44" s="95">
        <v>9.1</v>
      </c>
      <c r="E44" s="95">
        <v>9.11</v>
      </c>
      <c r="F44" s="95">
        <v>9.1</v>
      </c>
      <c r="G44" s="95">
        <v>9.11</v>
      </c>
      <c r="H44" s="95">
        <v>9.11</v>
      </c>
      <c r="I44" s="95">
        <v>9.11</v>
      </c>
      <c r="J44" s="95">
        <v>9.11</v>
      </c>
      <c r="K44" s="96">
        <v>0</v>
      </c>
      <c r="L44" s="125">
        <v>15</v>
      </c>
      <c r="M44" s="97">
        <v>892764</v>
      </c>
      <c r="N44" s="98">
        <v>8130330.04</v>
      </c>
    </row>
    <row r="45" spans="1:15" ht="12" customHeight="1" x14ac:dyDescent="0.25">
      <c r="A45" s="76"/>
      <c r="B45" s="49" t="s">
        <v>260</v>
      </c>
      <c r="C45" s="49" t="s">
        <v>261</v>
      </c>
      <c r="D45" s="135">
        <v>65.010000000000005</v>
      </c>
      <c r="E45" s="95">
        <v>65.010000000000005</v>
      </c>
      <c r="F45" s="95">
        <v>62</v>
      </c>
      <c r="G45" s="95">
        <v>62.11</v>
      </c>
      <c r="H45" s="95">
        <v>65.069999999999993</v>
      </c>
      <c r="I45" s="95">
        <v>62</v>
      </c>
      <c r="J45" s="95">
        <v>65.010000000000005</v>
      </c>
      <c r="K45" s="96">
        <v>-4.6300569143208792</v>
      </c>
      <c r="L45" s="125">
        <v>13</v>
      </c>
      <c r="M45" s="97">
        <v>65404</v>
      </c>
      <c r="N45" s="98">
        <v>4061944.29</v>
      </c>
    </row>
    <row r="46" spans="1:15" ht="12" customHeight="1" x14ac:dyDescent="0.25">
      <c r="A46" s="76"/>
      <c r="B46" s="49" t="s">
        <v>322</v>
      </c>
      <c r="C46" s="49" t="s">
        <v>323</v>
      </c>
      <c r="D46" s="95">
        <v>14</v>
      </c>
      <c r="E46" s="95">
        <v>14</v>
      </c>
      <c r="F46" s="95">
        <v>14</v>
      </c>
      <c r="G46" s="95">
        <v>14</v>
      </c>
      <c r="H46" s="95">
        <v>14.07</v>
      </c>
      <c r="I46" s="95">
        <v>14</v>
      </c>
      <c r="J46" s="95">
        <v>14</v>
      </c>
      <c r="K46" s="96">
        <v>0</v>
      </c>
      <c r="L46" s="125">
        <v>20</v>
      </c>
      <c r="M46" s="97">
        <v>174077</v>
      </c>
      <c r="N46" s="98">
        <v>2437078</v>
      </c>
    </row>
    <row r="47" spans="1:15" ht="12" customHeight="1" x14ac:dyDescent="0.25">
      <c r="A47" s="76"/>
      <c r="B47" s="208" t="s">
        <v>95</v>
      </c>
      <c r="C47" s="209"/>
      <c r="D47" s="210"/>
      <c r="E47" s="211"/>
      <c r="F47" s="211"/>
      <c r="G47" s="211"/>
      <c r="H47" s="211"/>
      <c r="I47" s="211"/>
      <c r="J47" s="211"/>
      <c r="K47" s="212"/>
      <c r="L47" s="84">
        <f>SUM(L43:L46)</f>
        <v>71</v>
      </c>
      <c r="M47" s="84">
        <f>SUM(M43:M46)</f>
        <v>2214620</v>
      </c>
      <c r="N47" s="84">
        <f>SUM(N43:N46)</f>
        <v>28131074.98</v>
      </c>
    </row>
    <row r="48" spans="1:15" ht="19.5" customHeight="1" x14ac:dyDescent="0.25">
      <c r="A48" s="76"/>
      <c r="B48" s="220" t="s">
        <v>334</v>
      </c>
      <c r="C48" s="220"/>
      <c r="D48" s="220"/>
      <c r="E48" s="220"/>
      <c r="F48" s="220"/>
      <c r="G48" s="220"/>
      <c r="H48" s="220"/>
      <c r="I48" s="220"/>
      <c r="J48" s="220"/>
      <c r="K48" s="220"/>
      <c r="L48" s="220"/>
      <c r="M48" s="220"/>
      <c r="N48" s="220"/>
    </row>
    <row r="49" spans="1:14" ht="37.5" customHeight="1" x14ac:dyDescent="0.25">
      <c r="A49" s="76"/>
      <c r="B49" s="126" t="s">
        <v>42</v>
      </c>
      <c r="C49" s="127" t="s">
        <v>43</v>
      </c>
      <c r="D49" s="127" t="s">
        <v>44</v>
      </c>
      <c r="E49" s="127" t="s">
        <v>45</v>
      </c>
      <c r="F49" s="127" t="s">
        <v>46</v>
      </c>
      <c r="G49" s="127" t="s">
        <v>47</v>
      </c>
      <c r="H49" s="127" t="s">
        <v>48</v>
      </c>
      <c r="I49" s="127" t="s">
        <v>49</v>
      </c>
      <c r="J49" s="128" t="s">
        <v>50</v>
      </c>
      <c r="K49" s="129" t="s">
        <v>32</v>
      </c>
      <c r="L49" s="130" t="s">
        <v>51</v>
      </c>
      <c r="M49" s="130" t="s">
        <v>52</v>
      </c>
      <c r="N49" s="127" t="s">
        <v>53</v>
      </c>
    </row>
    <row r="50" spans="1:14" ht="14.1" customHeight="1" x14ac:dyDescent="0.25">
      <c r="A50" s="76"/>
      <c r="B50" s="215" t="s">
        <v>96</v>
      </c>
      <c r="C50" s="216"/>
      <c r="D50" s="216"/>
      <c r="E50" s="216"/>
      <c r="F50" s="216"/>
      <c r="G50" s="216"/>
      <c r="H50" s="216"/>
      <c r="I50" s="216"/>
      <c r="J50" s="216"/>
      <c r="K50" s="216"/>
      <c r="L50" s="216"/>
      <c r="M50" s="216"/>
      <c r="N50" s="217"/>
    </row>
    <row r="51" spans="1:14" ht="14.1" customHeight="1" x14ac:dyDescent="0.25">
      <c r="A51" s="76"/>
      <c r="B51" s="49" t="s">
        <v>292</v>
      </c>
      <c r="C51" s="49" t="s">
        <v>293</v>
      </c>
      <c r="D51" s="54">
        <v>8</v>
      </c>
      <c r="E51" s="95">
        <v>8</v>
      </c>
      <c r="F51" s="95">
        <v>7.49</v>
      </c>
      <c r="G51" s="95">
        <v>7.65</v>
      </c>
      <c r="H51" s="95">
        <v>8</v>
      </c>
      <c r="I51" s="95">
        <v>7.51</v>
      </c>
      <c r="J51" s="95">
        <v>8</v>
      </c>
      <c r="K51" s="96">
        <v>-6.12</v>
      </c>
      <c r="L51" s="117">
        <v>21</v>
      </c>
      <c r="M51" s="97">
        <v>734614</v>
      </c>
      <c r="N51" s="98">
        <v>5617866.71</v>
      </c>
    </row>
    <row r="52" spans="1:14" ht="14.1" customHeight="1" x14ac:dyDescent="0.25">
      <c r="A52" s="76"/>
      <c r="B52" s="82" t="s">
        <v>97</v>
      </c>
      <c r="C52" s="82" t="s">
        <v>98</v>
      </c>
      <c r="D52" s="143">
        <v>5.3</v>
      </c>
      <c r="E52" s="95">
        <v>5.3</v>
      </c>
      <c r="F52" s="95">
        <v>5.25</v>
      </c>
      <c r="G52" s="95">
        <v>5.25</v>
      </c>
      <c r="H52" s="95">
        <v>5.3</v>
      </c>
      <c r="I52" s="95">
        <v>5.25</v>
      </c>
      <c r="J52" s="95">
        <v>5.3</v>
      </c>
      <c r="K52" s="96">
        <v>-0.94</v>
      </c>
      <c r="L52" s="125">
        <v>4</v>
      </c>
      <c r="M52" s="97">
        <v>352812</v>
      </c>
      <c r="N52" s="98">
        <v>1852403.6</v>
      </c>
    </row>
    <row r="53" spans="1:14" ht="14.1" customHeight="1" x14ac:dyDescent="0.25">
      <c r="A53" s="76"/>
      <c r="B53" s="49" t="s">
        <v>145</v>
      </c>
      <c r="C53" s="49" t="s">
        <v>146</v>
      </c>
      <c r="D53" s="95">
        <v>0.36</v>
      </c>
      <c r="E53" s="95">
        <v>0.36</v>
      </c>
      <c r="F53" s="95">
        <v>0.36</v>
      </c>
      <c r="G53" s="95">
        <v>0.36</v>
      </c>
      <c r="H53" s="95">
        <v>0.36</v>
      </c>
      <c r="I53" s="95">
        <v>0.36</v>
      </c>
      <c r="J53" s="95">
        <v>0.36</v>
      </c>
      <c r="K53" s="96">
        <v>0</v>
      </c>
      <c r="L53" s="125">
        <v>5</v>
      </c>
      <c r="M53" s="97">
        <v>1200500</v>
      </c>
      <c r="N53" s="98">
        <v>432180</v>
      </c>
    </row>
    <row r="54" spans="1:14" ht="14.1" customHeight="1" x14ac:dyDescent="0.25">
      <c r="A54" s="76"/>
      <c r="B54" s="208" t="s">
        <v>99</v>
      </c>
      <c r="C54" s="209"/>
      <c r="D54" s="210"/>
      <c r="E54" s="211"/>
      <c r="F54" s="211"/>
      <c r="G54" s="211"/>
      <c r="H54" s="211"/>
      <c r="I54" s="211"/>
      <c r="J54" s="211"/>
      <c r="K54" s="212"/>
      <c r="L54" s="84">
        <f>SUM(L51:L53)</f>
        <v>30</v>
      </c>
      <c r="M54" s="84">
        <f>SUM(M51:M53)</f>
        <v>2287926</v>
      </c>
      <c r="N54" s="84">
        <f>SUM(N51:N53)</f>
        <v>7902450.3100000005</v>
      </c>
    </row>
    <row r="55" spans="1:14" ht="22.5" customHeight="1" x14ac:dyDescent="0.25">
      <c r="A55" s="76"/>
      <c r="B55" s="213" t="s">
        <v>100</v>
      </c>
      <c r="C55" s="214"/>
      <c r="D55" s="85"/>
      <c r="E55" s="85"/>
      <c r="F55" s="85"/>
      <c r="G55" s="85"/>
      <c r="H55" s="85"/>
      <c r="I55" s="85"/>
      <c r="J55" s="85"/>
      <c r="K55" s="85"/>
      <c r="L55" s="86">
        <f>L54+L47+L41+L33+L27+L24+L20</f>
        <v>1352</v>
      </c>
      <c r="M55" s="86">
        <f t="shared" ref="M55:N55" si="0">M54+M47+M41+M33+M27+M24+M20</f>
        <v>766574646</v>
      </c>
      <c r="N55" s="86">
        <f t="shared" si="0"/>
        <v>1448222501.6299999</v>
      </c>
    </row>
    <row r="56" spans="1:14" ht="20.25" customHeight="1" x14ac:dyDescent="0.25">
      <c r="A56" s="76"/>
      <c r="B56" s="206" t="s">
        <v>335</v>
      </c>
      <c r="C56" s="206"/>
      <c r="D56" s="206"/>
      <c r="E56" s="206"/>
      <c r="F56" s="206"/>
      <c r="G56" s="206"/>
      <c r="H56" s="206"/>
      <c r="I56" s="206"/>
      <c r="J56" s="206"/>
      <c r="K56" s="206"/>
      <c r="L56" s="206"/>
      <c r="M56" s="206"/>
      <c r="N56" s="206"/>
    </row>
    <row r="57" spans="1:14" ht="39.75" customHeight="1" x14ac:dyDescent="0.25">
      <c r="A57" s="76"/>
      <c r="B57" s="77" t="s">
        <v>42</v>
      </c>
      <c r="C57" s="78" t="s">
        <v>43</v>
      </c>
      <c r="D57" s="78" t="s">
        <v>44</v>
      </c>
      <c r="E57" s="78" t="s">
        <v>45</v>
      </c>
      <c r="F57" s="78" t="s">
        <v>46</v>
      </c>
      <c r="G57" s="78" t="s">
        <v>47</v>
      </c>
      <c r="H57" s="78" t="s">
        <v>48</v>
      </c>
      <c r="I57" s="78" t="s">
        <v>49</v>
      </c>
      <c r="J57" s="79" t="s">
        <v>50</v>
      </c>
      <c r="K57" s="80" t="s">
        <v>32</v>
      </c>
      <c r="L57" s="81" t="s">
        <v>51</v>
      </c>
      <c r="M57" s="81" t="s">
        <v>52</v>
      </c>
      <c r="N57" s="78" t="s">
        <v>53</v>
      </c>
    </row>
    <row r="58" spans="1:14" ht="14.1" customHeight="1" x14ac:dyDescent="0.25">
      <c r="A58" s="76"/>
      <c r="B58" s="205" t="s">
        <v>54</v>
      </c>
      <c r="C58" s="206"/>
      <c r="D58" s="206"/>
      <c r="E58" s="206"/>
      <c r="F58" s="206"/>
      <c r="G58" s="206"/>
      <c r="H58" s="206"/>
      <c r="I58" s="206"/>
      <c r="J58" s="206"/>
      <c r="K58" s="206"/>
      <c r="L58" s="206"/>
      <c r="M58" s="206"/>
      <c r="N58" s="207"/>
    </row>
    <row r="59" spans="1:14" ht="14.1" customHeight="1" x14ac:dyDescent="0.25">
      <c r="A59" s="76"/>
      <c r="B59" s="49" t="s">
        <v>317</v>
      </c>
      <c r="C59" s="49" t="s">
        <v>318</v>
      </c>
      <c r="D59" s="95">
        <v>0.23</v>
      </c>
      <c r="E59" s="95">
        <v>0.23</v>
      </c>
      <c r="F59" s="95">
        <v>0.23</v>
      </c>
      <c r="G59" s="95">
        <v>0.23</v>
      </c>
      <c r="H59" s="95">
        <v>0.23</v>
      </c>
      <c r="I59" s="95">
        <v>0.23</v>
      </c>
      <c r="J59" s="95">
        <v>0.23</v>
      </c>
      <c r="K59" s="96">
        <v>0</v>
      </c>
      <c r="L59" s="125">
        <v>2</v>
      </c>
      <c r="M59" s="97">
        <v>561846</v>
      </c>
      <c r="N59" s="98">
        <v>129224.58</v>
      </c>
    </row>
    <row r="60" spans="1:14" ht="14.1" customHeight="1" x14ac:dyDescent="0.25">
      <c r="A60" s="76"/>
      <c r="B60" s="49" t="s">
        <v>247</v>
      </c>
      <c r="C60" s="49" t="s">
        <v>248</v>
      </c>
      <c r="D60" s="95">
        <v>0.2</v>
      </c>
      <c r="E60" s="95">
        <v>0.2</v>
      </c>
      <c r="F60" s="95">
        <v>0.2</v>
      </c>
      <c r="G60" s="95">
        <v>0.2</v>
      </c>
      <c r="H60" s="95">
        <v>0.2</v>
      </c>
      <c r="I60" s="95">
        <v>0.2</v>
      </c>
      <c r="J60" s="95">
        <v>0.2</v>
      </c>
      <c r="K60" s="96">
        <v>0</v>
      </c>
      <c r="L60" s="125">
        <v>2</v>
      </c>
      <c r="M60" s="97">
        <v>24850</v>
      </c>
      <c r="N60" s="98">
        <v>4970</v>
      </c>
    </row>
    <row r="61" spans="1:14" ht="14.1" customHeight="1" x14ac:dyDescent="0.25">
      <c r="A61" s="76"/>
      <c r="B61" s="49" t="s">
        <v>159</v>
      </c>
      <c r="C61" s="49" t="s">
        <v>160</v>
      </c>
      <c r="D61" s="95">
        <v>0.1</v>
      </c>
      <c r="E61" s="95">
        <v>0.1</v>
      </c>
      <c r="F61" s="95">
        <v>0.1</v>
      </c>
      <c r="G61" s="95">
        <v>0.1</v>
      </c>
      <c r="H61" s="95">
        <v>0.1</v>
      </c>
      <c r="I61" s="95">
        <v>0.1</v>
      </c>
      <c r="J61" s="95">
        <v>0.1</v>
      </c>
      <c r="K61" s="96">
        <v>0</v>
      </c>
      <c r="L61" s="125">
        <v>3</v>
      </c>
      <c r="M61" s="97">
        <v>204</v>
      </c>
      <c r="N61" s="98">
        <v>20.399999999999999</v>
      </c>
    </row>
    <row r="62" spans="1:14" ht="14.1" customHeight="1" x14ac:dyDescent="0.25">
      <c r="A62" s="76"/>
      <c r="B62" s="49" t="s">
        <v>101</v>
      </c>
      <c r="C62" s="49" t="s">
        <v>102</v>
      </c>
      <c r="D62" s="95">
        <v>0.56000000000000005</v>
      </c>
      <c r="E62" s="95">
        <v>0.56000000000000005</v>
      </c>
      <c r="F62" s="95">
        <v>0.56000000000000005</v>
      </c>
      <c r="G62" s="95">
        <v>0.56000000000000005</v>
      </c>
      <c r="H62" s="95">
        <v>0.56999999999999995</v>
      </c>
      <c r="I62" s="95">
        <v>0.56000000000000005</v>
      </c>
      <c r="J62" s="95">
        <v>0.56999999999999995</v>
      </c>
      <c r="K62" s="96">
        <v>-1.75</v>
      </c>
      <c r="L62" s="125">
        <v>4</v>
      </c>
      <c r="M62" s="97">
        <v>2746513</v>
      </c>
      <c r="N62" s="98">
        <v>1538047.28</v>
      </c>
    </row>
    <row r="63" spans="1:14" ht="14.1" customHeight="1" x14ac:dyDescent="0.25">
      <c r="A63" s="76"/>
      <c r="B63" s="49" t="s">
        <v>310</v>
      </c>
      <c r="C63" s="49" t="s">
        <v>311</v>
      </c>
      <c r="D63" s="95">
        <v>0.3</v>
      </c>
      <c r="E63" s="95">
        <v>0.3</v>
      </c>
      <c r="F63" s="95">
        <v>0.3</v>
      </c>
      <c r="G63" s="95">
        <v>0.3</v>
      </c>
      <c r="H63" s="95">
        <v>0.3</v>
      </c>
      <c r="I63" s="95">
        <v>0.3</v>
      </c>
      <c r="J63" s="95">
        <v>0.3</v>
      </c>
      <c r="K63" s="96">
        <v>0</v>
      </c>
      <c r="L63" s="125">
        <v>1</v>
      </c>
      <c r="M63" s="97">
        <v>159045</v>
      </c>
      <c r="N63" s="98">
        <v>47713.5</v>
      </c>
    </row>
    <row r="64" spans="1:14" ht="14.1" customHeight="1" x14ac:dyDescent="0.25">
      <c r="A64" s="76"/>
      <c r="B64" s="208" t="s">
        <v>64</v>
      </c>
      <c r="C64" s="209"/>
      <c r="D64" s="87"/>
      <c r="E64" s="87"/>
      <c r="F64" s="87"/>
      <c r="G64" s="87"/>
      <c r="H64" s="87"/>
      <c r="I64" s="87"/>
      <c r="J64" s="87"/>
      <c r="K64" s="87"/>
      <c r="L64" s="84">
        <f>SUM(L59:L63)</f>
        <v>12</v>
      </c>
      <c r="M64" s="84">
        <f>SUM(M59:M63)</f>
        <v>3492458</v>
      </c>
      <c r="N64" s="84">
        <f>SUM(N59:N63)</f>
        <v>1719975.76</v>
      </c>
    </row>
    <row r="65" spans="1:14" ht="14.1" customHeight="1" x14ac:dyDescent="0.25">
      <c r="A65" s="76"/>
      <c r="B65" s="205" t="s">
        <v>330</v>
      </c>
      <c r="C65" s="206"/>
      <c r="D65" s="206"/>
      <c r="E65" s="206"/>
      <c r="F65" s="206"/>
      <c r="G65" s="206"/>
      <c r="H65" s="206"/>
      <c r="I65" s="206"/>
      <c r="J65" s="206"/>
      <c r="K65" s="206"/>
      <c r="L65" s="206"/>
      <c r="M65" s="206"/>
      <c r="N65" s="207"/>
    </row>
    <row r="66" spans="1:14" ht="14.1" customHeight="1" x14ac:dyDescent="0.25">
      <c r="A66" s="76"/>
      <c r="B66" s="49" t="s">
        <v>167</v>
      </c>
      <c r="C66" s="49" t="s">
        <v>168</v>
      </c>
      <c r="D66" s="95">
        <v>1.66</v>
      </c>
      <c r="E66" s="95">
        <v>1.66</v>
      </c>
      <c r="F66" s="95">
        <v>1.66</v>
      </c>
      <c r="G66" s="95">
        <v>1.66</v>
      </c>
      <c r="H66" s="95">
        <v>1.67</v>
      </c>
      <c r="I66" s="95">
        <v>1.66</v>
      </c>
      <c r="J66" s="95">
        <v>1.68</v>
      </c>
      <c r="K66" s="121">
        <v>-1.19</v>
      </c>
      <c r="L66" s="105">
        <v>3</v>
      </c>
      <c r="M66" s="97">
        <v>56199</v>
      </c>
      <c r="N66" s="98">
        <v>93290.34</v>
      </c>
    </row>
    <row r="67" spans="1:14" ht="14.1" customHeight="1" x14ac:dyDescent="0.25">
      <c r="A67" s="76"/>
      <c r="B67" s="208" t="s">
        <v>319</v>
      </c>
      <c r="C67" s="209"/>
      <c r="D67" s="87"/>
      <c r="E67" s="87"/>
      <c r="F67" s="87"/>
      <c r="G67" s="87"/>
      <c r="H67" s="87"/>
      <c r="I67" s="87"/>
      <c r="J67" s="87"/>
      <c r="K67" s="87"/>
      <c r="L67" s="84">
        <f>L66</f>
        <v>3</v>
      </c>
      <c r="M67" s="84">
        <f t="shared" ref="M67:N67" si="1">M66</f>
        <v>56199</v>
      </c>
      <c r="N67" s="84">
        <f t="shared" si="1"/>
        <v>93290.34</v>
      </c>
    </row>
    <row r="68" spans="1:14" ht="14.1" customHeight="1" x14ac:dyDescent="0.25">
      <c r="A68" s="76"/>
      <c r="B68" s="202" t="s">
        <v>93</v>
      </c>
      <c r="C68" s="203"/>
      <c r="D68" s="203"/>
      <c r="E68" s="203"/>
      <c r="F68" s="203"/>
      <c r="G68" s="203"/>
      <c r="H68" s="203"/>
      <c r="I68" s="203"/>
      <c r="J68" s="203"/>
      <c r="K68" s="203"/>
      <c r="L68" s="203"/>
      <c r="M68" s="203"/>
      <c r="N68" s="204"/>
    </row>
    <row r="69" spans="1:14" ht="14.1" customHeight="1" x14ac:dyDescent="0.25">
      <c r="A69" s="76"/>
      <c r="B69" s="49" t="s">
        <v>320</v>
      </c>
      <c r="C69" s="49" t="s">
        <v>321</v>
      </c>
      <c r="D69" s="50">
        <v>27.3</v>
      </c>
      <c r="E69" s="95">
        <v>27.3</v>
      </c>
      <c r="F69" s="95">
        <v>27.3</v>
      </c>
      <c r="G69" s="95">
        <v>27.3</v>
      </c>
      <c r="H69" s="95">
        <v>27.3</v>
      </c>
      <c r="I69" s="95">
        <v>27.3</v>
      </c>
      <c r="J69" s="95">
        <v>27.3</v>
      </c>
      <c r="K69" s="96">
        <v>0</v>
      </c>
      <c r="L69" s="105">
        <v>2</v>
      </c>
      <c r="M69" s="97">
        <v>2948</v>
      </c>
      <c r="N69" s="98">
        <v>80480.399999999994</v>
      </c>
    </row>
    <row r="70" spans="1:14" ht="14.1" customHeight="1" x14ac:dyDescent="0.25">
      <c r="A70" s="76"/>
      <c r="B70" s="208" t="s">
        <v>95</v>
      </c>
      <c r="C70" s="209"/>
      <c r="D70" s="87"/>
      <c r="E70" s="87"/>
      <c r="F70" s="87"/>
      <c r="G70" s="87"/>
      <c r="H70" s="87"/>
      <c r="I70" s="87"/>
      <c r="J70" s="87"/>
      <c r="K70" s="87"/>
      <c r="L70" s="84">
        <f>SUM(L69)</f>
        <v>2</v>
      </c>
      <c r="M70" s="84">
        <f>SUM(M69)</f>
        <v>2948</v>
      </c>
      <c r="N70" s="84">
        <f>SUM(N69)</f>
        <v>80480.399999999994</v>
      </c>
    </row>
    <row r="71" spans="1:14" ht="14.1" customHeight="1" x14ac:dyDescent="0.25">
      <c r="A71" s="76"/>
      <c r="B71" s="205" t="s">
        <v>83</v>
      </c>
      <c r="C71" s="206"/>
      <c r="D71" s="206"/>
      <c r="E71" s="206"/>
      <c r="F71" s="206"/>
      <c r="G71" s="206"/>
      <c r="H71" s="206"/>
      <c r="I71" s="206"/>
      <c r="J71" s="206"/>
      <c r="K71" s="206"/>
      <c r="L71" s="206"/>
      <c r="M71" s="206"/>
      <c r="N71" s="207"/>
    </row>
    <row r="72" spans="1:14" ht="14.1" customHeight="1" x14ac:dyDescent="0.25">
      <c r="A72" s="76"/>
      <c r="B72" s="49" t="s">
        <v>103</v>
      </c>
      <c r="C72" s="49" t="s">
        <v>104</v>
      </c>
      <c r="D72" s="50">
        <v>2.8</v>
      </c>
      <c r="E72" s="95">
        <v>2.85</v>
      </c>
      <c r="F72" s="95">
        <v>2.8</v>
      </c>
      <c r="G72" s="95">
        <v>2.81</v>
      </c>
      <c r="H72" s="95">
        <v>2.82</v>
      </c>
      <c r="I72" s="95">
        <v>2.8</v>
      </c>
      <c r="J72" s="95">
        <v>2.8</v>
      </c>
      <c r="K72" s="121">
        <v>0</v>
      </c>
      <c r="L72" s="105">
        <v>20</v>
      </c>
      <c r="M72" s="97">
        <v>1631000</v>
      </c>
      <c r="N72" s="98">
        <v>4587800</v>
      </c>
    </row>
    <row r="73" spans="1:14" ht="14.1" customHeight="1" x14ac:dyDescent="0.25">
      <c r="A73" s="76"/>
      <c r="B73" s="49" t="s">
        <v>33</v>
      </c>
      <c r="C73" s="49" t="s">
        <v>105</v>
      </c>
      <c r="D73" s="50">
        <v>0.9</v>
      </c>
      <c r="E73" s="95">
        <v>0.9</v>
      </c>
      <c r="F73" s="95">
        <v>0.9</v>
      </c>
      <c r="G73" s="95">
        <v>0.9</v>
      </c>
      <c r="H73" s="95">
        <v>1</v>
      </c>
      <c r="I73" s="95">
        <v>0.9</v>
      </c>
      <c r="J73" s="95">
        <v>1</v>
      </c>
      <c r="K73" s="96">
        <v>-10</v>
      </c>
      <c r="L73" s="105">
        <v>5</v>
      </c>
      <c r="M73" s="97">
        <v>300261</v>
      </c>
      <c r="N73" s="98">
        <v>270234.90000000002</v>
      </c>
    </row>
    <row r="74" spans="1:14" ht="15.75" customHeight="1" x14ac:dyDescent="0.25">
      <c r="A74" s="76"/>
      <c r="B74" s="208" t="s">
        <v>92</v>
      </c>
      <c r="C74" s="209"/>
      <c r="D74" s="87"/>
      <c r="E74" s="87"/>
      <c r="F74" s="87"/>
      <c r="G74" s="87"/>
      <c r="H74" s="87"/>
      <c r="I74" s="87"/>
      <c r="J74" s="87"/>
      <c r="K74" s="87"/>
      <c r="L74" s="84">
        <f>SUM(L72:L73)</f>
        <v>25</v>
      </c>
      <c r="M74" s="84">
        <f>SUM(M72:M73)</f>
        <v>1931261</v>
      </c>
      <c r="N74" s="84">
        <f>SUM(N72:N73)</f>
        <v>4858034.9000000004</v>
      </c>
    </row>
    <row r="75" spans="1:14" ht="18.75" customHeight="1" x14ac:dyDescent="0.25">
      <c r="A75" s="76"/>
      <c r="B75" s="213" t="s">
        <v>106</v>
      </c>
      <c r="C75" s="214"/>
      <c r="D75" s="85"/>
      <c r="E75" s="85"/>
      <c r="F75" s="85"/>
      <c r="G75" s="85"/>
      <c r="H75" s="85"/>
      <c r="I75" s="85"/>
      <c r="J75" s="85"/>
      <c r="K75" s="85"/>
      <c r="L75" s="86">
        <f>L74+L70+L67+L64</f>
        <v>42</v>
      </c>
      <c r="M75" s="86">
        <f>M74+M70+M67+M64</f>
        <v>5482866</v>
      </c>
      <c r="N75" s="86">
        <f>N74+N70+N67+N64</f>
        <v>6751781.4000000004</v>
      </c>
    </row>
    <row r="76" spans="1:14" ht="28.5" customHeight="1" x14ac:dyDescent="0.25">
      <c r="A76" s="76"/>
      <c r="B76" s="220" t="s">
        <v>333</v>
      </c>
      <c r="C76" s="220"/>
      <c r="D76" s="220"/>
      <c r="E76" s="220"/>
      <c r="F76" s="220"/>
      <c r="G76" s="220"/>
      <c r="H76" s="220"/>
      <c r="I76" s="220"/>
      <c r="J76" s="220"/>
      <c r="K76" s="220"/>
      <c r="L76" s="220"/>
      <c r="M76" s="220"/>
      <c r="N76" s="220"/>
    </row>
    <row r="77" spans="1:14" ht="37.5" customHeight="1" x14ac:dyDescent="0.25">
      <c r="A77" s="76"/>
      <c r="B77" s="77" t="s">
        <v>42</v>
      </c>
      <c r="C77" s="78" t="s">
        <v>43</v>
      </c>
      <c r="D77" s="78" t="s">
        <v>44</v>
      </c>
      <c r="E77" s="78" t="s">
        <v>45</v>
      </c>
      <c r="F77" s="78" t="s">
        <v>46</v>
      </c>
      <c r="G77" s="78" t="s">
        <v>47</v>
      </c>
      <c r="H77" s="78" t="s">
        <v>48</v>
      </c>
      <c r="I77" s="78" t="s">
        <v>49</v>
      </c>
      <c r="J77" s="79" t="s">
        <v>50</v>
      </c>
      <c r="K77" s="80" t="s">
        <v>32</v>
      </c>
      <c r="L77" s="81" t="s">
        <v>51</v>
      </c>
      <c r="M77" s="81" t="s">
        <v>52</v>
      </c>
      <c r="N77" s="78" t="s">
        <v>53</v>
      </c>
    </row>
    <row r="78" spans="1:14" ht="14.1" customHeight="1" x14ac:dyDescent="0.25">
      <c r="A78" s="76"/>
      <c r="B78" s="205" t="s">
        <v>72</v>
      </c>
      <c r="C78" s="206"/>
      <c r="D78" s="206"/>
      <c r="E78" s="206"/>
      <c r="F78" s="206"/>
      <c r="G78" s="206"/>
      <c r="H78" s="206"/>
      <c r="I78" s="206"/>
      <c r="J78" s="206"/>
      <c r="K78" s="206"/>
      <c r="L78" s="206"/>
      <c r="M78" s="206"/>
      <c r="N78" s="207"/>
    </row>
    <row r="79" spans="1:14" ht="14.1" customHeight="1" x14ac:dyDescent="0.25">
      <c r="A79" s="76"/>
      <c r="B79" s="82" t="s">
        <v>110</v>
      </c>
      <c r="C79" s="82" t="s">
        <v>111</v>
      </c>
      <c r="D79" s="50">
        <v>1.45</v>
      </c>
      <c r="E79" s="95">
        <v>1.45</v>
      </c>
      <c r="F79" s="95">
        <v>1.45</v>
      </c>
      <c r="G79" s="95">
        <v>1.45</v>
      </c>
      <c r="H79" s="95">
        <v>1.41</v>
      </c>
      <c r="I79" s="95">
        <v>1.45</v>
      </c>
      <c r="J79" s="95">
        <v>1.41</v>
      </c>
      <c r="K79" s="96">
        <v>2.84</v>
      </c>
      <c r="L79" s="105">
        <v>5</v>
      </c>
      <c r="M79" s="97">
        <v>2100000</v>
      </c>
      <c r="N79" s="98">
        <v>3045000</v>
      </c>
    </row>
    <row r="80" spans="1:14" ht="14.1" customHeight="1" x14ac:dyDescent="0.25">
      <c r="A80" s="76"/>
      <c r="B80" s="82" t="s">
        <v>169</v>
      </c>
      <c r="C80" s="82" t="s">
        <v>170</v>
      </c>
      <c r="D80" s="50">
        <v>1.75</v>
      </c>
      <c r="E80" s="95">
        <v>1.75</v>
      </c>
      <c r="F80" s="95">
        <v>1.75</v>
      </c>
      <c r="G80" s="95">
        <v>1.75</v>
      </c>
      <c r="H80" s="95">
        <v>1.74</v>
      </c>
      <c r="I80" s="95">
        <v>1.75</v>
      </c>
      <c r="J80" s="95">
        <v>1.75</v>
      </c>
      <c r="K80" s="96">
        <v>0</v>
      </c>
      <c r="L80" s="105">
        <v>1</v>
      </c>
      <c r="M80" s="97">
        <v>312</v>
      </c>
      <c r="N80" s="98">
        <v>546</v>
      </c>
    </row>
    <row r="81" spans="1:14" ht="14.1" customHeight="1" x14ac:dyDescent="0.25">
      <c r="A81" s="76"/>
      <c r="B81" s="208" t="s">
        <v>82</v>
      </c>
      <c r="C81" s="209"/>
      <c r="D81" s="87"/>
      <c r="E81" s="87"/>
      <c r="F81" s="87"/>
      <c r="G81" s="87"/>
      <c r="H81" s="87"/>
      <c r="I81" s="87"/>
      <c r="J81" s="87"/>
      <c r="K81" s="87"/>
      <c r="L81" s="84">
        <f>SUM(L79:L80)</f>
        <v>6</v>
      </c>
      <c r="M81" s="84">
        <f>SUM(M79:M80)</f>
        <v>2100312</v>
      </c>
      <c r="N81" s="84">
        <f>SUM(N79:N80)</f>
        <v>3045546</v>
      </c>
    </row>
    <row r="82" spans="1:14" ht="28.5" customHeight="1" x14ac:dyDescent="0.25">
      <c r="A82" s="76"/>
      <c r="B82" s="220" t="s">
        <v>333</v>
      </c>
      <c r="C82" s="220"/>
      <c r="D82" s="220"/>
      <c r="E82" s="220"/>
      <c r="F82" s="220"/>
      <c r="G82" s="220"/>
      <c r="H82" s="220"/>
      <c r="I82" s="220"/>
      <c r="J82" s="220"/>
      <c r="K82" s="220"/>
      <c r="L82" s="220"/>
      <c r="M82" s="220"/>
      <c r="N82" s="220"/>
    </row>
    <row r="83" spans="1:14" ht="37.5" customHeight="1" x14ac:dyDescent="0.25">
      <c r="A83" s="76"/>
      <c r="B83" s="77" t="s">
        <v>42</v>
      </c>
      <c r="C83" s="78" t="s">
        <v>43</v>
      </c>
      <c r="D83" s="78" t="s">
        <v>44</v>
      </c>
      <c r="E83" s="78" t="s">
        <v>45</v>
      </c>
      <c r="F83" s="78" t="s">
        <v>46</v>
      </c>
      <c r="G83" s="78" t="s">
        <v>47</v>
      </c>
      <c r="H83" s="78" t="s">
        <v>48</v>
      </c>
      <c r="I83" s="78" t="s">
        <v>49</v>
      </c>
      <c r="J83" s="79" t="s">
        <v>50</v>
      </c>
      <c r="K83" s="80" t="s">
        <v>32</v>
      </c>
      <c r="L83" s="81" t="s">
        <v>51</v>
      </c>
      <c r="M83" s="81" t="s">
        <v>52</v>
      </c>
      <c r="N83" s="78" t="s">
        <v>53</v>
      </c>
    </row>
    <row r="84" spans="1:14" ht="14.1" customHeight="1" x14ac:dyDescent="0.25">
      <c r="A84" s="76"/>
      <c r="B84" s="226" t="s">
        <v>83</v>
      </c>
      <c r="C84" s="227"/>
      <c r="D84" s="227"/>
      <c r="E84" s="227"/>
      <c r="F84" s="227"/>
      <c r="G84" s="227"/>
      <c r="H84" s="227"/>
      <c r="I84" s="227"/>
      <c r="J84" s="227"/>
      <c r="K84" s="227"/>
      <c r="L84" s="227"/>
      <c r="M84" s="227"/>
      <c r="N84" s="228"/>
    </row>
    <row r="85" spans="1:14" ht="14.1" customHeight="1" x14ac:dyDescent="0.25">
      <c r="A85" s="76"/>
      <c r="B85" s="82" t="s">
        <v>269</v>
      </c>
      <c r="C85" s="82" t="s">
        <v>270</v>
      </c>
      <c r="D85" s="50">
        <v>1.63</v>
      </c>
      <c r="E85" s="95">
        <v>1.7</v>
      </c>
      <c r="F85" s="95">
        <v>1.61</v>
      </c>
      <c r="G85" s="95">
        <v>1.64</v>
      </c>
      <c r="H85" s="95">
        <v>1.63</v>
      </c>
      <c r="I85" s="95">
        <v>1.63</v>
      </c>
      <c r="J85" s="95">
        <v>1.63</v>
      </c>
      <c r="K85" s="96">
        <v>0</v>
      </c>
      <c r="L85" s="105">
        <v>17</v>
      </c>
      <c r="M85" s="97">
        <v>800456</v>
      </c>
      <c r="N85" s="98">
        <v>1314705.1299999999</v>
      </c>
    </row>
    <row r="86" spans="1:14" ht="14.1" customHeight="1" x14ac:dyDescent="0.25">
      <c r="A86" s="76"/>
      <c r="B86" s="82" t="s">
        <v>34</v>
      </c>
      <c r="C86" s="82" t="s">
        <v>112</v>
      </c>
      <c r="D86" s="95">
        <v>1.65</v>
      </c>
      <c r="E86" s="95">
        <v>1.65</v>
      </c>
      <c r="F86" s="95">
        <v>1.65</v>
      </c>
      <c r="G86" s="95">
        <v>1.65</v>
      </c>
      <c r="H86" s="95">
        <v>1.65</v>
      </c>
      <c r="I86" s="95">
        <v>1.65</v>
      </c>
      <c r="J86" s="95">
        <v>1.65</v>
      </c>
      <c r="K86" s="96">
        <v>0</v>
      </c>
      <c r="L86" s="125">
        <v>2</v>
      </c>
      <c r="M86" s="97">
        <v>4217</v>
      </c>
      <c r="N86" s="98">
        <v>6958.05</v>
      </c>
    </row>
    <row r="87" spans="1:14" ht="14.1" customHeight="1" x14ac:dyDescent="0.25">
      <c r="A87" s="76"/>
      <c r="B87" s="82" t="s">
        <v>113</v>
      </c>
      <c r="C87" s="82" t="s">
        <v>114</v>
      </c>
      <c r="D87" s="54">
        <v>1.9</v>
      </c>
      <c r="E87" s="95">
        <v>1.9</v>
      </c>
      <c r="F87" s="95">
        <v>1.9</v>
      </c>
      <c r="G87" s="95">
        <v>1.9</v>
      </c>
      <c r="H87" s="95">
        <v>1.9</v>
      </c>
      <c r="I87" s="95">
        <v>1.9</v>
      </c>
      <c r="J87" s="95">
        <v>1.9</v>
      </c>
      <c r="K87" s="96">
        <v>0</v>
      </c>
      <c r="L87" s="125">
        <v>5</v>
      </c>
      <c r="M87" s="97">
        <v>2000200</v>
      </c>
      <c r="N87" s="98">
        <v>3800380</v>
      </c>
    </row>
    <row r="88" spans="1:14" ht="14.1" customHeight="1" x14ac:dyDescent="0.25">
      <c r="A88" s="76"/>
      <c r="B88" s="82" t="s">
        <v>115</v>
      </c>
      <c r="C88" s="82" t="s">
        <v>116</v>
      </c>
      <c r="D88" s="50">
        <v>1.33</v>
      </c>
      <c r="E88" s="95">
        <v>1.33</v>
      </c>
      <c r="F88" s="95">
        <v>1.33</v>
      </c>
      <c r="G88" s="95">
        <v>1.33</v>
      </c>
      <c r="H88" s="95">
        <v>1.34</v>
      </c>
      <c r="I88" s="95">
        <v>1.33</v>
      </c>
      <c r="J88" s="95">
        <v>1.33</v>
      </c>
      <c r="K88" s="121">
        <v>0</v>
      </c>
      <c r="L88" s="105">
        <v>10</v>
      </c>
      <c r="M88" s="97">
        <v>3625230</v>
      </c>
      <c r="N88" s="98">
        <v>4821555.9000000004</v>
      </c>
    </row>
    <row r="89" spans="1:14" ht="14.1" customHeight="1" x14ac:dyDescent="0.25">
      <c r="A89" s="76"/>
      <c r="B89" s="208" t="s">
        <v>92</v>
      </c>
      <c r="C89" s="209"/>
      <c r="D89" s="210"/>
      <c r="E89" s="211"/>
      <c r="F89" s="211"/>
      <c r="G89" s="211"/>
      <c r="H89" s="211"/>
      <c r="I89" s="211"/>
      <c r="J89" s="211"/>
      <c r="K89" s="212"/>
      <c r="L89" s="84">
        <f>SUM(L85:L88)</f>
        <v>34</v>
      </c>
      <c r="M89" s="84">
        <f>SUM(M85:M88)</f>
        <v>6430103</v>
      </c>
      <c r="N89" s="84">
        <f>SUM(N85:N88)</f>
        <v>9943599.0800000001</v>
      </c>
    </row>
    <row r="90" spans="1:14" ht="14.1" customHeight="1" x14ac:dyDescent="0.25">
      <c r="A90" s="76"/>
      <c r="B90" s="205" t="s">
        <v>93</v>
      </c>
      <c r="C90" s="206"/>
      <c r="D90" s="206"/>
      <c r="E90" s="206"/>
      <c r="F90" s="206"/>
      <c r="G90" s="206"/>
      <c r="H90" s="206"/>
      <c r="I90" s="206"/>
      <c r="J90" s="206"/>
      <c r="K90" s="206"/>
      <c r="L90" s="206"/>
      <c r="M90" s="206"/>
      <c r="N90" s="207"/>
    </row>
    <row r="91" spans="1:14" ht="14.1" customHeight="1" x14ac:dyDescent="0.25">
      <c r="A91" s="76"/>
      <c r="B91" s="82" t="s">
        <v>243</v>
      </c>
      <c r="C91" s="82" t="s">
        <v>234</v>
      </c>
      <c r="D91" s="50">
        <v>18.600000000000001</v>
      </c>
      <c r="E91" s="95">
        <v>19</v>
      </c>
      <c r="F91" s="95">
        <v>18.5</v>
      </c>
      <c r="G91" s="95">
        <v>18.57</v>
      </c>
      <c r="H91" s="95">
        <v>18.62</v>
      </c>
      <c r="I91" s="95">
        <v>18.510000000000002</v>
      </c>
      <c r="J91" s="95">
        <v>18.5</v>
      </c>
      <c r="K91" s="121">
        <v>5.4054054054053502E-2</v>
      </c>
      <c r="L91" s="105">
        <v>10</v>
      </c>
      <c r="M91" s="97">
        <v>398222</v>
      </c>
      <c r="N91" s="98">
        <v>7396791.4100000001</v>
      </c>
    </row>
    <row r="92" spans="1:14" ht="14.1" customHeight="1" x14ac:dyDescent="0.25">
      <c r="A92" s="76"/>
      <c r="B92" s="82" t="s">
        <v>339</v>
      </c>
      <c r="C92" s="82" t="s">
        <v>340</v>
      </c>
      <c r="D92" s="50">
        <v>23</v>
      </c>
      <c r="E92" s="95">
        <v>23</v>
      </c>
      <c r="F92" s="95">
        <v>23</v>
      </c>
      <c r="G92" s="95">
        <v>23</v>
      </c>
      <c r="H92" s="95">
        <v>23</v>
      </c>
      <c r="I92" s="95">
        <v>23</v>
      </c>
      <c r="J92" s="95">
        <v>23</v>
      </c>
      <c r="K92" s="121">
        <v>0</v>
      </c>
      <c r="L92" s="105">
        <v>1</v>
      </c>
      <c r="M92" s="97">
        <v>10000</v>
      </c>
      <c r="N92" s="98">
        <v>230000</v>
      </c>
    </row>
    <row r="93" spans="1:14" ht="14.1" customHeight="1" x14ac:dyDescent="0.25">
      <c r="A93" s="76"/>
      <c r="B93" s="208" t="s">
        <v>95</v>
      </c>
      <c r="C93" s="209"/>
      <c r="D93" s="210"/>
      <c r="E93" s="211"/>
      <c r="F93" s="211"/>
      <c r="G93" s="211"/>
      <c r="H93" s="211"/>
      <c r="I93" s="211"/>
      <c r="J93" s="211"/>
      <c r="K93" s="212"/>
      <c r="L93" s="84">
        <f>SUM(L91:L92)</f>
        <v>11</v>
      </c>
      <c r="M93" s="84">
        <f>SUM(M91:M92)</f>
        <v>408222</v>
      </c>
      <c r="N93" s="84">
        <f>SUM(N91:N92)</f>
        <v>7626791.4100000001</v>
      </c>
    </row>
    <row r="94" spans="1:14" ht="14.1" customHeight="1" x14ac:dyDescent="0.25">
      <c r="A94" s="76"/>
      <c r="B94" s="205" t="s">
        <v>96</v>
      </c>
      <c r="C94" s="206"/>
      <c r="D94" s="206"/>
      <c r="E94" s="206"/>
      <c r="F94" s="206"/>
      <c r="G94" s="206"/>
      <c r="H94" s="206"/>
      <c r="I94" s="206"/>
      <c r="J94" s="206"/>
      <c r="K94" s="206"/>
      <c r="L94" s="206"/>
      <c r="M94" s="206"/>
      <c r="N94" s="207"/>
    </row>
    <row r="95" spans="1:14" ht="14.1" customHeight="1" x14ac:dyDescent="0.25">
      <c r="A95" s="76"/>
      <c r="B95" s="82" t="s">
        <v>117</v>
      </c>
      <c r="C95" s="82" t="s">
        <v>118</v>
      </c>
      <c r="D95" s="83">
        <v>6.84</v>
      </c>
      <c r="E95" s="95">
        <v>6.9</v>
      </c>
      <c r="F95" s="95">
        <v>6.8</v>
      </c>
      <c r="G95" s="95">
        <v>6.84</v>
      </c>
      <c r="H95" s="95">
        <v>6.72</v>
      </c>
      <c r="I95" s="95">
        <v>6.82</v>
      </c>
      <c r="J95" s="95">
        <v>6.84</v>
      </c>
      <c r="K95" s="96">
        <v>-0.28999999999999998</v>
      </c>
      <c r="L95" s="105">
        <v>50</v>
      </c>
      <c r="M95" s="97">
        <v>9093975</v>
      </c>
      <c r="N95" s="98">
        <v>62228369.780000001</v>
      </c>
    </row>
    <row r="96" spans="1:14" ht="14.1" customHeight="1" x14ac:dyDescent="0.25">
      <c r="A96" s="76"/>
      <c r="B96" s="208" t="s">
        <v>99</v>
      </c>
      <c r="C96" s="209"/>
      <c r="D96" s="210"/>
      <c r="E96" s="211"/>
      <c r="F96" s="211"/>
      <c r="G96" s="211"/>
      <c r="H96" s="211"/>
      <c r="I96" s="211"/>
      <c r="J96" s="211"/>
      <c r="K96" s="212"/>
      <c r="L96" s="84">
        <f>SUM(L95)</f>
        <v>50</v>
      </c>
      <c r="M96" s="84">
        <f>SUM(M95)</f>
        <v>9093975</v>
      </c>
      <c r="N96" s="84">
        <f>SUM(N95)</f>
        <v>62228369.780000001</v>
      </c>
    </row>
    <row r="97" spans="1:14" ht="14.1" customHeight="1" x14ac:dyDescent="0.25">
      <c r="A97" s="76"/>
      <c r="B97" s="213" t="s">
        <v>119</v>
      </c>
      <c r="C97" s="214"/>
      <c r="D97" s="85"/>
      <c r="E97" s="85"/>
      <c r="F97" s="85"/>
      <c r="G97" s="85"/>
      <c r="H97" s="85"/>
      <c r="I97" s="85"/>
      <c r="J97" s="85"/>
      <c r="K97" s="85"/>
      <c r="L97" s="86">
        <f>L96+L93+L89+L81</f>
        <v>101</v>
      </c>
      <c r="M97" s="86">
        <f>M96+M93+M89+M81</f>
        <v>18032612</v>
      </c>
      <c r="N97" s="86">
        <f>N96+N93+N89+N81</f>
        <v>82844306.269999996</v>
      </c>
    </row>
    <row r="98" spans="1:14" ht="14.1" customHeight="1" x14ac:dyDescent="0.25">
      <c r="A98" s="76"/>
      <c r="B98" s="213" t="s">
        <v>120</v>
      </c>
      <c r="C98" s="214"/>
      <c r="D98" s="223"/>
      <c r="E98" s="224"/>
      <c r="F98" s="224"/>
      <c r="G98" s="224"/>
      <c r="H98" s="224"/>
      <c r="I98" s="224"/>
      <c r="J98" s="224"/>
      <c r="K98" s="225"/>
      <c r="L98" s="86">
        <f>L97+L75+L55</f>
        <v>1495</v>
      </c>
      <c r="M98" s="86">
        <f>M97+M75+M55</f>
        <v>790090124</v>
      </c>
      <c r="N98" s="86">
        <f>N97+N75+N55</f>
        <v>1537818589.3</v>
      </c>
    </row>
    <row r="100" spans="1:14" ht="18.75" customHeight="1" x14ac:dyDescent="0.25">
      <c r="N100" s="91"/>
    </row>
  </sheetData>
  <mergeCells count="45">
    <mergeCell ref="B82:N82"/>
    <mergeCell ref="B81:C81"/>
    <mergeCell ref="B76:N76"/>
    <mergeCell ref="B71:N71"/>
    <mergeCell ref="B74:C74"/>
    <mergeCell ref="B75:C75"/>
    <mergeCell ref="B25:N25"/>
    <mergeCell ref="B27:C27"/>
    <mergeCell ref="B98:C98"/>
    <mergeCell ref="D98:K98"/>
    <mergeCell ref="B96:C96"/>
    <mergeCell ref="D96:K96"/>
    <mergeCell ref="B94:N94"/>
    <mergeCell ref="B97:C97"/>
    <mergeCell ref="D93:K93"/>
    <mergeCell ref="B90:N90"/>
    <mergeCell ref="B93:C93"/>
    <mergeCell ref="B84:N84"/>
    <mergeCell ref="B89:C89"/>
    <mergeCell ref="D89:K89"/>
    <mergeCell ref="B78:N78"/>
    <mergeCell ref="B70:C70"/>
    <mergeCell ref="B1:N1"/>
    <mergeCell ref="B3:N3"/>
    <mergeCell ref="B20:C20"/>
    <mergeCell ref="B21:N21"/>
    <mergeCell ref="B24:C24"/>
    <mergeCell ref="B28:N28"/>
    <mergeCell ref="B58:N58"/>
    <mergeCell ref="B64:C64"/>
    <mergeCell ref="D47:K47"/>
    <mergeCell ref="B56:N56"/>
    <mergeCell ref="B54:C54"/>
    <mergeCell ref="D54:K54"/>
    <mergeCell ref="B55:C55"/>
    <mergeCell ref="B50:N50"/>
    <mergeCell ref="B47:C47"/>
    <mergeCell ref="B33:C33"/>
    <mergeCell ref="B34:N34"/>
    <mergeCell ref="B48:N48"/>
    <mergeCell ref="B68:N68"/>
    <mergeCell ref="B65:N65"/>
    <mergeCell ref="B67:C67"/>
    <mergeCell ref="B42:N42"/>
    <mergeCell ref="B41:C41"/>
  </mergeCells>
  <pageMargins left="0.25" right="0.25" top="0" bottom="0" header="0" footer="0.25"/>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56"/>
  <sheetViews>
    <sheetView rightToLeft="1" topLeftCell="A40" zoomScale="110" zoomScaleNormal="110" workbookViewId="0">
      <selection activeCell="H54" sqref="H54"/>
    </sheetView>
  </sheetViews>
  <sheetFormatPr defaultColWidth="7.875" defaultRowHeight="15" x14ac:dyDescent="0.25"/>
  <cols>
    <col min="1" max="1" width="5.25" style="2" customWidth="1"/>
    <col min="2" max="2" width="22.25" style="2" customWidth="1"/>
    <col min="3" max="3" width="15.125" style="2" customWidth="1"/>
    <col min="4" max="4" width="24.125" style="2" customWidth="1"/>
    <col min="5" max="5" width="23.625" style="2" customWidth="1"/>
    <col min="6" max="16384" width="7.875" style="2"/>
  </cols>
  <sheetData>
    <row r="1" spans="2:5" ht="23.25" customHeight="1" x14ac:dyDescent="0.25">
      <c r="B1" s="238" t="s">
        <v>336</v>
      </c>
      <c r="C1" s="238"/>
      <c r="D1" s="238"/>
      <c r="E1" s="238"/>
    </row>
    <row r="2" spans="2:5" ht="18.75" customHeight="1" x14ac:dyDescent="0.25">
      <c r="B2" s="51" t="s">
        <v>42</v>
      </c>
      <c r="C2" s="51" t="s">
        <v>43</v>
      </c>
      <c r="D2" s="51" t="s">
        <v>121</v>
      </c>
      <c r="E2" s="51" t="s">
        <v>122</v>
      </c>
    </row>
    <row r="3" spans="2:5" ht="21.95" customHeight="1" x14ac:dyDescent="0.25">
      <c r="B3" s="229" t="s">
        <v>54</v>
      </c>
      <c r="C3" s="230"/>
      <c r="D3" s="230"/>
      <c r="E3" s="231"/>
    </row>
    <row r="4" spans="2:5" ht="21.95" customHeight="1" x14ac:dyDescent="0.25">
      <c r="B4" s="82" t="s">
        <v>228</v>
      </c>
      <c r="C4" s="102" t="s">
        <v>229</v>
      </c>
      <c r="D4" s="54">
        <v>1.1000000000000001</v>
      </c>
      <c r="E4" s="54">
        <v>1.1000000000000001</v>
      </c>
    </row>
    <row r="5" spans="2:5" ht="21.95" customHeight="1" x14ac:dyDescent="0.25">
      <c r="B5" s="49" t="s">
        <v>123</v>
      </c>
      <c r="C5" s="49" t="s">
        <v>124</v>
      </c>
      <c r="D5" s="50">
        <v>2.2000000000000002</v>
      </c>
      <c r="E5" s="52">
        <v>2.2000000000000002</v>
      </c>
    </row>
    <row r="6" spans="2:5" ht="21.95" customHeight="1" x14ac:dyDescent="0.25">
      <c r="B6" s="49" t="s">
        <v>125</v>
      </c>
      <c r="C6" s="49" t="s">
        <v>126</v>
      </c>
      <c r="D6" s="54">
        <v>0.95</v>
      </c>
      <c r="E6" s="54">
        <v>0.95</v>
      </c>
    </row>
    <row r="7" spans="2:5" ht="21.95" customHeight="1" x14ac:dyDescent="0.25">
      <c r="B7" s="82" t="s">
        <v>133</v>
      </c>
      <c r="C7" s="82" t="s">
        <v>134</v>
      </c>
      <c r="D7" s="50">
        <v>0.24</v>
      </c>
      <c r="E7" s="95">
        <v>0.24</v>
      </c>
    </row>
    <row r="8" spans="2:5" ht="21.95" customHeight="1" x14ac:dyDescent="0.25">
      <c r="B8" s="239" t="s">
        <v>69</v>
      </c>
      <c r="C8" s="234"/>
      <c r="D8" s="234"/>
      <c r="E8" s="240"/>
    </row>
    <row r="9" spans="2:5" ht="21.95" customHeight="1" x14ac:dyDescent="0.25">
      <c r="B9" s="82" t="s">
        <v>296</v>
      </c>
      <c r="C9" s="82" t="s">
        <v>297</v>
      </c>
      <c r="D9" s="54">
        <v>0.78</v>
      </c>
      <c r="E9" s="54">
        <v>0.78</v>
      </c>
    </row>
    <row r="10" spans="2:5" ht="21.95" customHeight="1" x14ac:dyDescent="0.25">
      <c r="B10" s="82" t="s">
        <v>256</v>
      </c>
      <c r="C10" s="82" t="s">
        <v>255</v>
      </c>
      <c r="D10" s="54">
        <v>0.85</v>
      </c>
      <c r="E10" s="54">
        <v>0.85</v>
      </c>
    </row>
    <row r="11" spans="2:5" ht="21.95" customHeight="1" x14ac:dyDescent="0.25">
      <c r="B11" s="239" t="s">
        <v>72</v>
      </c>
      <c r="C11" s="234"/>
      <c r="D11" s="234"/>
      <c r="E11" s="240"/>
    </row>
    <row r="12" spans="2:5" ht="21.95" customHeight="1" x14ac:dyDescent="0.25">
      <c r="B12" s="82" t="s">
        <v>135</v>
      </c>
      <c r="C12" s="82" t="s">
        <v>136</v>
      </c>
      <c r="D12" s="95">
        <v>0.71</v>
      </c>
      <c r="E12" s="95">
        <v>0.71</v>
      </c>
    </row>
    <row r="13" spans="2:5" ht="21.95" customHeight="1" x14ac:dyDescent="0.25">
      <c r="B13" s="82" t="s">
        <v>35</v>
      </c>
      <c r="C13" s="82" t="s">
        <v>75</v>
      </c>
      <c r="D13" s="95">
        <v>4.55</v>
      </c>
      <c r="E13" s="95">
        <v>4.75</v>
      </c>
    </row>
    <row r="14" spans="2:5" ht="21.95" customHeight="1" x14ac:dyDescent="0.25">
      <c r="B14" s="233" t="s">
        <v>83</v>
      </c>
      <c r="C14" s="234"/>
      <c r="D14" s="234"/>
      <c r="E14" s="235"/>
    </row>
    <row r="15" spans="2:5" ht="21.95" customHeight="1" x14ac:dyDescent="0.25">
      <c r="B15" s="82" t="s">
        <v>139</v>
      </c>
      <c r="C15" s="82" t="s">
        <v>140</v>
      </c>
      <c r="D15" s="95">
        <v>2</v>
      </c>
      <c r="E15" s="95">
        <v>2</v>
      </c>
    </row>
    <row r="16" spans="2:5" ht="21.95" customHeight="1" x14ac:dyDescent="0.25">
      <c r="B16" s="82" t="s">
        <v>137</v>
      </c>
      <c r="C16" s="82" t="s">
        <v>138</v>
      </c>
      <c r="D16" s="95">
        <v>5.6</v>
      </c>
      <c r="E16" s="95">
        <v>5.6</v>
      </c>
    </row>
    <row r="17" spans="2:7" ht="21.95" customHeight="1" x14ac:dyDescent="0.25">
      <c r="B17" s="82" t="s">
        <v>141</v>
      </c>
      <c r="C17" s="82" t="s">
        <v>142</v>
      </c>
      <c r="D17" s="120">
        <v>2.35</v>
      </c>
      <c r="E17" s="134">
        <v>2.35</v>
      </c>
    </row>
    <row r="18" spans="2:7" ht="21.95" customHeight="1" x14ac:dyDescent="0.25">
      <c r="B18" s="233" t="s">
        <v>93</v>
      </c>
      <c r="C18" s="234"/>
      <c r="D18" s="234"/>
      <c r="E18" s="235"/>
    </row>
    <row r="19" spans="2:7" ht="21.95" customHeight="1" x14ac:dyDescent="0.25">
      <c r="B19" s="82" t="s">
        <v>41</v>
      </c>
      <c r="C19" s="82" t="s">
        <v>94</v>
      </c>
      <c r="D19" s="95">
        <v>103</v>
      </c>
      <c r="E19" s="95">
        <v>103</v>
      </c>
    </row>
    <row r="20" spans="2:7" ht="21.95" customHeight="1" x14ac:dyDescent="0.25">
      <c r="B20" s="49" t="s">
        <v>312</v>
      </c>
      <c r="C20" s="49" t="s">
        <v>313</v>
      </c>
      <c r="D20" s="95">
        <v>9</v>
      </c>
      <c r="E20" s="95">
        <v>9</v>
      </c>
      <c r="F20" s="148"/>
      <c r="G20" s="148"/>
    </row>
    <row r="21" spans="2:7" ht="21.95" customHeight="1" x14ac:dyDescent="0.25">
      <c r="B21" s="236" t="s">
        <v>96</v>
      </c>
      <c r="C21" s="230"/>
      <c r="D21" s="230"/>
      <c r="E21" s="237"/>
    </row>
    <row r="22" spans="2:7" ht="21.95" customHeight="1" x14ac:dyDescent="0.25">
      <c r="B22" s="49" t="s">
        <v>149</v>
      </c>
      <c r="C22" s="49" t="s">
        <v>150</v>
      </c>
      <c r="D22" s="95">
        <v>2.11</v>
      </c>
      <c r="E22" s="95">
        <v>2.11</v>
      </c>
    </row>
    <row r="23" spans="2:7" ht="21.95" customHeight="1" x14ac:dyDescent="0.25">
      <c r="B23" s="82" t="s">
        <v>147</v>
      </c>
      <c r="C23" s="82" t="s">
        <v>148</v>
      </c>
      <c r="D23" s="95">
        <v>10</v>
      </c>
      <c r="E23" s="95">
        <v>10</v>
      </c>
    </row>
    <row r="24" spans="2:7" ht="21.95" customHeight="1" x14ac:dyDescent="0.25">
      <c r="B24" s="49" t="s">
        <v>298</v>
      </c>
      <c r="C24" s="49" t="s">
        <v>300</v>
      </c>
      <c r="D24" s="95">
        <v>5.99</v>
      </c>
      <c r="E24" s="95">
        <v>5.99</v>
      </c>
    </row>
    <row r="25" spans="2:7" ht="32.25" customHeight="1" x14ac:dyDescent="0.25">
      <c r="B25" s="232" t="s">
        <v>337</v>
      </c>
      <c r="C25" s="232"/>
      <c r="D25" s="232"/>
      <c r="E25" s="232"/>
    </row>
    <row r="26" spans="2:7" ht="19.5" customHeight="1" x14ac:dyDescent="0.25">
      <c r="B26" s="51" t="s">
        <v>42</v>
      </c>
      <c r="C26" s="51" t="s">
        <v>43</v>
      </c>
      <c r="D26" s="51" t="s">
        <v>121</v>
      </c>
      <c r="E26" s="51" t="s">
        <v>122</v>
      </c>
    </row>
    <row r="27" spans="2:7" ht="21.95" customHeight="1" x14ac:dyDescent="0.25">
      <c r="B27" s="229" t="s">
        <v>54</v>
      </c>
      <c r="C27" s="230"/>
      <c r="D27" s="230"/>
      <c r="E27" s="231"/>
    </row>
    <row r="28" spans="2:7" ht="21.95" customHeight="1" x14ac:dyDescent="0.25">
      <c r="B28" s="49" t="s">
        <v>151</v>
      </c>
      <c r="C28" s="49" t="s">
        <v>152</v>
      </c>
      <c r="D28" s="50">
        <v>0.94</v>
      </c>
      <c r="E28" s="50">
        <v>0.94</v>
      </c>
    </row>
    <row r="29" spans="2:7" ht="21.95" customHeight="1" x14ac:dyDescent="0.25">
      <c r="B29" s="53" t="s">
        <v>155</v>
      </c>
      <c r="C29" s="53" t="s">
        <v>156</v>
      </c>
      <c r="D29" s="54">
        <v>1</v>
      </c>
      <c r="E29" s="54">
        <v>1</v>
      </c>
    </row>
    <row r="30" spans="2:7" ht="21.95" customHeight="1" x14ac:dyDescent="0.25">
      <c r="B30" s="49" t="s">
        <v>157</v>
      </c>
      <c r="C30" s="49" t="s">
        <v>158</v>
      </c>
      <c r="D30" s="54">
        <v>0.75</v>
      </c>
      <c r="E30" s="54">
        <v>0.75</v>
      </c>
    </row>
    <row r="31" spans="2:7" ht="21.95" customHeight="1" x14ac:dyDescent="0.25">
      <c r="B31" s="49" t="s">
        <v>161</v>
      </c>
      <c r="C31" s="49" t="s">
        <v>162</v>
      </c>
      <c r="D31" s="50">
        <v>1</v>
      </c>
      <c r="E31" s="54">
        <v>1</v>
      </c>
    </row>
    <row r="32" spans="2:7" ht="21.95" customHeight="1" x14ac:dyDescent="0.25">
      <c r="B32" s="49" t="s">
        <v>163</v>
      </c>
      <c r="C32" s="49" t="s">
        <v>164</v>
      </c>
      <c r="D32" s="50">
        <v>1</v>
      </c>
      <c r="E32" s="50">
        <v>1</v>
      </c>
    </row>
    <row r="33" spans="2:5" ht="21.95" customHeight="1" x14ac:dyDescent="0.25">
      <c r="B33" s="49" t="s">
        <v>245</v>
      </c>
      <c r="C33" s="49" t="s">
        <v>246</v>
      </c>
      <c r="D33" s="100">
        <v>1</v>
      </c>
      <c r="E33" s="50">
        <v>1</v>
      </c>
    </row>
    <row r="34" spans="2:5" ht="21.95" customHeight="1" x14ac:dyDescent="0.25">
      <c r="B34" s="49" t="s">
        <v>153</v>
      </c>
      <c r="C34" s="49" t="s">
        <v>154</v>
      </c>
      <c r="D34" s="100">
        <v>1</v>
      </c>
      <c r="E34" s="50">
        <v>1</v>
      </c>
    </row>
    <row r="35" spans="2:5" ht="21.95" customHeight="1" x14ac:dyDescent="0.25">
      <c r="B35" s="49" t="s">
        <v>258</v>
      </c>
      <c r="C35" s="49" t="s">
        <v>259</v>
      </c>
      <c r="D35" s="95">
        <v>0.85</v>
      </c>
      <c r="E35" s="95">
        <v>0.85</v>
      </c>
    </row>
    <row r="36" spans="2:5" ht="21.95" customHeight="1" x14ac:dyDescent="0.25">
      <c r="B36" s="49" t="s">
        <v>265</v>
      </c>
      <c r="C36" s="49" t="s">
        <v>266</v>
      </c>
      <c r="D36" s="95">
        <v>1</v>
      </c>
      <c r="E36" s="95">
        <v>1</v>
      </c>
    </row>
    <row r="37" spans="2:5" ht="21.95" customHeight="1" x14ac:dyDescent="0.25">
      <c r="B37" s="49" t="s">
        <v>283</v>
      </c>
      <c r="C37" s="49" t="s">
        <v>284</v>
      </c>
      <c r="D37" s="120">
        <v>0.09</v>
      </c>
      <c r="E37" s="120">
        <v>0.09</v>
      </c>
    </row>
    <row r="38" spans="2:5" ht="21.95" customHeight="1" x14ac:dyDescent="0.25">
      <c r="B38" s="49" t="s">
        <v>294</v>
      </c>
      <c r="C38" s="49" t="s">
        <v>295</v>
      </c>
      <c r="D38" s="120">
        <v>1.05</v>
      </c>
      <c r="E38" s="120">
        <v>1.05</v>
      </c>
    </row>
    <row r="39" spans="2:5" ht="21.95" customHeight="1" x14ac:dyDescent="0.25">
      <c r="B39" s="53" t="s">
        <v>289</v>
      </c>
      <c r="C39" s="53" t="s">
        <v>271</v>
      </c>
      <c r="D39" s="95">
        <v>1</v>
      </c>
      <c r="E39" s="95">
        <v>1</v>
      </c>
    </row>
    <row r="40" spans="2:5" ht="25.5" customHeight="1" x14ac:dyDescent="0.25">
      <c r="B40" s="232" t="s">
        <v>337</v>
      </c>
      <c r="C40" s="232"/>
      <c r="D40" s="232"/>
      <c r="E40" s="232"/>
    </row>
    <row r="41" spans="2:5" ht="30.75" customHeight="1" x14ac:dyDescent="0.25">
      <c r="B41" s="51" t="s">
        <v>42</v>
      </c>
      <c r="C41" s="51" t="s">
        <v>43</v>
      </c>
      <c r="D41" s="51" t="s">
        <v>121</v>
      </c>
      <c r="E41" s="51" t="s">
        <v>122</v>
      </c>
    </row>
    <row r="42" spans="2:5" ht="20.100000000000001" customHeight="1" x14ac:dyDescent="0.25">
      <c r="B42" s="233" t="s">
        <v>299</v>
      </c>
      <c r="C42" s="234"/>
      <c r="D42" s="234"/>
      <c r="E42" s="235"/>
    </row>
    <row r="43" spans="2:5" ht="20.100000000000001" customHeight="1" x14ac:dyDescent="0.25">
      <c r="B43" s="49" t="s">
        <v>232</v>
      </c>
      <c r="C43" s="49" t="s">
        <v>233</v>
      </c>
      <c r="D43" s="95">
        <v>0.82</v>
      </c>
      <c r="E43" s="95">
        <v>0.82</v>
      </c>
    </row>
    <row r="44" spans="2:5" ht="20.100000000000001" customHeight="1" x14ac:dyDescent="0.25">
      <c r="B44" s="49" t="s">
        <v>236</v>
      </c>
      <c r="C44" s="49" t="s">
        <v>237</v>
      </c>
      <c r="D44" s="95">
        <v>5.2</v>
      </c>
      <c r="E44" s="95">
        <v>5.2</v>
      </c>
    </row>
    <row r="45" spans="2:5" ht="20.100000000000001" customHeight="1" x14ac:dyDescent="0.25">
      <c r="B45" s="233" t="s">
        <v>244</v>
      </c>
      <c r="C45" s="234"/>
      <c r="D45" s="234"/>
      <c r="E45" s="235"/>
    </row>
    <row r="46" spans="2:5" ht="20.100000000000001" customHeight="1" x14ac:dyDescent="0.25">
      <c r="B46" s="53" t="s">
        <v>165</v>
      </c>
      <c r="C46" s="53" t="s">
        <v>166</v>
      </c>
      <c r="D46" s="95">
        <v>1.26</v>
      </c>
      <c r="E46" s="95">
        <v>1.26</v>
      </c>
    </row>
    <row r="47" spans="2:5" ht="20.100000000000001" customHeight="1" x14ac:dyDescent="0.25">
      <c r="B47" s="53" t="s">
        <v>262</v>
      </c>
      <c r="C47" s="53" t="s">
        <v>263</v>
      </c>
      <c r="D47" s="95">
        <v>0.69</v>
      </c>
      <c r="E47" s="95">
        <v>0.69</v>
      </c>
    </row>
    <row r="48" spans="2:5" ht="20.100000000000001" customHeight="1" x14ac:dyDescent="0.25">
      <c r="B48" s="233" t="s">
        <v>83</v>
      </c>
      <c r="C48" s="234"/>
      <c r="D48" s="234"/>
      <c r="E48" s="235"/>
    </row>
    <row r="49" spans="2:5" ht="20.100000000000001" customHeight="1" x14ac:dyDescent="0.25">
      <c r="B49" s="49" t="s">
        <v>272</v>
      </c>
      <c r="C49" s="49" t="s">
        <v>273</v>
      </c>
      <c r="D49" s="54">
        <v>2.86</v>
      </c>
      <c r="E49" s="54">
        <v>2.86</v>
      </c>
    </row>
    <row r="50" spans="2:5" ht="20.100000000000001" customHeight="1" x14ac:dyDescent="0.25">
      <c r="B50" s="49" t="s">
        <v>326</v>
      </c>
      <c r="C50" s="142" t="s">
        <v>327</v>
      </c>
      <c r="D50" s="54">
        <v>100</v>
      </c>
      <c r="E50" s="54">
        <v>100</v>
      </c>
    </row>
    <row r="51" spans="2:5" ht="26.25" customHeight="1" x14ac:dyDescent="0.25">
      <c r="B51" s="232" t="s">
        <v>338</v>
      </c>
      <c r="C51" s="232"/>
      <c r="D51" s="232"/>
      <c r="E51" s="232"/>
    </row>
    <row r="52" spans="2:5" ht="29.25" customHeight="1" x14ac:dyDescent="0.25">
      <c r="B52" s="51" t="s">
        <v>42</v>
      </c>
      <c r="C52" s="51" t="s">
        <v>43</v>
      </c>
      <c r="D52" s="51" t="s">
        <v>121</v>
      </c>
      <c r="E52" s="51" t="s">
        <v>122</v>
      </c>
    </row>
    <row r="53" spans="2:5" ht="21.95" customHeight="1" x14ac:dyDescent="0.25">
      <c r="B53" s="233" t="s">
        <v>83</v>
      </c>
      <c r="C53" s="234"/>
      <c r="D53" s="234"/>
      <c r="E53" s="235"/>
    </row>
    <row r="54" spans="2:5" ht="21.95" customHeight="1" x14ac:dyDescent="0.25">
      <c r="B54" s="82" t="s">
        <v>171</v>
      </c>
      <c r="C54" s="82" t="s">
        <v>172</v>
      </c>
      <c r="D54" s="120">
        <v>1.7</v>
      </c>
      <c r="E54" s="54">
        <v>1.7</v>
      </c>
    </row>
    <row r="55" spans="2:5" ht="21.95" customHeight="1" x14ac:dyDescent="0.25">
      <c r="B55" s="82" t="s">
        <v>341</v>
      </c>
      <c r="C55" s="82" t="s">
        <v>342</v>
      </c>
      <c r="D55" s="95">
        <v>2.46</v>
      </c>
      <c r="E55" s="95">
        <v>2.4700000000000002</v>
      </c>
    </row>
    <row r="56" spans="2:5" ht="21.95" customHeight="1" x14ac:dyDescent="0.25">
      <c r="B56" s="82" t="s">
        <v>343</v>
      </c>
      <c r="C56" s="82" t="s">
        <v>344</v>
      </c>
      <c r="D56" s="95">
        <v>2.4</v>
      </c>
      <c r="E56" s="95">
        <v>2.4</v>
      </c>
    </row>
  </sheetData>
  <mergeCells count="15">
    <mergeCell ref="B21:E21"/>
    <mergeCell ref="B25:E25"/>
    <mergeCell ref="B1:E1"/>
    <mergeCell ref="B3:E3"/>
    <mergeCell ref="B18:E18"/>
    <mergeCell ref="B14:E14"/>
    <mergeCell ref="B8:E8"/>
    <mergeCell ref="B11:E11"/>
    <mergeCell ref="B27:E27"/>
    <mergeCell ref="B51:E51"/>
    <mergeCell ref="B53:E53"/>
    <mergeCell ref="B40:E40"/>
    <mergeCell ref="B45:E45"/>
    <mergeCell ref="B42:E42"/>
    <mergeCell ref="B48:E48"/>
  </mergeCells>
  <pageMargins left="0.25" right="0.25" top="0.25" bottom="0.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68684-7253-4070-8490-7911F7177BBA}">
  <dimension ref="B1:F27"/>
  <sheetViews>
    <sheetView rightToLeft="1" topLeftCell="A10" workbookViewId="0">
      <selection activeCell="D32" sqref="D32"/>
    </sheetView>
  </sheetViews>
  <sheetFormatPr defaultRowHeight="18.75" x14ac:dyDescent="0.3"/>
  <cols>
    <col min="1" max="1" width="3.25" style="275" customWidth="1"/>
    <col min="2" max="2" width="22.125" style="277" bestFit="1" customWidth="1"/>
    <col min="3" max="3" width="10.875" style="277" customWidth="1"/>
    <col min="4" max="4" width="10.125" style="277" customWidth="1"/>
    <col min="5" max="5" width="15.75" style="277" customWidth="1"/>
    <col min="6" max="6" width="18.125" style="277" customWidth="1"/>
    <col min="7" max="256" width="9" style="275"/>
    <col min="257" max="257" width="3.25" style="275" customWidth="1"/>
    <col min="258" max="258" width="22.125" style="275" bestFit="1" customWidth="1"/>
    <col min="259" max="259" width="10.875" style="275" customWidth="1"/>
    <col min="260" max="260" width="10.125" style="275" customWidth="1"/>
    <col min="261" max="261" width="14.25" style="275" customWidth="1"/>
    <col min="262" max="262" width="18.125" style="275" customWidth="1"/>
    <col min="263" max="512" width="9" style="275"/>
    <col min="513" max="513" width="3.25" style="275" customWidth="1"/>
    <col min="514" max="514" width="22.125" style="275" bestFit="1" customWidth="1"/>
    <col min="515" max="515" width="10.875" style="275" customWidth="1"/>
    <col min="516" max="516" width="10.125" style="275" customWidth="1"/>
    <col min="517" max="517" width="14.25" style="275" customWidth="1"/>
    <col min="518" max="518" width="18.125" style="275" customWidth="1"/>
    <col min="519" max="768" width="9" style="275"/>
    <col min="769" max="769" width="3.25" style="275" customWidth="1"/>
    <col min="770" max="770" width="22.125" style="275" bestFit="1" customWidth="1"/>
    <col min="771" max="771" width="10.875" style="275" customWidth="1"/>
    <col min="772" max="772" width="10.125" style="275" customWidth="1"/>
    <col min="773" max="773" width="14.25" style="275" customWidth="1"/>
    <col min="774" max="774" width="18.125" style="275" customWidth="1"/>
    <col min="775" max="1024" width="9" style="275"/>
    <col min="1025" max="1025" width="3.25" style="275" customWidth="1"/>
    <col min="1026" max="1026" width="22.125" style="275" bestFit="1" customWidth="1"/>
    <col min="1027" max="1027" width="10.875" style="275" customWidth="1"/>
    <col min="1028" max="1028" width="10.125" style="275" customWidth="1"/>
    <col min="1029" max="1029" width="14.25" style="275" customWidth="1"/>
    <col min="1030" max="1030" width="18.125" style="275" customWidth="1"/>
    <col min="1031" max="1280" width="9" style="275"/>
    <col min="1281" max="1281" width="3.25" style="275" customWidth="1"/>
    <col min="1282" max="1282" width="22.125" style="275" bestFit="1" customWidth="1"/>
    <col min="1283" max="1283" width="10.875" style="275" customWidth="1"/>
    <col min="1284" max="1284" width="10.125" style="275" customWidth="1"/>
    <col min="1285" max="1285" width="14.25" style="275" customWidth="1"/>
    <col min="1286" max="1286" width="18.125" style="275" customWidth="1"/>
    <col min="1287" max="1536" width="9" style="275"/>
    <col min="1537" max="1537" width="3.25" style="275" customWidth="1"/>
    <col min="1538" max="1538" width="22.125" style="275" bestFit="1" customWidth="1"/>
    <col min="1539" max="1539" width="10.875" style="275" customWidth="1"/>
    <col min="1540" max="1540" width="10.125" style="275" customWidth="1"/>
    <col min="1541" max="1541" width="14.25" style="275" customWidth="1"/>
    <col min="1542" max="1542" width="18.125" style="275" customWidth="1"/>
    <col min="1543" max="1792" width="9" style="275"/>
    <col min="1793" max="1793" width="3.25" style="275" customWidth="1"/>
    <col min="1794" max="1794" width="22.125" style="275" bestFit="1" customWidth="1"/>
    <col min="1795" max="1795" width="10.875" style="275" customWidth="1"/>
    <col min="1796" max="1796" width="10.125" style="275" customWidth="1"/>
    <col min="1797" max="1797" width="14.25" style="275" customWidth="1"/>
    <col min="1798" max="1798" width="18.125" style="275" customWidth="1"/>
    <col min="1799" max="2048" width="9" style="275"/>
    <col min="2049" max="2049" width="3.25" style="275" customWidth="1"/>
    <col min="2050" max="2050" width="22.125" style="275" bestFit="1" customWidth="1"/>
    <col min="2051" max="2051" width="10.875" style="275" customWidth="1"/>
    <col min="2052" max="2052" width="10.125" style="275" customWidth="1"/>
    <col min="2053" max="2053" width="14.25" style="275" customWidth="1"/>
    <col min="2054" max="2054" width="18.125" style="275" customWidth="1"/>
    <col min="2055" max="2304" width="9" style="275"/>
    <col min="2305" max="2305" width="3.25" style="275" customWidth="1"/>
    <col min="2306" max="2306" width="22.125" style="275" bestFit="1" customWidth="1"/>
    <col min="2307" max="2307" width="10.875" style="275" customWidth="1"/>
    <col min="2308" max="2308" width="10.125" style="275" customWidth="1"/>
    <col min="2309" max="2309" width="14.25" style="275" customWidth="1"/>
    <col min="2310" max="2310" width="18.125" style="275" customWidth="1"/>
    <col min="2311" max="2560" width="9" style="275"/>
    <col min="2561" max="2561" width="3.25" style="275" customWidth="1"/>
    <col min="2562" max="2562" width="22.125" style="275" bestFit="1" customWidth="1"/>
    <col min="2563" max="2563" width="10.875" style="275" customWidth="1"/>
    <col min="2564" max="2564" width="10.125" style="275" customWidth="1"/>
    <col min="2565" max="2565" width="14.25" style="275" customWidth="1"/>
    <col min="2566" max="2566" width="18.125" style="275" customWidth="1"/>
    <col min="2567" max="2816" width="9" style="275"/>
    <col min="2817" max="2817" width="3.25" style="275" customWidth="1"/>
    <col min="2818" max="2818" width="22.125" style="275" bestFit="1" customWidth="1"/>
    <col min="2819" max="2819" width="10.875" style="275" customWidth="1"/>
    <col min="2820" max="2820" width="10.125" style="275" customWidth="1"/>
    <col min="2821" max="2821" width="14.25" style="275" customWidth="1"/>
    <col min="2822" max="2822" width="18.125" style="275" customWidth="1"/>
    <col min="2823" max="3072" width="9" style="275"/>
    <col min="3073" max="3073" width="3.25" style="275" customWidth="1"/>
    <col min="3074" max="3074" width="22.125" style="275" bestFit="1" customWidth="1"/>
    <col min="3075" max="3075" width="10.875" style="275" customWidth="1"/>
    <col min="3076" max="3076" width="10.125" style="275" customWidth="1"/>
    <col min="3077" max="3077" width="14.25" style="275" customWidth="1"/>
    <col min="3078" max="3078" width="18.125" style="275" customWidth="1"/>
    <col min="3079" max="3328" width="9" style="275"/>
    <col min="3329" max="3329" width="3.25" style="275" customWidth="1"/>
    <col min="3330" max="3330" width="22.125" style="275" bestFit="1" customWidth="1"/>
    <col min="3331" max="3331" width="10.875" style="275" customWidth="1"/>
    <col min="3332" max="3332" width="10.125" style="275" customWidth="1"/>
    <col min="3333" max="3333" width="14.25" style="275" customWidth="1"/>
    <col min="3334" max="3334" width="18.125" style="275" customWidth="1"/>
    <col min="3335" max="3584" width="9" style="275"/>
    <col min="3585" max="3585" width="3.25" style="275" customWidth="1"/>
    <col min="3586" max="3586" width="22.125" style="275" bestFit="1" customWidth="1"/>
    <col min="3587" max="3587" width="10.875" style="275" customWidth="1"/>
    <col min="3588" max="3588" width="10.125" style="275" customWidth="1"/>
    <col min="3589" max="3589" width="14.25" style="275" customWidth="1"/>
    <col min="3590" max="3590" width="18.125" style="275" customWidth="1"/>
    <col min="3591" max="3840" width="9" style="275"/>
    <col min="3841" max="3841" width="3.25" style="275" customWidth="1"/>
    <col min="3842" max="3842" width="22.125" style="275" bestFit="1" customWidth="1"/>
    <col min="3843" max="3843" width="10.875" style="275" customWidth="1"/>
    <col min="3844" max="3844" width="10.125" style="275" customWidth="1"/>
    <col min="3845" max="3845" width="14.25" style="275" customWidth="1"/>
    <col min="3846" max="3846" width="18.125" style="275" customWidth="1"/>
    <col min="3847" max="4096" width="9" style="275"/>
    <col min="4097" max="4097" width="3.25" style="275" customWidth="1"/>
    <col min="4098" max="4098" width="22.125" style="275" bestFit="1" customWidth="1"/>
    <col min="4099" max="4099" width="10.875" style="275" customWidth="1"/>
    <col min="4100" max="4100" width="10.125" style="275" customWidth="1"/>
    <col min="4101" max="4101" width="14.25" style="275" customWidth="1"/>
    <col min="4102" max="4102" width="18.125" style="275" customWidth="1"/>
    <col min="4103" max="4352" width="9" style="275"/>
    <col min="4353" max="4353" width="3.25" style="275" customWidth="1"/>
    <col min="4354" max="4354" width="22.125" style="275" bestFit="1" customWidth="1"/>
    <col min="4355" max="4355" width="10.875" style="275" customWidth="1"/>
    <col min="4356" max="4356" width="10.125" style="275" customWidth="1"/>
    <col min="4357" max="4357" width="14.25" style="275" customWidth="1"/>
    <col min="4358" max="4358" width="18.125" style="275" customWidth="1"/>
    <col min="4359" max="4608" width="9" style="275"/>
    <col min="4609" max="4609" width="3.25" style="275" customWidth="1"/>
    <col min="4610" max="4610" width="22.125" style="275" bestFit="1" customWidth="1"/>
    <col min="4611" max="4611" width="10.875" style="275" customWidth="1"/>
    <col min="4612" max="4612" width="10.125" style="275" customWidth="1"/>
    <col min="4613" max="4613" width="14.25" style="275" customWidth="1"/>
    <col min="4614" max="4614" width="18.125" style="275" customWidth="1"/>
    <col min="4615" max="4864" width="9" style="275"/>
    <col min="4865" max="4865" width="3.25" style="275" customWidth="1"/>
    <col min="4866" max="4866" width="22.125" style="275" bestFit="1" customWidth="1"/>
    <col min="4867" max="4867" width="10.875" style="275" customWidth="1"/>
    <col min="4868" max="4868" width="10.125" style="275" customWidth="1"/>
    <col min="4869" max="4869" width="14.25" style="275" customWidth="1"/>
    <col min="4870" max="4870" width="18.125" style="275" customWidth="1"/>
    <col min="4871" max="5120" width="9" style="275"/>
    <col min="5121" max="5121" width="3.25" style="275" customWidth="1"/>
    <col min="5122" max="5122" width="22.125" style="275" bestFit="1" customWidth="1"/>
    <col min="5123" max="5123" width="10.875" style="275" customWidth="1"/>
    <col min="5124" max="5124" width="10.125" style="275" customWidth="1"/>
    <col min="5125" max="5125" width="14.25" style="275" customWidth="1"/>
    <col min="5126" max="5126" width="18.125" style="275" customWidth="1"/>
    <col min="5127" max="5376" width="9" style="275"/>
    <col min="5377" max="5377" width="3.25" style="275" customWidth="1"/>
    <col min="5378" max="5378" width="22.125" style="275" bestFit="1" customWidth="1"/>
    <col min="5379" max="5379" width="10.875" style="275" customWidth="1"/>
    <col min="5380" max="5380" width="10.125" style="275" customWidth="1"/>
    <col min="5381" max="5381" width="14.25" style="275" customWidth="1"/>
    <col min="5382" max="5382" width="18.125" style="275" customWidth="1"/>
    <col min="5383" max="5632" width="9" style="275"/>
    <col min="5633" max="5633" width="3.25" style="275" customWidth="1"/>
    <col min="5634" max="5634" width="22.125" style="275" bestFit="1" customWidth="1"/>
    <col min="5635" max="5635" width="10.875" style="275" customWidth="1"/>
    <col min="5636" max="5636" width="10.125" style="275" customWidth="1"/>
    <col min="5637" max="5637" width="14.25" style="275" customWidth="1"/>
    <col min="5638" max="5638" width="18.125" style="275" customWidth="1"/>
    <col min="5639" max="5888" width="9" style="275"/>
    <col min="5889" max="5889" width="3.25" style="275" customWidth="1"/>
    <col min="5890" max="5890" width="22.125" style="275" bestFit="1" customWidth="1"/>
    <col min="5891" max="5891" width="10.875" style="275" customWidth="1"/>
    <col min="5892" max="5892" width="10.125" style="275" customWidth="1"/>
    <col min="5893" max="5893" width="14.25" style="275" customWidth="1"/>
    <col min="5894" max="5894" width="18.125" style="275" customWidth="1"/>
    <col min="5895" max="6144" width="9" style="275"/>
    <col min="6145" max="6145" width="3.25" style="275" customWidth="1"/>
    <col min="6146" max="6146" width="22.125" style="275" bestFit="1" customWidth="1"/>
    <col min="6147" max="6147" width="10.875" style="275" customWidth="1"/>
    <col min="6148" max="6148" width="10.125" style="275" customWidth="1"/>
    <col min="6149" max="6149" width="14.25" style="275" customWidth="1"/>
    <col min="6150" max="6150" width="18.125" style="275" customWidth="1"/>
    <col min="6151" max="6400" width="9" style="275"/>
    <col min="6401" max="6401" width="3.25" style="275" customWidth="1"/>
    <col min="6402" max="6402" width="22.125" style="275" bestFit="1" customWidth="1"/>
    <col min="6403" max="6403" width="10.875" style="275" customWidth="1"/>
    <col min="6404" max="6404" width="10.125" style="275" customWidth="1"/>
    <col min="6405" max="6405" width="14.25" style="275" customWidth="1"/>
    <col min="6406" max="6406" width="18.125" style="275" customWidth="1"/>
    <col min="6407" max="6656" width="9" style="275"/>
    <col min="6657" max="6657" width="3.25" style="275" customWidth="1"/>
    <col min="6658" max="6658" width="22.125" style="275" bestFit="1" customWidth="1"/>
    <col min="6659" max="6659" width="10.875" style="275" customWidth="1"/>
    <col min="6660" max="6660" width="10.125" style="275" customWidth="1"/>
    <col min="6661" max="6661" width="14.25" style="275" customWidth="1"/>
    <col min="6662" max="6662" width="18.125" style="275" customWidth="1"/>
    <col min="6663" max="6912" width="9" style="275"/>
    <col min="6913" max="6913" width="3.25" style="275" customWidth="1"/>
    <col min="6914" max="6914" width="22.125" style="275" bestFit="1" customWidth="1"/>
    <col min="6915" max="6915" width="10.875" style="275" customWidth="1"/>
    <col min="6916" max="6916" width="10.125" style="275" customWidth="1"/>
    <col min="6917" max="6917" width="14.25" style="275" customWidth="1"/>
    <col min="6918" max="6918" width="18.125" style="275" customWidth="1"/>
    <col min="6919" max="7168" width="9" style="275"/>
    <col min="7169" max="7169" width="3.25" style="275" customWidth="1"/>
    <col min="7170" max="7170" width="22.125" style="275" bestFit="1" customWidth="1"/>
    <col min="7171" max="7171" width="10.875" style="275" customWidth="1"/>
    <col min="7172" max="7172" width="10.125" style="275" customWidth="1"/>
    <col min="7173" max="7173" width="14.25" style="275" customWidth="1"/>
    <col min="7174" max="7174" width="18.125" style="275" customWidth="1"/>
    <col min="7175" max="7424" width="9" style="275"/>
    <col min="7425" max="7425" width="3.25" style="275" customWidth="1"/>
    <col min="7426" max="7426" width="22.125" style="275" bestFit="1" customWidth="1"/>
    <col min="7427" max="7427" width="10.875" style="275" customWidth="1"/>
    <col min="7428" max="7428" width="10.125" style="275" customWidth="1"/>
    <col min="7429" max="7429" width="14.25" style="275" customWidth="1"/>
    <col min="7430" max="7430" width="18.125" style="275" customWidth="1"/>
    <col min="7431" max="7680" width="9" style="275"/>
    <col min="7681" max="7681" width="3.25" style="275" customWidth="1"/>
    <col min="7682" max="7682" width="22.125" style="275" bestFit="1" customWidth="1"/>
    <col min="7683" max="7683" width="10.875" style="275" customWidth="1"/>
    <col min="7684" max="7684" width="10.125" style="275" customWidth="1"/>
    <col min="7685" max="7685" width="14.25" style="275" customWidth="1"/>
    <col min="7686" max="7686" width="18.125" style="275" customWidth="1"/>
    <col min="7687" max="7936" width="9" style="275"/>
    <col min="7937" max="7937" width="3.25" style="275" customWidth="1"/>
    <col min="7938" max="7938" width="22.125" style="275" bestFit="1" customWidth="1"/>
    <col min="7939" max="7939" width="10.875" style="275" customWidth="1"/>
    <col min="7940" max="7940" width="10.125" style="275" customWidth="1"/>
    <col min="7941" max="7941" width="14.25" style="275" customWidth="1"/>
    <col min="7942" max="7942" width="18.125" style="275" customWidth="1"/>
    <col min="7943" max="8192" width="9" style="275"/>
    <col min="8193" max="8193" width="3.25" style="275" customWidth="1"/>
    <col min="8194" max="8194" width="22.125" style="275" bestFit="1" customWidth="1"/>
    <col min="8195" max="8195" width="10.875" style="275" customWidth="1"/>
    <col min="8196" max="8196" width="10.125" style="275" customWidth="1"/>
    <col min="8197" max="8197" width="14.25" style="275" customWidth="1"/>
    <col min="8198" max="8198" width="18.125" style="275" customWidth="1"/>
    <col min="8199" max="8448" width="9" style="275"/>
    <col min="8449" max="8449" width="3.25" style="275" customWidth="1"/>
    <col min="8450" max="8450" width="22.125" style="275" bestFit="1" customWidth="1"/>
    <col min="8451" max="8451" width="10.875" style="275" customWidth="1"/>
    <col min="8452" max="8452" width="10.125" style="275" customWidth="1"/>
    <col min="8453" max="8453" width="14.25" style="275" customWidth="1"/>
    <col min="8454" max="8454" width="18.125" style="275" customWidth="1"/>
    <col min="8455" max="8704" width="9" style="275"/>
    <col min="8705" max="8705" width="3.25" style="275" customWidth="1"/>
    <col min="8706" max="8706" width="22.125" style="275" bestFit="1" customWidth="1"/>
    <col min="8707" max="8707" width="10.875" style="275" customWidth="1"/>
    <col min="8708" max="8708" width="10.125" style="275" customWidth="1"/>
    <col min="8709" max="8709" width="14.25" style="275" customWidth="1"/>
    <col min="8710" max="8710" width="18.125" style="275" customWidth="1"/>
    <col min="8711" max="8960" width="9" style="275"/>
    <col min="8961" max="8961" width="3.25" style="275" customWidth="1"/>
    <col min="8962" max="8962" width="22.125" style="275" bestFit="1" customWidth="1"/>
    <col min="8963" max="8963" width="10.875" style="275" customWidth="1"/>
    <col min="8964" max="8964" width="10.125" style="275" customWidth="1"/>
    <col min="8965" max="8965" width="14.25" style="275" customWidth="1"/>
    <col min="8966" max="8966" width="18.125" style="275" customWidth="1"/>
    <col min="8967" max="9216" width="9" style="275"/>
    <col min="9217" max="9217" width="3.25" style="275" customWidth="1"/>
    <col min="9218" max="9218" width="22.125" style="275" bestFit="1" customWidth="1"/>
    <col min="9219" max="9219" width="10.875" style="275" customWidth="1"/>
    <col min="9220" max="9220" width="10.125" style="275" customWidth="1"/>
    <col min="9221" max="9221" width="14.25" style="275" customWidth="1"/>
    <col min="9222" max="9222" width="18.125" style="275" customWidth="1"/>
    <col min="9223" max="9472" width="9" style="275"/>
    <col min="9473" max="9473" width="3.25" style="275" customWidth="1"/>
    <col min="9474" max="9474" width="22.125" style="275" bestFit="1" customWidth="1"/>
    <col min="9475" max="9475" width="10.875" style="275" customWidth="1"/>
    <col min="9476" max="9476" width="10.125" style="275" customWidth="1"/>
    <col min="9477" max="9477" width="14.25" style="275" customWidth="1"/>
    <col min="9478" max="9478" width="18.125" style="275" customWidth="1"/>
    <col min="9479" max="9728" width="9" style="275"/>
    <col min="9729" max="9729" width="3.25" style="275" customWidth="1"/>
    <col min="9730" max="9730" width="22.125" style="275" bestFit="1" customWidth="1"/>
    <col min="9731" max="9731" width="10.875" style="275" customWidth="1"/>
    <col min="9732" max="9732" width="10.125" style="275" customWidth="1"/>
    <col min="9733" max="9733" width="14.25" style="275" customWidth="1"/>
    <col min="9734" max="9734" width="18.125" style="275" customWidth="1"/>
    <col min="9735" max="9984" width="9" style="275"/>
    <col min="9985" max="9985" width="3.25" style="275" customWidth="1"/>
    <col min="9986" max="9986" width="22.125" style="275" bestFit="1" customWidth="1"/>
    <col min="9987" max="9987" width="10.875" style="275" customWidth="1"/>
    <col min="9988" max="9988" width="10.125" style="275" customWidth="1"/>
    <col min="9989" max="9989" width="14.25" style="275" customWidth="1"/>
    <col min="9990" max="9990" width="18.125" style="275" customWidth="1"/>
    <col min="9991" max="10240" width="9" style="275"/>
    <col min="10241" max="10241" width="3.25" style="275" customWidth="1"/>
    <col min="10242" max="10242" width="22.125" style="275" bestFit="1" customWidth="1"/>
    <col min="10243" max="10243" width="10.875" style="275" customWidth="1"/>
    <col min="10244" max="10244" width="10.125" style="275" customWidth="1"/>
    <col min="10245" max="10245" width="14.25" style="275" customWidth="1"/>
    <col min="10246" max="10246" width="18.125" style="275" customWidth="1"/>
    <col min="10247" max="10496" width="9" style="275"/>
    <col min="10497" max="10497" width="3.25" style="275" customWidth="1"/>
    <col min="10498" max="10498" width="22.125" style="275" bestFit="1" customWidth="1"/>
    <col min="10499" max="10499" width="10.875" style="275" customWidth="1"/>
    <col min="10500" max="10500" width="10.125" style="275" customWidth="1"/>
    <col min="10501" max="10501" width="14.25" style="275" customWidth="1"/>
    <col min="10502" max="10502" width="18.125" style="275" customWidth="1"/>
    <col min="10503" max="10752" width="9" style="275"/>
    <col min="10753" max="10753" width="3.25" style="275" customWidth="1"/>
    <col min="10754" max="10754" width="22.125" style="275" bestFit="1" customWidth="1"/>
    <col min="10755" max="10755" width="10.875" style="275" customWidth="1"/>
    <col min="10756" max="10756" width="10.125" style="275" customWidth="1"/>
    <col min="10757" max="10757" width="14.25" style="275" customWidth="1"/>
    <col min="10758" max="10758" width="18.125" style="275" customWidth="1"/>
    <col min="10759" max="11008" width="9" style="275"/>
    <col min="11009" max="11009" width="3.25" style="275" customWidth="1"/>
    <col min="11010" max="11010" width="22.125" style="275" bestFit="1" customWidth="1"/>
    <col min="11011" max="11011" width="10.875" style="275" customWidth="1"/>
    <col min="11012" max="11012" width="10.125" style="275" customWidth="1"/>
    <col min="11013" max="11013" width="14.25" style="275" customWidth="1"/>
    <col min="11014" max="11014" width="18.125" style="275" customWidth="1"/>
    <col min="11015" max="11264" width="9" style="275"/>
    <col min="11265" max="11265" width="3.25" style="275" customWidth="1"/>
    <col min="11266" max="11266" width="22.125" style="275" bestFit="1" customWidth="1"/>
    <col min="11267" max="11267" width="10.875" style="275" customWidth="1"/>
    <col min="11268" max="11268" width="10.125" style="275" customWidth="1"/>
    <col min="11269" max="11269" width="14.25" style="275" customWidth="1"/>
    <col min="11270" max="11270" width="18.125" style="275" customWidth="1"/>
    <col min="11271" max="11520" width="9" style="275"/>
    <col min="11521" max="11521" width="3.25" style="275" customWidth="1"/>
    <col min="11522" max="11522" width="22.125" style="275" bestFit="1" customWidth="1"/>
    <col min="11523" max="11523" width="10.875" style="275" customWidth="1"/>
    <col min="11524" max="11524" width="10.125" style="275" customWidth="1"/>
    <col min="11525" max="11525" width="14.25" style="275" customWidth="1"/>
    <col min="11526" max="11526" width="18.125" style="275" customWidth="1"/>
    <col min="11527" max="11776" width="9" style="275"/>
    <col min="11777" max="11777" width="3.25" style="275" customWidth="1"/>
    <col min="11778" max="11778" width="22.125" style="275" bestFit="1" customWidth="1"/>
    <col min="11779" max="11779" width="10.875" style="275" customWidth="1"/>
    <col min="11780" max="11780" width="10.125" style="275" customWidth="1"/>
    <col min="11781" max="11781" width="14.25" style="275" customWidth="1"/>
    <col min="11782" max="11782" width="18.125" style="275" customWidth="1"/>
    <col min="11783" max="12032" width="9" style="275"/>
    <col min="12033" max="12033" width="3.25" style="275" customWidth="1"/>
    <col min="12034" max="12034" width="22.125" style="275" bestFit="1" customWidth="1"/>
    <col min="12035" max="12035" width="10.875" style="275" customWidth="1"/>
    <col min="12036" max="12036" width="10.125" style="275" customWidth="1"/>
    <col min="12037" max="12037" width="14.25" style="275" customWidth="1"/>
    <col min="12038" max="12038" width="18.125" style="275" customWidth="1"/>
    <col min="12039" max="12288" width="9" style="275"/>
    <col min="12289" max="12289" width="3.25" style="275" customWidth="1"/>
    <col min="12290" max="12290" width="22.125" style="275" bestFit="1" customWidth="1"/>
    <col min="12291" max="12291" width="10.875" style="275" customWidth="1"/>
    <col min="12292" max="12292" width="10.125" style="275" customWidth="1"/>
    <col min="12293" max="12293" width="14.25" style="275" customWidth="1"/>
    <col min="12294" max="12294" width="18.125" style="275" customWidth="1"/>
    <col min="12295" max="12544" width="9" style="275"/>
    <col min="12545" max="12545" width="3.25" style="275" customWidth="1"/>
    <col min="12546" max="12546" width="22.125" style="275" bestFit="1" customWidth="1"/>
    <col min="12547" max="12547" width="10.875" style="275" customWidth="1"/>
    <col min="12548" max="12548" width="10.125" style="275" customWidth="1"/>
    <col min="12549" max="12549" width="14.25" style="275" customWidth="1"/>
    <col min="12550" max="12550" width="18.125" style="275" customWidth="1"/>
    <col min="12551" max="12800" width="9" style="275"/>
    <col min="12801" max="12801" width="3.25" style="275" customWidth="1"/>
    <col min="12802" max="12802" width="22.125" style="275" bestFit="1" customWidth="1"/>
    <col min="12803" max="12803" width="10.875" style="275" customWidth="1"/>
    <col min="12804" max="12804" width="10.125" style="275" customWidth="1"/>
    <col min="12805" max="12805" width="14.25" style="275" customWidth="1"/>
    <col min="12806" max="12806" width="18.125" style="275" customWidth="1"/>
    <col min="12807" max="13056" width="9" style="275"/>
    <col min="13057" max="13057" width="3.25" style="275" customWidth="1"/>
    <col min="13058" max="13058" width="22.125" style="275" bestFit="1" customWidth="1"/>
    <col min="13059" max="13059" width="10.875" style="275" customWidth="1"/>
    <col min="13060" max="13060" width="10.125" style="275" customWidth="1"/>
    <col min="13061" max="13061" width="14.25" style="275" customWidth="1"/>
    <col min="13062" max="13062" width="18.125" style="275" customWidth="1"/>
    <col min="13063" max="13312" width="9" style="275"/>
    <col min="13313" max="13313" width="3.25" style="275" customWidth="1"/>
    <col min="13314" max="13314" width="22.125" style="275" bestFit="1" customWidth="1"/>
    <col min="13315" max="13315" width="10.875" style="275" customWidth="1"/>
    <col min="13316" max="13316" width="10.125" style="275" customWidth="1"/>
    <col min="13317" max="13317" width="14.25" style="275" customWidth="1"/>
    <col min="13318" max="13318" width="18.125" style="275" customWidth="1"/>
    <col min="13319" max="13568" width="9" style="275"/>
    <col min="13569" max="13569" width="3.25" style="275" customWidth="1"/>
    <col min="13570" max="13570" width="22.125" style="275" bestFit="1" customWidth="1"/>
    <col min="13571" max="13571" width="10.875" style="275" customWidth="1"/>
    <col min="13572" max="13572" width="10.125" style="275" customWidth="1"/>
    <col min="13573" max="13573" width="14.25" style="275" customWidth="1"/>
    <col min="13574" max="13574" width="18.125" style="275" customWidth="1"/>
    <col min="13575" max="13824" width="9" style="275"/>
    <col min="13825" max="13825" width="3.25" style="275" customWidth="1"/>
    <col min="13826" max="13826" width="22.125" style="275" bestFit="1" customWidth="1"/>
    <col min="13827" max="13827" width="10.875" style="275" customWidth="1"/>
    <col min="13828" max="13828" width="10.125" style="275" customWidth="1"/>
    <col min="13829" max="13829" width="14.25" style="275" customWidth="1"/>
    <col min="13830" max="13830" width="18.125" style="275" customWidth="1"/>
    <col min="13831" max="14080" width="9" style="275"/>
    <col min="14081" max="14081" width="3.25" style="275" customWidth="1"/>
    <col min="14082" max="14082" width="22.125" style="275" bestFit="1" customWidth="1"/>
    <col min="14083" max="14083" width="10.875" style="275" customWidth="1"/>
    <col min="14084" max="14084" width="10.125" style="275" customWidth="1"/>
    <col min="14085" max="14085" width="14.25" style="275" customWidth="1"/>
    <col min="14086" max="14086" width="18.125" style="275" customWidth="1"/>
    <col min="14087" max="14336" width="9" style="275"/>
    <col min="14337" max="14337" width="3.25" style="275" customWidth="1"/>
    <col min="14338" max="14338" width="22.125" style="275" bestFit="1" customWidth="1"/>
    <col min="14339" max="14339" width="10.875" style="275" customWidth="1"/>
    <col min="14340" max="14340" width="10.125" style="275" customWidth="1"/>
    <col min="14341" max="14341" width="14.25" style="275" customWidth="1"/>
    <col min="14342" max="14342" width="18.125" style="275" customWidth="1"/>
    <col min="14343" max="14592" width="9" style="275"/>
    <col min="14593" max="14593" width="3.25" style="275" customWidth="1"/>
    <col min="14594" max="14594" width="22.125" style="275" bestFit="1" customWidth="1"/>
    <col min="14595" max="14595" width="10.875" style="275" customWidth="1"/>
    <col min="14596" max="14596" width="10.125" style="275" customWidth="1"/>
    <col min="14597" max="14597" width="14.25" style="275" customWidth="1"/>
    <col min="14598" max="14598" width="18.125" style="275" customWidth="1"/>
    <col min="14599" max="14848" width="9" style="275"/>
    <col min="14849" max="14849" width="3.25" style="275" customWidth="1"/>
    <col min="14850" max="14850" width="22.125" style="275" bestFit="1" customWidth="1"/>
    <col min="14851" max="14851" width="10.875" style="275" customWidth="1"/>
    <col min="14852" max="14852" width="10.125" style="275" customWidth="1"/>
    <col min="14853" max="14853" width="14.25" style="275" customWidth="1"/>
    <col min="14854" max="14854" width="18.125" style="275" customWidth="1"/>
    <col min="14855" max="15104" width="9" style="275"/>
    <col min="15105" max="15105" width="3.25" style="275" customWidth="1"/>
    <col min="15106" max="15106" width="22.125" style="275" bestFit="1" customWidth="1"/>
    <col min="15107" max="15107" width="10.875" style="275" customWidth="1"/>
    <col min="15108" max="15108" width="10.125" style="275" customWidth="1"/>
    <col min="15109" max="15109" width="14.25" style="275" customWidth="1"/>
    <col min="15110" max="15110" width="18.125" style="275" customWidth="1"/>
    <col min="15111" max="15360" width="9" style="275"/>
    <col min="15361" max="15361" width="3.25" style="275" customWidth="1"/>
    <col min="15362" max="15362" width="22.125" style="275" bestFit="1" customWidth="1"/>
    <col min="15363" max="15363" width="10.875" style="275" customWidth="1"/>
    <col min="15364" max="15364" width="10.125" style="275" customWidth="1"/>
    <col min="15365" max="15365" width="14.25" style="275" customWidth="1"/>
    <col min="15366" max="15366" width="18.125" style="275" customWidth="1"/>
    <col min="15367" max="15616" width="9" style="275"/>
    <col min="15617" max="15617" width="3.25" style="275" customWidth="1"/>
    <col min="15618" max="15618" width="22.125" style="275" bestFit="1" customWidth="1"/>
    <col min="15619" max="15619" width="10.875" style="275" customWidth="1"/>
    <col min="15620" max="15620" width="10.125" style="275" customWidth="1"/>
    <col min="15621" max="15621" width="14.25" style="275" customWidth="1"/>
    <col min="15622" max="15622" width="18.125" style="275" customWidth="1"/>
    <col min="15623" max="15872" width="9" style="275"/>
    <col min="15873" max="15873" width="3.25" style="275" customWidth="1"/>
    <col min="15874" max="15874" width="22.125" style="275" bestFit="1" customWidth="1"/>
    <col min="15875" max="15875" width="10.875" style="275" customWidth="1"/>
    <col min="15876" max="15876" width="10.125" style="275" customWidth="1"/>
    <col min="15877" max="15877" width="14.25" style="275" customWidth="1"/>
    <col min="15878" max="15878" width="18.125" style="275" customWidth="1"/>
    <col min="15879" max="16128" width="9" style="275"/>
    <col min="16129" max="16129" width="3.25" style="275" customWidth="1"/>
    <col min="16130" max="16130" width="22.125" style="275" bestFit="1" customWidth="1"/>
    <col min="16131" max="16131" width="10.875" style="275" customWidth="1"/>
    <col min="16132" max="16132" width="10.125" style="275" customWidth="1"/>
    <col min="16133" max="16133" width="14.25" style="275" customWidth="1"/>
    <col min="16134" max="16134" width="18.125" style="275" customWidth="1"/>
    <col min="16135" max="16384" width="9" style="275"/>
  </cols>
  <sheetData>
    <row r="1" spans="2:6" x14ac:dyDescent="0.3">
      <c r="B1" s="276" t="s">
        <v>353</v>
      </c>
      <c r="C1" s="276"/>
    </row>
    <row r="2" spans="2:6" x14ac:dyDescent="0.3">
      <c r="B2" s="278" t="s">
        <v>354</v>
      </c>
      <c r="C2" s="278"/>
      <c r="D2" s="278"/>
      <c r="E2" s="278"/>
    </row>
    <row r="3" spans="2:6" x14ac:dyDescent="0.3">
      <c r="B3" s="276"/>
      <c r="C3" s="276"/>
      <c r="D3" s="276"/>
    </row>
    <row r="4" spans="2:6" x14ac:dyDescent="0.3">
      <c r="B4" s="279" t="s">
        <v>355</v>
      </c>
      <c r="C4" s="279"/>
      <c r="D4" s="279"/>
      <c r="E4" s="279"/>
      <c r="F4" s="279"/>
    </row>
    <row r="5" spans="2:6" x14ac:dyDescent="0.3">
      <c r="B5" s="280" t="s">
        <v>28</v>
      </c>
      <c r="C5" s="281" t="s">
        <v>43</v>
      </c>
      <c r="D5" s="281" t="s">
        <v>51</v>
      </c>
      <c r="E5" s="281" t="s">
        <v>31</v>
      </c>
      <c r="F5" s="281" t="s">
        <v>53</v>
      </c>
    </row>
    <row r="6" spans="2:6" x14ac:dyDescent="0.3">
      <c r="B6" s="282" t="s">
        <v>54</v>
      </c>
      <c r="C6" s="283"/>
      <c r="D6" s="283"/>
      <c r="E6" s="283"/>
      <c r="F6" s="284"/>
    </row>
    <row r="7" spans="2:6" x14ac:dyDescent="0.3">
      <c r="B7" s="285" t="s">
        <v>282</v>
      </c>
      <c r="C7" s="286" t="s">
        <v>281</v>
      </c>
      <c r="D7" s="287">
        <v>41</v>
      </c>
      <c r="E7" s="287">
        <v>37000000</v>
      </c>
      <c r="F7" s="287">
        <v>114674292.98</v>
      </c>
    </row>
    <row r="8" spans="2:6" x14ac:dyDescent="0.3">
      <c r="B8" s="285" t="s">
        <v>356</v>
      </c>
      <c r="C8" s="286" t="s">
        <v>61</v>
      </c>
      <c r="D8" s="287">
        <v>1</v>
      </c>
      <c r="E8" s="287">
        <v>102496</v>
      </c>
      <c r="F8" s="287">
        <v>111720.64</v>
      </c>
    </row>
    <row r="9" spans="2:6" x14ac:dyDescent="0.3">
      <c r="B9" s="285" t="s">
        <v>239</v>
      </c>
      <c r="C9" s="286" t="s">
        <v>240</v>
      </c>
      <c r="D9" s="287">
        <v>1</v>
      </c>
      <c r="E9" s="287">
        <v>300000</v>
      </c>
      <c r="F9" s="287">
        <v>84000</v>
      </c>
    </row>
    <row r="10" spans="2:6" x14ac:dyDescent="0.3">
      <c r="B10" s="285" t="s">
        <v>357</v>
      </c>
      <c r="C10" s="286" t="s">
        <v>254</v>
      </c>
      <c r="D10" s="287">
        <v>10</v>
      </c>
      <c r="E10" s="287">
        <v>150000000</v>
      </c>
      <c r="F10" s="287">
        <v>291000000</v>
      </c>
    </row>
    <row r="11" spans="2:6" x14ac:dyDescent="0.3">
      <c r="B11" s="288" t="s">
        <v>64</v>
      </c>
      <c r="C11" s="289"/>
      <c r="D11" s="287">
        <f>D7+D8+D9+D10</f>
        <v>53</v>
      </c>
      <c r="E11" s="287">
        <f>E7+E8+E9+E10</f>
        <v>187402496</v>
      </c>
      <c r="F11" s="287">
        <f>F7+F8+F9+F10</f>
        <v>405870013.62</v>
      </c>
    </row>
    <row r="12" spans="2:6" x14ac:dyDescent="0.3">
      <c r="B12" s="290" t="s">
        <v>358</v>
      </c>
      <c r="C12" s="291"/>
      <c r="D12" s="291"/>
      <c r="E12" s="291"/>
      <c r="F12" s="292"/>
    </row>
    <row r="13" spans="2:6" x14ac:dyDescent="0.3">
      <c r="B13" s="285" t="s">
        <v>230</v>
      </c>
      <c r="C13" s="286" t="s">
        <v>231</v>
      </c>
      <c r="D13" s="287">
        <v>5</v>
      </c>
      <c r="E13" s="287">
        <v>100000</v>
      </c>
      <c r="F13" s="287">
        <v>262000</v>
      </c>
    </row>
    <row r="14" spans="2:6" x14ac:dyDescent="0.3">
      <c r="B14" s="293" t="s">
        <v>359</v>
      </c>
      <c r="C14" s="294"/>
      <c r="D14" s="287">
        <f>D13</f>
        <v>5</v>
      </c>
      <c r="E14" s="287">
        <f>E13</f>
        <v>100000</v>
      </c>
      <c r="F14" s="287">
        <f>F13</f>
        <v>262000</v>
      </c>
    </row>
    <row r="15" spans="2:6" x14ac:dyDescent="0.3">
      <c r="B15" s="293" t="s">
        <v>360</v>
      </c>
      <c r="C15" s="294"/>
      <c r="D15" s="287">
        <f>D11+D14</f>
        <v>58</v>
      </c>
      <c r="E15" s="287">
        <f>E11+E14</f>
        <v>187502496</v>
      </c>
      <c r="F15" s="287">
        <f>F11+F14</f>
        <v>406132013.62</v>
      </c>
    </row>
    <row r="16" spans="2:6" x14ac:dyDescent="0.3">
      <c r="B16" s="295"/>
      <c r="C16" s="295"/>
      <c r="D16" s="295"/>
      <c r="E16" s="295"/>
      <c r="F16" s="295"/>
    </row>
    <row r="17" spans="2:6" x14ac:dyDescent="0.3">
      <c r="B17" s="279" t="s">
        <v>361</v>
      </c>
      <c r="C17" s="279"/>
      <c r="D17" s="279"/>
      <c r="E17" s="279"/>
      <c r="F17" s="279"/>
    </row>
    <row r="18" spans="2:6" x14ac:dyDescent="0.3">
      <c r="B18" s="296" t="s">
        <v>28</v>
      </c>
      <c r="C18" s="297" t="s">
        <v>43</v>
      </c>
      <c r="D18" s="297" t="s">
        <v>51</v>
      </c>
      <c r="E18" s="297" t="s">
        <v>31</v>
      </c>
      <c r="F18" s="297" t="s">
        <v>53</v>
      </c>
    </row>
    <row r="19" spans="2:6" x14ac:dyDescent="0.3">
      <c r="B19" s="290" t="s">
        <v>54</v>
      </c>
      <c r="C19" s="291"/>
      <c r="D19" s="291"/>
      <c r="E19" s="291"/>
      <c r="F19" s="292"/>
    </row>
    <row r="20" spans="2:6" x14ac:dyDescent="0.3">
      <c r="B20" s="285" t="s">
        <v>282</v>
      </c>
      <c r="C20" s="286" t="s">
        <v>281</v>
      </c>
      <c r="D20" s="287">
        <v>1</v>
      </c>
      <c r="E20" s="287">
        <v>6161250</v>
      </c>
      <c r="F20" s="287">
        <v>19038262.5</v>
      </c>
    </row>
    <row r="21" spans="2:6" x14ac:dyDescent="0.3">
      <c r="B21" s="285" t="s">
        <v>357</v>
      </c>
      <c r="C21" s="286" t="s">
        <v>254</v>
      </c>
      <c r="D21" s="287">
        <v>10</v>
      </c>
      <c r="E21" s="287">
        <v>13146067</v>
      </c>
      <c r="F21" s="287">
        <v>25371909.309999999</v>
      </c>
    </row>
    <row r="22" spans="2:6" x14ac:dyDescent="0.3">
      <c r="B22" s="288" t="s">
        <v>64</v>
      </c>
      <c r="C22" s="289"/>
      <c r="D22" s="287">
        <f>D20+D21</f>
        <v>11</v>
      </c>
      <c r="E22" s="287">
        <f>E20+E21</f>
        <v>19307317</v>
      </c>
      <c r="F22" s="287">
        <f>F20+F21</f>
        <v>44410171.810000002</v>
      </c>
    </row>
    <row r="23" spans="2:6" x14ac:dyDescent="0.3">
      <c r="B23" s="290" t="s">
        <v>362</v>
      </c>
      <c r="C23" s="291"/>
      <c r="D23" s="291"/>
      <c r="E23" s="291"/>
      <c r="F23" s="292"/>
    </row>
    <row r="24" spans="2:6" x14ac:dyDescent="0.3">
      <c r="B24" s="298" t="s">
        <v>363</v>
      </c>
      <c r="C24" s="299" t="s">
        <v>291</v>
      </c>
      <c r="D24" s="287">
        <v>24</v>
      </c>
      <c r="E24" s="287">
        <v>1500000</v>
      </c>
      <c r="F24" s="287">
        <v>25347240.52</v>
      </c>
    </row>
    <row r="25" spans="2:6" x14ac:dyDescent="0.3">
      <c r="B25" s="300" t="s">
        <v>66</v>
      </c>
      <c r="C25" s="301" t="s">
        <v>67</v>
      </c>
      <c r="D25" s="287">
        <v>9</v>
      </c>
      <c r="E25" s="287">
        <v>40021</v>
      </c>
      <c r="F25" s="287">
        <v>166269.9</v>
      </c>
    </row>
    <row r="26" spans="2:6" x14ac:dyDescent="0.3">
      <c r="B26" s="293" t="s">
        <v>364</v>
      </c>
      <c r="C26" s="294"/>
      <c r="D26" s="287">
        <f>D24+D25</f>
        <v>33</v>
      </c>
      <c r="E26" s="287">
        <f>E24+E25</f>
        <v>1540021</v>
      </c>
      <c r="F26" s="287">
        <f>F24+F25</f>
        <v>25513510.419999998</v>
      </c>
    </row>
    <row r="27" spans="2:6" x14ac:dyDescent="0.3">
      <c r="B27" s="293" t="s">
        <v>360</v>
      </c>
      <c r="C27" s="294"/>
      <c r="D27" s="287">
        <f>D22+D26</f>
        <v>44</v>
      </c>
      <c r="E27" s="287">
        <f>E22+E26</f>
        <v>20847338</v>
      </c>
      <c r="F27" s="287">
        <f>F22+F26</f>
        <v>69923682.230000004</v>
      </c>
    </row>
  </sheetData>
  <mergeCells count="15">
    <mergeCell ref="B23:F23"/>
    <mergeCell ref="B26:C26"/>
    <mergeCell ref="B27:C27"/>
    <mergeCell ref="B12:F12"/>
    <mergeCell ref="B14:C14"/>
    <mergeCell ref="B15:C15"/>
    <mergeCell ref="B17:F17"/>
    <mergeCell ref="B19:F19"/>
    <mergeCell ref="B22:C22"/>
    <mergeCell ref="B1:C1"/>
    <mergeCell ref="B2:E2"/>
    <mergeCell ref="B3:D3"/>
    <mergeCell ref="B4:F4"/>
    <mergeCell ref="B6:F6"/>
    <mergeCell ref="B11:C1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8"/>
  <sheetViews>
    <sheetView rightToLeft="1" workbookViewId="0">
      <selection activeCell="D20" sqref="D20:I20"/>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55" t="s">
        <v>0</v>
      </c>
      <c r="C1" s="56"/>
      <c r="D1" s="56"/>
      <c r="E1" s="56"/>
      <c r="F1" s="56"/>
      <c r="G1" s="56"/>
      <c r="H1" s="56"/>
      <c r="I1" s="57"/>
    </row>
    <row r="2" spans="2:9" ht="17.25" customHeight="1" x14ac:dyDescent="0.25">
      <c r="B2" s="171" t="s">
        <v>332</v>
      </c>
      <c r="C2" s="171"/>
      <c r="D2" s="171"/>
      <c r="E2" s="171"/>
      <c r="F2" s="58"/>
      <c r="G2" s="58"/>
      <c r="H2" s="58"/>
      <c r="I2" s="59"/>
    </row>
    <row r="3" spans="2:9" ht="17.25" customHeight="1" x14ac:dyDescent="0.25">
      <c r="B3" s="268" t="s">
        <v>345</v>
      </c>
      <c r="C3" s="268"/>
      <c r="D3" s="268"/>
      <c r="E3" s="268"/>
      <c r="F3" s="268"/>
      <c r="G3" s="268"/>
      <c r="H3" s="268"/>
      <c r="I3" s="268"/>
    </row>
    <row r="4" spans="2:9" ht="17.25" customHeight="1" x14ac:dyDescent="0.25">
      <c r="B4" s="136" t="s">
        <v>42</v>
      </c>
      <c r="C4" s="137" t="s">
        <v>43</v>
      </c>
      <c r="D4" s="137" t="s">
        <v>45</v>
      </c>
      <c r="E4" s="137" t="s">
        <v>46</v>
      </c>
      <c r="F4" s="137" t="s">
        <v>47</v>
      </c>
      <c r="G4" s="138" t="s">
        <v>51</v>
      </c>
      <c r="H4" s="137" t="s">
        <v>52</v>
      </c>
      <c r="I4" s="137" t="s">
        <v>53</v>
      </c>
    </row>
    <row r="5" spans="2:9" ht="17.25" customHeight="1" x14ac:dyDescent="0.25">
      <c r="B5" s="241" t="s">
        <v>54</v>
      </c>
      <c r="C5" s="242"/>
      <c r="D5" s="242"/>
      <c r="E5" s="242"/>
      <c r="F5" s="242"/>
      <c r="G5" s="242"/>
      <c r="H5" s="242"/>
      <c r="I5" s="243"/>
    </row>
    <row r="6" spans="2:9" ht="17.25" customHeight="1" x14ac:dyDescent="0.25">
      <c r="B6" s="93" t="s">
        <v>227</v>
      </c>
      <c r="C6" s="94" t="s">
        <v>177</v>
      </c>
      <c r="D6" s="94">
        <v>0.15</v>
      </c>
      <c r="E6" s="94">
        <v>0.14000000000000001</v>
      </c>
      <c r="F6" s="94">
        <v>0.14000000000000001</v>
      </c>
      <c r="G6" s="139">
        <v>14</v>
      </c>
      <c r="H6" s="140">
        <v>53523670</v>
      </c>
      <c r="I6" s="140">
        <v>7493403.3200000003</v>
      </c>
    </row>
    <row r="7" spans="2:9" ht="17.25" customHeight="1" x14ac:dyDescent="0.25">
      <c r="B7" s="244" t="s">
        <v>324</v>
      </c>
      <c r="C7" s="245"/>
      <c r="D7" s="246"/>
      <c r="E7" s="246"/>
      <c r="F7" s="246"/>
      <c r="G7" s="140">
        <v>14</v>
      </c>
      <c r="H7" s="140">
        <v>53523670</v>
      </c>
      <c r="I7" s="140">
        <v>7493403.3200000003</v>
      </c>
    </row>
    <row r="8" spans="2:9" ht="17.25" customHeight="1" x14ac:dyDescent="0.25">
      <c r="B8" s="247" t="s">
        <v>325</v>
      </c>
      <c r="C8" s="248"/>
      <c r="D8" s="249"/>
      <c r="E8" s="249"/>
      <c r="F8" s="249"/>
      <c r="G8" s="141">
        <v>14</v>
      </c>
      <c r="H8" s="141">
        <v>53523670</v>
      </c>
      <c r="I8" s="141">
        <v>7493403.3200000003</v>
      </c>
    </row>
    <row r="9" spans="2:9" ht="18.75" x14ac:dyDescent="0.25">
      <c r="B9" s="261" t="s">
        <v>173</v>
      </c>
      <c r="C9" s="261"/>
      <c r="D9" s="261"/>
      <c r="E9" s="261"/>
      <c r="F9" s="261"/>
      <c r="G9" s="261"/>
      <c r="H9" s="261"/>
      <c r="I9" s="261"/>
    </row>
    <row r="10" spans="2:9" ht="21" customHeight="1" x14ac:dyDescent="0.25">
      <c r="B10" s="66" t="s">
        <v>42</v>
      </c>
      <c r="C10" s="68" t="s">
        <v>43</v>
      </c>
      <c r="D10" s="265" t="s">
        <v>121</v>
      </c>
      <c r="E10" s="266"/>
      <c r="F10" s="266"/>
      <c r="G10" s="266"/>
      <c r="H10" s="266"/>
      <c r="I10" s="267"/>
    </row>
    <row r="11" spans="2:9" ht="15.75" x14ac:dyDescent="0.25">
      <c r="B11" s="262" t="s">
        <v>54</v>
      </c>
      <c r="C11" s="263"/>
      <c r="D11" s="263"/>
      <c r="E11" s="263"/>
      <c r="F11" s="263"/>
      <c r="G11" s="263"/>
      <c r="H11" s="263"/>
      <c r="I11" s="264"/>
    </row>
    <row r="12" spans="2:9" ht="15" customHeight="1" x14ac:dyDescent="0.25">
      <c r="B12" s="103" t="s">
        <v>175</v>
      </c>
      <c r="C12" s="104" t="s">
        <v>176</v>
      </c>
      <c r="D12" s="250">
        <v>3</v>
      </c>
      <c r="E12" s="251"/>
      <c r="F12" s="251">
        <v>3</v>
      </c>
      <c r="G12" s="251"/>
      <c r="H12" s="251"/>
      <c r="I12" s="252"/>
    </row>
    <row r="13" spans="2:9" ht="15" customHeight="1" x14ac:dyDescent="0.25">
      <c r="B13" s="103" t="s">
        <v>249</v>
      </c>
      <c r="C13" s="104" t="s">
        <v>250</v>
      </c>
      <c r="D13" s="259" t="s">
        <v>174</v>
      </c>
      <c r="E13" s="232"/>
      <c r="F13" s="232"/>
      <c r="G13" s="232"/>
      <c r="H13" s="232"/>
      <c r="I13" s="260"/>
    </row>
    <row r="14" spans="2:9" ht="15.75" x14ac:dyDescent="0.25">
      <c r="B14" s="262" t="s">
        <v>69</v>
      </c>
      <c r="C14" s="263"/>
      <c r="D14" s="263"/>
      <c r="E14" s="263"/>
      <c r="F14" s="263"/>
      <c r="G14" s="263"/>
      <c r="H14" s="263"/>
      <c r="I14" s="264"/>
    </row>
    <row r="15" spans="2:9" ht="15" customHeight="1" x14ac:dyDescent="0.25">
      <c r="B15" s="70" t="s">
        <v>178</v>
      </c>
      <c r="C15" s="73" t="s">
        <v>179</v>
      </c>
      <c r="D15" s="259" t="s">
        <v>174</v>
      </c>
      <c r="E15" s="232"/>
      <c r="F15" s="232"/>
      <c r="G15" s="232"/>
      <c r="H15" s="232"/>
      <c r="I15" s="260"/>
    </row>
    <row r="16" spans="2:9" ht="15" customHeight="1" x14ac:dyDescent="0.25">
      <c r="B16" s="70" t="s">
        <v>180</v>
      </c>
      <c r="C16" s="73" t="s">
        <v>181</v>
      </c>
      <c r="D16" s="259" t="s">
        <v>174</v>
      </c>
      <c r="E16" s="232"/>
      <c r="F16" s="232"/>
      <c r="G16" s="232"/>
      <c r="H16" s="232"/>
      <c r="I16" s="260"/>
    </row>
    <row r="17" spans="2:9" ht="15" customHeight="1" x14ac:dyDescent="0.25">
      <c r="B17" s="70" t="s">
        <v>183</v>
      </c>
      <c r="C17" s="73" t="s">
        <v>184</v>
      </c>
      <c r="D17" s="259" t="s">
        <v>174</v>
      </c>
      <c r="E17" s="232"/>
      <c r="F17" s="232"/>
      <c r="G17" s="232"/>
      <c r="H17" s="232"/>
      <c r="I17" s="260"/>
    </row>
    <row r="18" spans="2:9" ht="15" customHeight="1" x14ac:dyDescent="0.25">
      <c r="B18" s="70" t="s">
        <v>238</v>
      </c>
      <c r="C18" s="73" t="s">
        <v>182</v>
      </c>
      <c r="D18" s="250">
        <v>0.5</v>
      </c>
      <c r="E18" s="251"/>
      <c r="F18" s="251"/>
      <c r="G18" s="251"/>
      <c r="H18" s="251"/>
      <c r="I18" s="252"/>
    </row>
    <row r="19" spans="2:9" ht="15" customHeight="1" x14ac:dyDescent="0.25">
      <c r="B19" s="131" t="s">
        <v>306</v>
      </c>
      <c r="C19" s="132" t="s">
        <v>307</v>
      </c>
      <c r="D19" s="256">
        <v>1</v>
      </c>
      <c r="E19" s="257"/>
      <c r="F19" s="257"/>
      <c r="G19" s="257"/>
      <c r="H19" s="257"/>
      <c r="I19" s="258"/>
    </row>
    <row r="20" spans="2:9" ht="15" customHeight="1" x14ac:dyDescent="0.25">
      <c r="B20" s="131" t="s">
        <v>346</v>
      </c>
      <c r="C20" s="132" t="s">
        <v>347</v>
      </c>
      <c r="D20" s="259" t="s">
        <v>174</v>
      </c>
      <c r="E20" s="232"/>
      <c r="F20" s="232"/>
      <c r="G20" s="232"/>
      <c r="H20" s="232"/>
      <c r="I20" s="260"/>
    </row>
    <row r="21" spans="2:9" ht="15" customHeight="1" x14ac:dyDescent="0.25">
      <c r="B21" s="253" t="s">
        <v>185</v>
      </c>
      <c r="C21" s="254"/>
      <c r="D21" s="254"/>
      <c r="E21" s="254"/>
      <c r="F21" s="254"/>
      <c r="G21" s="254"/>
      <c r="H21" s="254"/>
      <c r="I21" s="255"/>
    </row>
    <row r="22" spans="2:9" ht="15" customHeight="1" x14ac:dyDescent="0.25">
      <c r="B22" s="70" t="s">
        <v>188</v>
      </c>
      <c r="C22" s="73" t="s">
        <v>189</v>
      </c>
      <c r="D22" s="250">
        <v>1</v>
      </c>
      <c r="E22" s="251"/>
      <c r="F22" s="251"/>
      <c r="G22" s="251"/>
      <c r="H22" s="251"/>
      <c r="I22" s="252"/>
    </row>
    <row r="23" spans="2:9" ht="15" customHeight="1" x14ac:dyDescent="0.25">
      <c r="B23" s="70" t="s">
        <v>190</v>
      </c>
      <c r="C23" s="73" t="s">
        <v>191</v>
      </c>
      <c r="D23" s="259" t="s">
        <v>174</v>
      </c>
      <c r="E23" s="232"/>
      <c r="F23" s="232"/>
      <c r="G23" s="232"/>
      <c r="H23" s="232"/>
      <c r="I23" s="260"/>
    </row>
    <row r="24" spans="2:9" ht="15" customHeight="1" x14ac:dyDescent="0.25">
      <c r="B24" s="70" t="s">
        <v>192</v>
      </c>
      <c r="C24" s="73" t="s">
        <v>193</v>
      </c>
      <c r="D24" s="250">
        <v>1</v>
      </c>
      <c r="E24" s="251"/>
      <c r="F24" s="251"/>
      <c r="G24" s="251"/>
      <c r="H24" s="251"/>
      <c r="I24" s="252"/>
    </row>
    <row r="25" spans="2:9" ht="15.75" x14ac:dyDescent="0.25">
      <c r="B25" s="70" t="s">
        <v>267</v>
      </c>
      <c r="C25" s="73" t="s">
        <v>268</v>
      </c>
      <c r="D25" s="250">
        <v>10</v>
      </c>
      <c r="E25" s="251"/>
      <c r="F25" s="251"/>
      <c r="G25" s="251"/>
      <c r="H25" s="251"/>
      <c r="I25" s="252"/>
    </row>
    <row r="26" spans="2:9" ht="15.75" x14ac:dyDescent="0.25">
      <c r="B26" s="93" t="s">
        <v>186</v>
      </c>
      <c r="C26" s="94" t="s">
        <v>187</v>
      </c>
      <c r="D26" s="250">
        <v>9.0500000000000007</v>
      </c>
      <c r="E26" s="251"/>
      <c r="F26" s="251"/>
      <c r="G26" s="251"/>
      <c r="H26" s="251"/>
      <c r="I26" s="252"/>
    </row>
    <row r="27" spans="2:9" ht="15" customHeight="1" x14ac:dyDescent="0.25">
      <c r="B27" s="253" t="s">
        <v>83</v>
      </c>
      <c r="C27" s="254"/>
      <c r="D27" s="254"/>
      <c r="E27" s="254"/>
      <c r="F27" s="254"/>
      <c r="G27" s="254"/>
      <c r="H27" s="254"/>
      <c r="I27" s="255"/>
    </row>
    <row r="28" spans="2:9" ht="15.75" x14ac:dyDescent="0.25">
      <c r="B28" s="93" t="s">
        <v>251</v>
      </c>
      <c r="C28" s="94" t="s">
        <v>252</v>
      </c>
      <c r="D28" s="250">
        <v>2.8</v>
      </c>
      <c r="E28" s="251"/>
      <c r="F28" s="251"/>
      <c r="G28" s="251"/>
      <c r="H28" s="251"/>
      <c r="I28" s="252"/>
    </row>
  </sheetData>
  <mergeCells count="27">
    <mergeCell ref="B2:E2"/>
    <mergeCell ref="B9:I9"/>
    <mergeCell ref="D24:I24"/>
    <mergeCell ref="D13:I13"/>
    <mergeCell ref="B11:I11"/>
    <mergeCell ref="D10:I10"/>
    <mergeCell ref="D12:I12"/>
    <mergeCell ref="D18:I18"/>
    <mergeCell ref="B14:I14"/>
    <mergeCell ref="D23:I23"/>
    <mergeCell ref="D15:I15"/>
    <mergeCell ref="D16:I16"/>
    <mergeCell ref="B21:I21"/>
    <mergeCell ref="D22:I22"/>
    <mergeCell ref="D17:I17"/>
    <mergeCell ref="B3:I3"/>
    <mergeCell ref="D28:I28"/>
    <mergeCell ref="D25:I25"/>
    <mergeCell ref="D26:I26"/>
    <mergeCell ref="B27:I27"/>
    <mergeCell ref="D19:I19"/>
    <mergeCell ref="D20:I20"/>
    <mergeCell ref="B5:I5"/>
    <mergeCell ref="B7:C7"/>
    <mergeCell ref="D7:F7"/>
    <mergeCell ref="B8:C8"/>
    <mergeCell ref="D8:F8"/>
  </mergeCells>
  <pageMargins left="0" right="0" top="0" bottom="0" header="0" footer="0"/>
  <pageSetup paperSize="9" scale="1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8"/>
  <sheetViews>
    <sheetView rightToLeft="1" workbookViewId="0">
      <selection activeCell="C5" sqref="C5"/>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72" customWidth="1"/>
    <col min="6" max="6" width="13.875" style="7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60"/>
      <c r="B1" s="61" t="s">
        <v>0</v>
      </c>
      <c r="C1" s="61"/>
      <c r="D1" s="61"/>
      <c r="E1" s="62"/>
      <c r="F1" s="62"/>
      <c r="G1" s="61"/>
    </row>
    <row r="2" spans="1:7" ht="23.25" x14ac:dyDescent="0.25">
      <c r="A2" s="63"/>
      <c r="B2" s="171" t="s">
        <v>332</v>
      </c>
      <c r="C2" s="171"/>
      <c r="D2" s="171"/>
      <c r="E2" s="171"/>
      <c r="F2" s="64"/>
      <c r="G2" s="65"/>
    </row>
    <row r="3" spans="1:7" ht="26.25" x14ac:dyDescent="0.25">
      <c r="B3" s="271" t="s">
        <v>194</v>
      </c>
      <c r="C3" s="271"/>
      <c r="D3" s="271"/>
      <c r="E3" s="271"/>
      <c r="F3" s="271"/>
      <c r="G3" s="271"/>
    </row>
    <row r="4" spans="1:7" ht="18.75" x14ac:dyDescent="0.25">
      <c r="B4" s="66" t="s">
        <v>195</v>
      </c>
      <c r="C4" s="67" t="s">
        <v>196</v>
      </c>
      <c r="D4" s="68" t="s">
        <v>197</v>
      </c>
      <c r="E4" s="272" t="s">
        <v>198</v>
      </c>
      <c r="F4" s="273"/>
      <c r="G4" s="69" t="s">
        <v>199</v>
      </c>
    </row>
    <row r="5" spans="1:7" ht="21.95" customHeight="1" x14ac:dyDescent="0.25">
      <c r="B5" s="70" t="s">
        <v>200</v>
      </c>
      <c r="C5" s="35" t="s">
        <v>201</v>
      </c>
      <c r="D5" s="36" t="s">
        <v>264</v>
      </c>
      <c r="E5" s="274">
        <v>1001095</v>
      </c>
      <c r="F5" s="270"/>
      <c r="G5" s="115">
        <v>46640</v>
      </c>
    </row>
    <row r="6" spans="1:7" ht="21.95" customHeight="1" x14ac:dyDescent="0.25">
      <c r="B6" s="70" t="s">
        <v>200</v>
      </c>
      <c r="C6" s="35" t="s">
        <v>202</v>
      </c>
      <c r="D6" s="36" t="s">
        <v>203</v>
      </c>
      <c r="E6" s="269" t="s">
        <v>204</v>
      </c>
      <c r="F6" s="270"/>
      <c r="G6" s="71" t="s">
        <v>205</v>
      </c>
    </row>
    <row r="7" spans="1:7" ht="21.95" customHeight="1" x14ac:dyDescent="0.25">
      <c r="B7" s="70" t="s">
        <v>200</v>
      </c>
      <c r="C7" s="35" t="s">
        <v>206</v>
      </c>
      <c r="D7" s="36" t="s">
        <v>207</v>
      </c>
      <c r="E7" s="269" t="s">
        <v>204</v>
      </c>
      <c r="F7" s="270"/>
      <c r="G7" s="71" t="s">
        <v>208</v>
      </c>
    </row>
    <row r="8" spans="1:7" ht="21.95" customHeight="1" x14ac:dyDescent="0.25">
      <c r="B8" s="93" t="s">
        <v>210</v>
      </c>
      <c r="C8" s="35" t="s">
        <v>201</v>
      </c>
      <c r="D8" s="36" t="s">
        <v>211</v>
      </c>
      <c r="E8" s="269">
        <v>951110</v>
      </c>
      <c r="F8" s="270"/>
      <c r="G8" s="119" t="s">
        <v>278</v>
      </c>
    </row>
    <row r="9" spans="1:7" ht="21.95" customHeight="1" x14ac:dyDescent="0.25">
      <c r="B9" s="70" t="s">
        <v>209</v>
      </c>
      <c r="C9" s="116" t="s">
        <v>202</v>
      </c>
      <c r="D9" s="36" t="s">
        <v>212</v>
      </c>
      <c r="E9" s="269">
        <v>511000</v>
      </c>
      <c r="F9" s="270"/>
      <c r="G9" s="115"/>
    </row>
    <row r="10" spans="1:7" ht="21.95" customHeight="1" x14ac:dyDescent="0.25">
      <c r="B10" s="93" t="s">
        <v>210</v>
      </c>
      <c r="C10" s="116" t="s">
        <v>202</v>
      </c>
      <c r="D10" s="36" t="s">
        <v>214</v>
      </c>
      <c r="E10" s="269">
        <v>965050</v>
      </c>
      <c r="F10" s="270"/>
      <c r="G10" s="115" t="s">
        <v>257</v>
      </c>
    </row>
    <row r="11" spans="1:7" ht="21.95" customHeight="1" x14ac:dyDescent="0.25">
      <c r="B11" s="70" t="s">
        <v>209</v>
      </c>
      <c r="C11" s="35" t="s">
        <v>206</v>
      </c>
      <c r="D11" s="36" t="s">
        <v>215</v>
      </c>
      <c r="E11" s="269" t="s">
        <v>204</v>
      </c>
      <c r="F11" s="270"/>
      <c r="G11" s="71" t="s">
        <v>216</v>
      </c>
    </row>
    <row r="12" spans="1:7" ht="21.95" customHeight="1" x14ac:dyDescent="0.25">
      <c r="B12" s="70" t="s">
        <v>213</v>
      </c>
      <c r="C12" s="35" t="s">
        <v>206</v>
      </c>
      <c r="D12" s="36" t="s">
        <v>217</v>
      </c>
      <c r="E12" s="269">
        <v>978181.82</v>
      </c>
      <c r="F12" s="270"/>
      <c r="G12" s="99"/>
    </row>
    <row r="13" spans="1:7" ht="21.95" customHeight="1" x14ac:dyDescent="0.25">
      <c r="B13" s="70" t="s">
        <v>218</v>
      </c>
      <c r="C13" s="35" t="s">
        <v>201</v>
      </c>
      <c r="D13" s="36" t="s">
        <v>219</v>
      </c>
      <c r="E13" s="269" t="s">
        <v>204</v>
      </c>
      <c r="F13" s="270"/>
      <c r="G13" s="71">
        <v>46662</v>
      </c>
    </row>
    <row r="14" spans="1:7" ht="21.95" customHeight="1" x14ac:dyDescent="0.25">
      <c r="B14" s="70" t="s">
        <v>220</v>
      </c>
      <c r="C14" s="35" t="s">
        <v>201</v>
      </c>
      <c r="D14" s="36" t="s">
        <v>221</v>
      </c>
      <c r="E14" s="269" t="s">
        <v>204</v>
      </c>
      <c r="F14" s="270"/>
      <c r="G14" s="71">
        <v>47363</v>
      </c>
    </row>
    <row r="15" spans="1:7" ht="21.95" customHeight="1" x14ac:dyDescent="0.25">
      <c r="B15" s="70" t="s">
        <v>218</v>
      </c>
      <c r="C15" s="35" t="s">
        <v>202</v>
      </c>
      <c r="D15" s="36" t="s">
        <v>222</v>
      </c>
      <c r="E15" s="269" t="s">
        <v>204</v>
      </c>
      <c r="F15" s="270"/>
      <c r="G15" s="71" t="s">
        <v>223</v>
      </c>
    </row>
    <row r="16" spans="1:7" ht="24.75" customHeight="1" x14ac:dyDescent="0.25">
      <c r="B16" s="70" t="s">
        <v>220</v>
      </c>
      <c r="C16" s="35" t="s">
        <v>202</v>
      </c>
      <c r="D16" s="36" t="s">
        <v>224</v>
      </c>
      <c r="E16" s="269" t="s">
        <v>204</v>
      </c>
      <c r="F16" s="270"/>
      <c r="G16" s="71" t="s">
        <v>225</v>
      </c>
    </row>
    <row r="17" spans="2:7" ht="19.5" customHeight="1" x14ac:dyDescent="0.25">
      <c r="B17" s="70" t="s">
        <v>218</v>
      </c>
      <c r="C17" s="35" t="s">
        <v>206</v>
      </c>
      <c r="D17" s="118" t="s">
        <v>274</v>
      </c>
      <c r="E17" s="269" t="s">
        <v>204</v>
      </c>
      <c r="F17" s="270"/>
      <c r="G17" s="119" t="s">
        <v>276</v>
      </c>
    </row>
    <row r="18" spans="2:7" ht="22.5" customHeight="1" x14ac:dyDescent="0.25">
      <c r="B18" s="70" t="s">
        <v>220</v>
      </c>
      <c r="C18" s="35" t="s">
        <v>206</v>
      </c>
      <c r="D18" s="118" t="s">
        <v>275</v>
      </c>
      <c r="E18" s="269" t="s">
        <v>204</v>
      </c>
      <c r="F18" s="270"/>
      <c r="G18" s="119" t="s">
        <v>277</v>
      </c>
    </row>
  </sheetData>
  <mergeCells count="17">
    <mergeCell ref="E9:F9"/>
    <mergeCell ref="E18:F18"/>
    <mergeCell ref="E17:F17"/>
    <mergeCell ref="E16:F16"/>
    <mergeCell ref="E12:F12"/>
    <mergeCell ref="E10:F10"/>
    <mergeCell ref="E11:F11"/>
    <mergeCell ref="E13:F13"/>
    <mergeCell ref="E14:F14"/>
    <mergeCell ref="E15:F15"/>
    <mergeCell ref="E8:F8"/>
    <mergeCell ref="E7:F7"/>
    <mergeCell ref="B2:E2"/>
    <mergeCell ref="B3:G3"/>
    <mergeCell ref="E4:F4"/>
    <mergeCell ref="E6:F6"/>
    <mergeCell ref="E5:F5"/>
  </mergeCells>
  <phoneticPr fontId="29"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Lenovo</cp:lastModifiedBy>
  <cp:lastPrinted>2026-06-23T11:25:34Z</cp:lastPrinted>
  <dcterms:created xsi:type="dcterms:W3CDTF">2026-01-04T07:55:20Z</dcterms:created>
  <dcterms:modified xsi:type="dcterms:W3CDTF">2026-06-23T11:26:00Z</dcterms:modified>
</cp:coreProperties>
</file>