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918E213F-1DFA-4E64-97F7-81B82DAE6518}" xr6:coauthVersionLast="45" xr6:coauthVersionMax="45" xr10:uidLastSave="{00000000-0000-0000-0000-000000000000}"/>
  <bookViews>
    <workbookView xWindow="-120" yWindow="-120" windowWidth="29040" windowHeight="15840" activeTab="7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4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4" l="1"/>
  <c r="D10" i="14"/>
  <c r="F9" i="14"/>
  <c r="F10" i="14" s="1"/>
  <c r="E9" i="14"/>
  <c r="D9" i="14"/>
  <c r="F9" i="10"/>
  <c r="F10" i="10" s="1"/>
  <c r="E9" i="10"/>
  <c r="E10" i="10" s="1"/>
  <c r="D9" i="10"/>
  <c r="D10" i="10" s="1"/>
  <c r="L17" i="8" l="1"/>
  <c r="M17" i="8"/>
  <c r="N17" i="8"/>
  <c r="L60" i="8"/>
  <c r="M60" i="8"/>
  <c r="N60" i="8"/>
  <c r="L40" i="8"/>
  <c r="M40" i="8"/>
  <c r="N40" i="8"/>
  <c r="H11" i="6"/>
  <c r="I11" i="6"/>
  <c r="G11" i="6"/>
  <c r="L31" i="8"/>
  <c r="M31" i="8"/>
  <c r="N31" i="8"/>
  <c r="L71" i="8"/>
  <c r="M71" i="8"/>
  <c r="N71" i="8"/>
  <c r="L52" i="8" l="1"/>
  <c r="M52" i="8"/>
  <c r="N52" i="8"/>
  <c r="L24" i="8"/>
  <c r="M24" i="8"/>
  <c r="N24" i="8"/>
  <c r="L74" i="8" l="1"/>
  <c r="M74" i="8"/>
  <c r="N74" i="8"/>
  <c r="L88" i="8" l="1"/>
  <c r="M88" i="8"/>
  <c r="N88" i="8"/>
  <c r="L66" i="8"/>
  <c r="M66" i="8"/>
  <c r="N66" i="8"/>
  <c r="K11" i="1" l="1"/>
  <c r="L48" i="8" l="1"/>
  <c r="M48" i="8"/>
  <c r="N48" i="8"/>
  <c r="L21" i="8"/>
  <c r="M21" i="8"/>
  <c r="N21" i="8"/>
  <c r="N53" i="8" l="1"/>
  <c r="M53" i="8"/>
  <c r="L53" i="8"/>
  <c r="L81" i="8"/>
  <c r="M81" i="8"/>
  <c r="N81" i="8"/>
  <c r="L63" i="8" l="1"/>
  <c r="L75" i="8" s="1"/>
  <c r="M63" i="8"/>
  <c r="M75" i="8" s="1"/>
  <c r="N63" i="8"/>
  <c r="N75" i="8" s="1"/>
  <c r="L94" i="8" l="1"/>
  <c r="M94" i="8"/>
  <c r="N94" i="8"/>
  <c r="L91" i="8"/>
  <c r="M91" i="8"/>
  <c r="N91" i="8"/>
  <c r="L95" i="8" l="1"/>
  <c r="N95" i="8"/>
  <c r="M95" i="8"/>
  <c r="M96" i="8" l="1"/>
  <c r="L96" i="8"/>
  <c r="N96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<sst xmlns="http://schemas.openxmlformats.org/spreadsheetml/2006/main" count="549" uniqueCount="355">
  <si>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</si>
  <si>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</si>
  <si>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</si>
  <si>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</si>
  <si>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</si>
  <si>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</si>
  <si>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</si>
  <si>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</si>
  <si>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</si>
  <si>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</si>
  <si>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</si>
  <si>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</si>
  <si>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</si>
  <si>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</si>
  <si>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</si>
  <si>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</si>
  <si>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</si>
  <si>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</si>
  <si>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</si>
  <si>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</si>
  <si>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</si>
  <si>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</si>
  <si>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</si>
  <si>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</si>
  <si>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</si>
  <si>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</si>
  <si>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</si>
  <si>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</si>
  <si>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</si>
  <si>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</si>
  <si>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</si>
  <si>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</si>
  <si>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</si>
  <si>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</si>
  <si>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</si>
  <si>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</si>
  <si>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</si>
  <si>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</si>
  <si>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</si>
  <si>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</si>
  <si>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</si>
  <si>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</si>
  <si>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</si>
  <si>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</si>
  <si>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</si>
  <si>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</si>
  <si>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</si>
  <si>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</si>
  <si>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</si>
  <si>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</si>
  <si>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</si>
  <si>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</si>
  <si>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</si>
  <si>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</si>
  <si>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</si>
  <si>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</si>
  <si>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</si>
  <si>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</si>
  <si>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</si>
  <si>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</si>
  <si>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</si>
  <si>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</si>
  <si>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</si>
  <si>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</si>
  <si>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</si>
  <si>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</si>
  <si>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</si>
  <si>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</si>
  <si>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</si>
  <si>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</si>
  <si>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</si>
  <si>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</si>
  <si>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</si>
  <si>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</si>
  <si>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</si>
  <si>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</si>
  <si>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</si>
  <si>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</si>
  <si>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</si>
  <si>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</si>
  <si>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</si>
  <si>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</si>
  <si>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</si>
  <si>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</si>
  <si>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</si>
  <si>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</si>
  <si>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</si>
  <si>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</si>
  <si>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</si>
  <si>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</si>
  <si>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</si>
  <si>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</si>
  <si>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</si>
  <si>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</si>
  <si>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</si>
  <si>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</si>
  <si>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</si>
  <si>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</si>
  <si>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</si>
  <si>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</si>
  <si>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</si>
  <si>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</si>
  <si>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</si>
  <si>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</si>
  <si>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</si>
  <si>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</si>
  <si>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</si>
  <si>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</si>
  <si>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</si>
  <si>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</si>
  <si>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</si>
  <si>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</si>
  <si>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</si>
  <si>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</si>
  <si>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</si>
  <si>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</si>
  <si>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</si>
  <si>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</si>
  <si>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</si>
  <si>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</si>
  <si>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</si>
  <si>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</si>
  <si>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</si>
  <si>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</si>
  <si>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</si>
  <si>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</si>
  <si>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</si>
  <si>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</si>
  <si>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</si>
  <si>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</si>
  <si>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</si>
  <si>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</si>
  <si>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</si>
  <si>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</si>
  <si>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</si>
  <si>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</si>
  <si>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</si>
  <si>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</si>
  <si>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</si>
  <si>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</si>
  <si>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</si>
  <si>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</si>
  <si>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</si>
  <si>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</si>
  <si>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</si>
  <si>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</si>
  <si>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</si>
  <si>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</si>
  <si>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</si>
  <si>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</si>
  <si>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</si>
  <si>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</si>
  <si>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</si>
  <si>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</si>
  <si>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</si>
  <si>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</si>
  <si>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</si>
  <si>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</si>
  <si>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</si>
  <si>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</si>
  <si>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</si>
  <si>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</si>
  <si>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</si>
  <si>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</si>
  <si>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</si>
  <si>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</si>
  <si>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</si>
  <si>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</si>
  <si>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</si>
  <si>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</si>
  <si>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</si>
  <si>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</si>
  <si>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</si>
  <si>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</si>
  <si>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</si>
  <si>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</si>
  <si>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</si>
  <si>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</si>
  <si>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</si>
  <si>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</si>
  <si>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</si>
  <si>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</si>
  <si>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</si>
  <si>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</si>
  <si>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</si>
  <si>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</si>
  <si>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</si>
  <si>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</si>
  <si>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</si>
  <si>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</si>
  <si>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</si>
  <si>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</si>
  <si>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</si>
  <si>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</si>
  <si>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</si>
  <si>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</si>
  <si>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</si>
  <si>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</si>
  <si>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</si>
  <si>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</si>
  <si>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</si>
  <si>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</si>
  <si>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</si>
  <si>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</si>
  <si>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</si>
  <si>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</si>
  <si>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</si>
  <si>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</si>
  <si>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</si>
  <si>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</si>
  <si>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</si>
  <si>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</si>
  <si>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</si>
  <si>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</si>
  <si>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</si>
  <si>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</si>
  <si>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</si>
  <si>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</si>
  <si>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</si>
  <si>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</si>
  <si>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</si>
  <si>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</si>
  <si>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</si>
  <si>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</si>
  <si>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</si>
  <si>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</si>
  <si>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</si>
  <si>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</si>
  <si>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</si>
  <si>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</si>
  <si>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</si>
  <si>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</si>
  <si>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</si>
  <si>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</si>
  <si>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</si>
  <si>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</si>
  <si>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</si>
  <si>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</si>
  <si>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</si>
  <si>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</si>
  <si>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</si>
  <si>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</si>
  <si>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</si>
  <si>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</si>
  <si>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</si>
  <si>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</si>
  <si>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</si>
  <si>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</si>
  <si>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</si>
  <si>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</si>
  <si>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</si>
  <si>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</si>
  <si>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</si>
  <si>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</si>
  <si>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</si>
  <si>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</si>
  <si>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</si>
  <si>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</si>
  <si>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</si>
  <si>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</si>
  <si>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</si>
  <si>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</si>
  <si>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</si>
  <si>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</si>
  <si>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</si>
  <si>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</si>
  <si>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</si>
  <si>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</si>
  <si>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</si>
  <si>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</si>
  <si>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</si>
  <si>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</si>
  <si>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</si>
  <si>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</si>
  <si>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</si>
  <si>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</si>
  <si>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</si>
  <si>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</si>
  <si>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</si>
  <si>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</si>
  <si>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</si>
  <si>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</si>
  <si>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</si>
  <si>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</si>
  <si>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</si>
  <si>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</si>
  <si>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</si>
  <si>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</si>
  <si>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</si>
  <si>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</si>
  <si>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</si>
  <si>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</si>
  <si>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</si>
  <si>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</si>
  <si>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</si>
  <si>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</si>
  <si>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</si>
  <si>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</si>
  <si>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</si>
  <si>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</si>
  <si>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</si>
  <si>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</si>
  <si>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</si>
  <si>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</si>
  <si>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</si>
  <si>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</si>
  <si>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</si>
  <si>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</si>
  <si>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</si>
  <si>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</si>
  <si>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</si>
  <si>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</si>
  <si>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</si>
  <si>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</si>
  <si>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</si>
  <si>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</si>
  <si>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</si>
  <si>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</si>
  <si>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</si>
  <si>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</si>
  <si>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</si>
  <si>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</si>
  <si>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</si>
  <si>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</si>
  <si>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</si>
  <si>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</si>
  <si>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</si>
  <si>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</si>
  <si>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</si>
  <si>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</si>
  <si>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</si>
  <si>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</si>
  <si>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</si>
  <si>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</si>
  <si>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</si>
  <si>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</si>
  <si>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</si>
  <si>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جلسة الاربعاء 2026/4/22</t>
  </si>
  <si>
    <t>الجلسة (69)</t>
  </si>
  <si>
    <t xml:space="preserve">الجلسة (69) نشرة التداول لمنصة الشركات غير المدرجة OTC    </t>
  </si>
  <si>
    <t xml:space="preserve">الجلسة (69) نشرة تداول منصة الشركات غير المفصحة لجلسة الاربعاء 2026/4/22 Non Disclosing Trading Platform </t>
  </si>
  <si>
    <t xml:space="preserve">الجلسة (69) نشرة تداول المنصة الثانية لجلسة الاربعاء 2026/4/22 Second Trading Platform </t>
  </si>
  <si>
    <t>الجلسة (69) نشرة تداول الأسهم للمنصة النظامية لجلسة الاربعاء 2026/4/22 Regular Market Trading</t>
  </si>
  <si>
    <t>الشركات غير المتداولة للمنصة الثالثة لجلسة الاربعاء 2026/4/22</t>
  </si>
  <si>
    <t>الشركات غير المتداولة للمنصة الثانية لجلسة الاربعاء 2026/4/22</t>
  </si>
  <si>
    <t>الشركات غير المتداولة لمنصة التداول النظامي لجلسة الاربعاء 2026/4/22</t>
  </si>
  <si>
    <t>سوق العراق للأوراق المالية</t>
  </si>
  <si>
    <t>نشرة تداول أسهم غير العراقيين لجلسة الاربعاء 2026/4/22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</si>
  <si>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</si>
  <si>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</si>
  <si>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</si>
  <si>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>نشرة تداول أسهم غير العراقيين لجلسة الاربعاء  2026/4/22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</si>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</sst>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0" fontId="35" fillId="0" borderId="0" xfId="0" applyFont="1"/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1" xfId="0" applyNumberFormat="1" applyFont="1" applyFill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9" fillId="0" borderId="0" xfId="0" applyFont="1"/>
    <xf numFmtId="0" fontId="37" fillId="0" borderId="37" xfId="0" applyFont="1" applyBorder="1" applyAlignment="1">
      <alignment horizontal="right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8" fillId="0" borderId="37" xfId="0" applyFont="1" applyBorder="1" applyAlignment="1">
      <alignment horizontal="right" vertical="center"/>
    </xf>
    <xf numFmtId="0" fontId="38" fillId="4" borderId="45" xfId="0" applyFont="1" applyFill="1" applyBorder="1" applyAlignment="1">
      <alignment horizontal="center" vertical="center"/>
    </xf>
    <xf numFmtId="0" fontId="38" fillId="4" borderId="45" xfId="0" applyFont="1" applyFill="1" applyBorder="1" applyAlignment="1">
      <alignment horizontal="center" vertical="center" wrapText="1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5" xfId="3" applyFont="1" applyBorder="1" applyAlignment="1">
      <alignment horizontal="right" vertical="center"/>
    </xf>
    <xf numFmtId="0" fontId="38" fillId="0" borderId="45" xfId="3" applyFont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95250</xdr:rowOff>
    </xdr:from>
    <xdr:to>
      <xdr:col>6</xdr:col>
      <xdr:colOff>1862667</xdr:colOff>
      <xdr:row>16</xdr:row>
      <xdr:rowOff>1640416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88F0E1-A8F2-47A0-BD28-5CE4537D1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93250" y="4868333"/>
          <a:ext cx="7556500" cy="3587750"/>
        </a:xfrm>
        <a:prstGeom prst="rect">
          <a:avLst/>
        </a:prstGeom>
      </xdr:spPr>
    </xdr:pic>
    <xdr:clientData/>
  </xdr:twoCellAnchor>
  <xdr:twoCellAnchor editAs="oneCell">
    <xdr:from>
      <xdr:col>6</xdr:col>
      <xdr:colOff>1957917</xdr:colOff>
      <xdr:row>14</xdr:row>
      <xdr:rowOff>95250</xdr:rowOff>
    </xdr:from>
    <xdr:to>
      <xdr:col>14</xdr:col>
      <xdr:colOff>1090083</xdr:colOff>
      <xdr:row>16</xdr:row>
      <xdr:rowOff>1674004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04979F-D159-438B-80AA-E72AB496C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68333"/>
          <a:ext cx="7154333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0</xdr:rowOff>
    </xdr:from>
    <xdr:to>
      <xdr:col>14</xdr:col>
      <xdr:colOff>1016001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C389114-1474-4DAB-AF6C-D2AC7F3D1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17749" y="1386417"/>
          <a:ext cx="3788833" cy="3344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1695450</xdr:colOff>
      <xdr:row>33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A3E9DB-237F-466D-AA79-E87ED0948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00675" y="5162551"/>
          <a:ext cx="4829175" cy="2562224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20</xdr:row>
      <xdr:rowOff>95250</xdr:rowOff>
    </xdr:from>
    <xdr:to>
      <xdr:col>8</xdr:col>
      <xdr:colOff>1743075</xdr:colOff>
      <xdr:row>32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EB2AB3B-8C80-499C-8AD9-35719C485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95250" y="5200650"/>
          <a:ext cx="4857750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53</xdr:row>
      <xdr:rowOff>34636</xdr:rowOff>
    </xdr:from>
    <xdr:to>
      <xdr:col>13</xdr:col>
      <xdr:colOff>1792949</xdr:colOff>
      <xdr:row>53</xdr:row>
      <xdr:rowOff>260772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75</xdr:row>
      <xdr:rowOff>8661</xdr:rowOff>
    </xdr:from>
    <xdr:to>
      <xdr:col>13</xdr:col>
      <xdr:colOff>1781695</xdr:colOff>
      <xdr:row>75</xdr:row>
      <xdr:rowOff>242454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9AD66714-69EB-43FF-BE77-6CCD5BC17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9E0C964-3C13-41A1-9491-46F8F1611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79F6EFA-D46E-4DF3-BF49-3E6B30BA7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8669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0" t="s">
        <v>0</v>
      </c>
      <c r="B1" s="161"/>
      <c r="C1" s="161"/>
      <c r="D1" s="16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62" t="s">
        <v>337</v>
      </c>
      <c r="B2" s="162"/>
      <c r="C2" s="162"/>
      <c r="D2" s="162"/>
      <c r="E2" s="163" t="s">
        <v>265</v>
      </c>
      <c r="F2" s="164"/>
      <c r="G2" s="164"/>
      <c r="H2" s="164"/>
      <c r="I2" s="164"/>
      <c r="J2" s="164"/>
      <c r="K2" s="164"/>
      <c r="L2" s="165"/>
      <c r="M2" s="3"/>
      <c r="N2" s="3"/>
      <c r="O2" s="3"/>
    </row>
    <row r="3" spans="1:15" s="2" customFormat="1" ht="27.75" customHeight="1" x14ac:dyDescent="0.35">
      <c r="A3" s="166" t="s">
        <v>338</v>
      </c>
      <c r="B3" s="167"/>
      <c r="C3" s="167"/>
      <c r="D3" s="167"/>
      <c r="E3" s="163"/>
      <c r="F3" s="164"/>
      <c r="G3" s="164"/>
      <c r="H3" s="164"/>
      <c r="I3" s="164"/>
      <c r="J3" s="164"/>
      <c r="K3" s="164"/>
      <c r="L3" s="165"/>
      <c r="M3" s="1"/>
      <c r="N3" s="1"/>
      <c r="O3" s="3"/>
    </row>
    <row r="4" spans="1:15" ht="26.25" customHeight="1" x14ac:dyDescent="0.35">
      <c r="A4" s="172" t="s">
        <v>1</v>
      </c>
      <c r="B4" s="173"/>
      <c r="C4" s="174"/>
      <c r="D4" s="175">
        <f>'نشرة التداول'!M96+'نشرة OTC'!H11</f>
        <v>1784322457</v>
      </c>
      <c r="E4" s="176"/>
      <c r="F4" s="4"/>
      <c r="G4" s="158" t="s">
        <v>2</v>
      </c>
      <c r="H4" s="159"/>
      <c r="I4" s="177">
        <f>'نشرة التداول'!N96+'نشرة OTC'!I11</f>
        <v>1454566600.3500001</v>
      </c>
      <c r="J4" s="177"/>
      <c r="K4" s="177"/>
      <c r="L4" s="5"/>
      <c r="M4" s="171" t="s">
        <v>3</v>
      </c>
      <c r="N4" s="158"/>
      <c r="O4" s="6">
        <f>'نشرة التداول'!L96+'نشرة OTC'!G11</f>
        <v>1164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7"/>
      <c r="M5" s="148"/>
      <c r="N5" s="148"/>
      <c r="O5" s="11" t="s">
        <v>278</v>
      </c>
    </row>
    <row r="6" spans="1:15" ht="26.25" customHeight="1" x14ac:dyDescent="0.35">
      <c r="A6" s="12" t="s">
        <v>4</v>
      </c>
      <c r="B6" s="158">
        <v>988.3</v>
      </c>
      <c r="C6" s="159"/>
      <c r="D6" s="158" t="s">
        <v>5</v>
      </c>
      <c r="E6" s="159"/>
      <c r="F6" s="1"/>
      <c r="G6" s="12" t="s">
        <v>6</v>
      </c>
      <c r="H6" s="13">
        <v>1289.21</v>
      </c>
      <c r="I6" s="168" t="s">
        <v>5</v>
      </c>
      <c r="J6" s="169"/>
      <c r="K6" s="170"/>
      <c r="L6" s="147"/>
      <c r="M6" s="148"/>
      <c r="N6" s="148"/>
      <c r="O6" s="14"/>
    </row>
    <row r="7" spans="1:15" ht="26.25" customHeight="1" x14ac:dyDescent="0.35">
      <c r="A7" s="12" t="s">
        <v>7</v>
      </c>
      <c r="B7" s="158">
        <v>990.83</v>
      </c>
      <c r="C7" s="159"/>
      <c r="D7" s="158" t="s">
        <v>5</v>
      </c>
      <c r="E7" s="159"/>
      <c r="F7" s="15"/>
      <c r="G7" s="12" t="s">
        <v>8</v>
      </c>
      <c r="H7" s="115">
        <v>1290.0999999999999</v>
      </c>
      <c r="I7" s="168" t="s">
        <v>5</v>
      </c>
      <c r="J7" s="169"/>
      <c r="K7" s="170"/>
      <c r="L7" s="147"/>
      <c r="M7" s="148"/>
      <c r="N7" s="148"/>
      <c r="O7" s="14"/>
    </row>
    <row r="8" spans="1:15" ht="26.25" customHeight="1" x14ac:dyDescent="0.35">
      <c r="A8" s="12" t="s">
        <v>9</v>
      </c>
      <c r="B8" s="156">
        <f>((B6/B7)-1)*100</f>
        <v>-0.25534148138430801</v>
      </c>
      <c r="C8" s="157"/>
      <c r="D8" s="158" t="s">
        <v>10</v>
      </c>
      <c r="E8" s="159"/>
      <c r="F8" s="15"/>
      <c r="G8" s="12" t="s">
        <v>9</v>
      </c>
      <c r="H8" s="145">
        <f>((H6/H7)-1)*100</f>
        <v>-6.8986900240286531E-2</v>
      </c>
      <c r="I8" s="168" t="s">
        <v>10</v>
      </c>
      <c r="J8" s="169"/>
      <c r="K8" s="170"/>
      <c r="L8" s="147"/>
      <c r="M8" s="148"/>
      <c r="N8" s="148"/>
      <c r="O8" s="14"/>
    </row>
    <row r="9" spans="1:15" ht="26.25" customHeight="1" x14ac:dyDescent="0.35">
      <c r="A9" s="12" t="s">
        <v>11</v>
      </c>
      <c r="B9" s="156">
        <f>B6-B7</f>
        <v>-2.5300000000000864</v>
      </c>
      <c r="C9" s="157">
        <f>B6-B7</f>
        <v>-2.5300000000000864</v>
      </c>
      <c r="D9" s="158" t="s">
        <v>5</v>
      </c>
      <c r="E9" s="159"/>
      <c r="F9" s="15"/>
      <c r="G9" s="12" t="s">
        <v>11</v>
      </c>
      <c r="H9" s="145">
        <f>H6-H7</f>
        <v>-0.88999999999987267</v>
      </c>
      <c r="I9" s="168" t="s">
        <v>5</v>
      </c>
      <c r="J9" s="169"/>
      <c r="K9" s="170"/>
      <c r="L9" s="147"/>
      <c r="M9" s="148"/>
      <c r="N9" s="14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7"/>
      <c r="M10" s="148"/>
      <c r="N10" s="148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12</v>
      </c>
      <c r="K11" s="20">
        <f>J11+H11</f>
        <v>55</v>
      </c>
      <c r="L11" s="147"/>
      <c r="M11" s="148"/>
      <c r="N11" s="148"/>
      <c r="O11" s="14"/>
    </row>
    <row r="12" spans="1:15" ht="26.25" customHeight="1" x14ac:dyDescent="0.35">
      <c r="A12" s="12" t="s">
        <v>16</v>
      </c>
      <c r="B12" s="20">
        <v>52</v>
      </c>
      <c r="C12" s="13" t="s">
        <v>13</v>
      </c>
      <c r="D12" s="20">
        <v>2</v>
      </c>
      <c r="E12" s="20">
        <f>D12+B12</f>
        <v>54</v>
      </c>
      <c r="F12" s="22"/>
      <c r="G12" s="178" t="s">
        <v>17</v>
      </c>
      <c r="H12" s="178"/>
      <c r="I12" s="178"/>
      <c r="J12" s="179">
        <v>12</v>
      </c>
      <c r="K12" s="180"/>
      <c r="L12" s="147"/>
      <c r="M12" s="148"/>
      <c r="N12" s="148"/>
      <c r="O12" s="23"/>
    </row>
    <row r="13" spans="1:15" ht="26.25" customHeight="1" x14ac:dyDescent="0.35">
      <c r="A13" s="152" t="s">
        <v>18</v>
      </c>
      <c r="B13" s="153"/>
      <c r="C13" s="153"/>
      <c r="D13" s="153"/>
      <c r="E13" s="20">
        <v>1</v>
      </c>
      <c r="F13" s="22"/>
      <c r="G13" s="154" t="s">
        <v>19</v>
      </c>
      <c r="H13" s="154"/>
      <c r="I13" s="154"/>
      <c r="J13" s="155">
        <v>16</v>
      </c>
      <c r="K13" s="155"/>
      <c r="L13" s="147"/>
      <c r="M13" s="148"/>
      <c r="N13" s="148"/>
      <c r="O13" s="23"/>
    </row>
    <row r="14" spans="1:15" ht="26.25" customHeight="1" x14ac:dyDescent="0.35">
      <c r="A14" s="152" t="s">
        <v>20</v>
      </c>
      <c r="B14" s="153"/>
      <c r="C14" s="153"/>
      <c r="D14" s="153"/>
      <c r="E14" s="24">
        <v>8</v>
      </c>
      <c r="F14" s="25"/>
      <c r="G14" s="136"/>
      <c r="H14" s="136"/>
      <c r="I14" s="136"/>
      <c r="J14" s="147"/>
      <c r="K14" s="148"/>
      <c r="L14" s="147"/>
      <c r="M14" s="148"/>
      <c r="N14" s="148"/>
      <c r="O14" s="23"/>
    </row>
    <row r="15" spans="1:15" ht="53.25" customHeight="1" x14ac:dyDescent="0.35">
      <c r="A15" s="147"/>
      <c r="B15" s="148"/>
      <c r="C15" s="148"/>
      <c r="D15" s="148"/>
      <c r="E15" s="147"/>
      <c r="F15" s="148"/>
      <c r="G15" s="136"/>
      <c r="H15" s="136"/>
      <c r="I15" s="136"/>
      <c r="J15" s="147"/>
      <c r="K15" s="148"/>
      <c r="L15" s="147"/>
      <c r="M15" s="148"/>
      <c r="N15" s="148"/>
      <c r="O15" s="23"/>
    </row>
    <row r="16" spans="1:15" ht="107.25" customHeight="1" x14ac:dyDescent="0.35">
      <c r="A16" s="147"/>
      <c r="B16" s="148"/>
      <c r="C16" s="148"/>
      <c r="D16" s="148"/>
      <c r="E16" s="147"/>
      <c r="F16" s="148"/>
      <c r="G16" s="23"/>
      <c r="H16" s="23"/>
      <c r="I16" s="23"/>
      <c r="J16" s="147"/>
      <c r="K16" s="148"/>
      <c r="L16" s="147"/>
      <c r="M16" s="148"/>
      <c r="N16" s="148"/>
      <c r="O16" s="23"/>
    </row>
    <row r="17" spans="1:15" ht="133.5" customHeight="1" x14ac:dyDescent="0.35">
      <c r="A17" s="147"/>
      <c r="B17" s="148"/>
      <c r="C17" s="148"/>
      <c r="D17" s="148"/>
      <c r="E17" s="147"/>
      <c r="F17" s="148"/>
      <c r="G17" s="23"/>
      <c r="H17" s="23"/>
      <c r="I17" s="23"/>
      <c r="J17" s="147"/>
      <c r="K17" s="148"/>
      <c r="L17" s="147"/>
      <c r="M17" s="148"/>
      <c r="N17" s="148"/>
      <c r="O17" s="23"/>
    </row>
    <row r="18" spans="1:15" ht="30.75" customHeight="1" x14ac:dyDescent="0.25">
      <c r="A18" s="26" t="s">
        <v>21</v>
      </c>
      <c r="B18" s="149" t="s">
        <v>301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1"/>
    </row>
    <row r="19" spans="1:15" ht="23.25" customHeight="1" x14ac:dyDescent="0.25">
      <c r="A19" s="146" t="s">
        <v>22</v>
      </c>
      <c r="B19" s="146"/>
      <c r="C19" s="146"/>
      <c r="D19" s="146"/>
      <c r="E19" s="146"/>
      <c r="F19" s="146" t="s">
        <v>23</v>
      </c>
      <c r="G19" s="146"/>
      <c r="H19" s="146"/>
      <c r="I19" s="146"/>
      <c r="J19" s="146"/>
      <c r="K19" s="146"/>
      <c r="L19" s="146"/>
      <c r="M19" s="146" t="s">
        <v>24</v>
      </c>
      <c r="N19" s="146"/>
      <c r="O19" s="146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1" t="s">
        <v>25</v>
      </c>
      <c r="B2" s="182"/>
      <c r="C2" s="182"/>
      <c r="D2" s="182"/>
      <c r="E2" s="182"/>
      <c r="F2" s="182"/>
      <c r="G2" s="182"/>
      <c r="H2" s="182"/>
      <c r="I2" s="183"/>
    </row>
    <row r="3" spans="1:9" x14ac:dyDescent="0.25">
      <c r="A3" s="189" t="s">
        <v>337</v>
      </c>
      <c r="B3" s="190"/>
      <c r="C3" s="190"/>
      <c r="D3" s="190"/>
      <c r="E3" s="190"/>
      <c r="F3" s="190"/>
      <c r="G3" s="190"/>
      <c r="H3" s="190"/>
      <c r="I3" s="191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84" t="s">
        <v>26</v>
      </c>
      <c r="B5" s="185"/>
      <c r="C5" s="185"/>
      <c r="D5" s="186"/>
      <c r="E5" s="75"/>
      <c r="F5" s="184" t="s">
        <v>27</v>
      </c>
      <c r="G5" s="185"/>
      <c r="H5" s="185"/>
      <c r="I5" s="186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132</v>
      </c>
      <c r="B7" s="110">
        <v>1.2</v>
      </c>
      <c r="C7" s="113">
        <v>4.3499999999999996</v>
      </c>
      <c r="D7" s="112">
        <v>526708</v>
      </c>
      <c r="E7" s="35"/>
      <c r="F7" s="83" t="s">
        <v>153</v>
      </c>
      <c r="G7" s="110">
        <v>0.1</v>
      </c>
      <c r="H7" s="114">
        <v>-9.09</v>
      </c>
      <c r="I7" s="112">
        <v>235105304</v>
      </c>
    </row>
    <row r="8" spans="1:9" ht="20.100000000000001" customHeight="1" x14ac:dyDescent="0.25">
      <c r="A8" s="83" t="s">
        <v>210</v>
      </c>
      <c r="B8" s="110">
        <v>1.41</v>
      </c>
      <c r="C8" s="113">
        <v>2.92</v>
      </c>
      <c r="D8" s="112">
        <v>364085</v>
      </c>
      <c r="E8" s="35"/>
      <c r="F8" s="83" t="s">
        <v>36</v>
      </c>
      <c r="G8" s="110">
        <v>0.18</v>
      </c>
      <c r="H8" s="114">
        <v>-5.26</v>
      </c>
      <c r="I8" s="120">
        <v>732972005</v>
      </c>
    </row>
    <row r="9" spans="1:9" ht="20.100000000000001" customHeight="1" x14ac:dyDescent="0.25">
      <c r="A9" s="83" t="s">
        <v>35</v>
      </c>
      <c r="B9" s="110">
        <v>4.5</v>
      </c>
      <c r="C9" s="113">
        <v>2.27</v>
      </c>
      <c r="D9" s="112">
        <v>20755000</v>
      </c>
      <c r="E9" s="35"/>
      <c r="F9" s="83" t="s">
        <v>62</v>
      </c>
      <c r="G9" s="110">
        <v>0.21</v>
      </c>
      <c r="H9" s="114">
        <v>-4.55</v>
      </c>
      <c r="I9" s="120">
        <v>7905389</v>
      </c>
    </row>
    <row r="10" spans="1:9" ht="20.100000000000001" customHeight="1" x14ac:dyDescent="0.25">
      <c r="A10" s="117" t="s">
        <v>269</v>
      </c>
      <c r="B10" s="118">
        <v>10.1</v>
      </c>
      <c r="C10" s="119">
        <v>1.81</v>
      </c>
      <c r="D10" s="120">
        <v>774496</v>
      </c>
      <c r="E10" s="35"/>
      <c r="F10" s="83" t="s">
        <v>40</v>
      </c>
      <c r="G10" s="110">
        <v>0.37</v>
      </c>
      <c r="H10" s="114">
        <v>-2.63</v>
      </c>
      <c r="I10" s="120">
        <v>60092393</v>
      </c>
    </row>
    <row r="11" spans="1:9" ht="20.100000000000001" customHeight="1" x14ac:dyDescent="0.25">
      <c r="A11" s="117" t="s">
        <v>72</v>
      </c>
      <c r="B11" s="118">
        <v>3.7</v>
      </c>
      <c r="C11" s="119">
        <v>1.37</v>
      </c>
      <c r="D11" s="120">
        <v>110331</v>
      </c>
      <c r="E11" s="35"/>
      <c r="F11" s="83" t="s">
        <v>125</v>
      </c>
      <c r="G11" s="110">
        <v>2.83</v>
      </c>
      <c r="H11" s="114">
        <v>-2.08</v>
      </c>
      <c r="I11" s="120">
        <v>15443910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87" t="s">
        <v>37</v>
      </c>
      <c r="B14" s="187"/>
      <c r="C14" s="187"/>
      <c r="D14" s="187"/>
      <c r="E14" s="76"/>
      <c r="F14" s="188" t="s">
        <v>38</v>
      </c>
      <c r="G14" s="188"/>
      <c r="H14" s="188"/>
      <c r="I14" s="188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36</v>
      </c>
      <c r="B16" s="110">
        <v>0.18</v>
      </c>
      <c r="C16" s="111">
        <v>-5.26</v>
      </c>
      <c r="D16" s="112">
        <v>732972005</v>
      </c>
      <c r="E16" s="49"/>
      <c r="F16" s="83" t="s">
        <v>306</v>
      </c>
      <c r="G16" s="110">
        <v>1.74</v>
      </c>
      <c r="H16" s="111">
        <v>0</v>
      </c>
      <c r="I16" s="112">
        <v>451771325.47000003</v>
      </c>
    </row>
    <row r="17" spans="1:9" ht="20.100000000000001" customHeight="1" x14ac:dyDescent="0.25">
      <c r="A17" s="83" t="s">
        <v>306</v>
      </c>
      <c r="B17" s="110">
        <v>1.74</v>
      </c>
      <c r="C17" s="111">
        <v>0</v>
      </c>
      <c r="D17" s="112">
        <v>261103213</v>
      </c>
      <c r="E17" s="49"/>
      <c r="F17" s="83" t="s">
        <v>273</v>
      </c>
      <c r="G17" s="110">
        <v>2.25</v>
      </c>
      <c r="H17" s="111">
        <v>0.9</v>
      </c>
      <c r="I17" s="112">
        <v>195168776.09999999</v>
      </c>
    </row>
    <row r="18" spans="1:9" ht="20.100000000000001" customHeight="1" x14ac:dyDescent="0.25">
      <c r="A18" s="83" t="s">
        <v>153</v>
      </c>
      <c r="B18" s="110">
        <v>0.1</v>
      </c>
      <c r="C18" s="111">
        <v>-9.09</v>
      </c>
      <c r="D18" s="112">
        <v>235105304</v>
      </c>
      <c r="E18" s="49"/>
      <c r="F18" s="83" t="s">
        <v>42</v>
      </c>
      <c r="G18" s="110">
        <v>3.32</v>
      </c>
      <c r="H18" s="111">
        <v>0.3</v>
      </c>
      <c r="I18" s="112">
        <v>149734566.59999999</v>
      </c>
    </row>
    <row r="19" spans="1:9" ht="20.100000000000001" customHeight="1" x14ac:dyDescent="0.25">
      <c r="A19" s="83" t="s">
        <v>273</v>
      </c>
      <c r="B19" s="110">
        <v>2.25</v>
      </c>
      <c r="C19" s="111">
        <v>0.9</v>
      </c>
      <c r="D19" s="112">
        <v>87386526</v>
      </c>
      <c r="E19" s="49"/>
      <c r="F19" s="83" t="s">
        <v>36</v>
      </c>
      <c r="G19" s="110">
        <v>0.18</v>
      </c>
      <c r="H19" s="111">
        <v>-5.26</v>
      </c>
      <c r="I19" s="112">
        <v>132489079.31999999</v>
      </c>
    </row>
    <row r="20" spans="1:9" ht="20.100000000000001" customHeight="1" x14ac:dyDescent="0.25">
      <c r="A20" s="83" t="s">
        <v>64</v>
      </c>
      <c r="B20" s="110">
        <v>1.07</v>
      </c>
      <c r="C20" s="111">
        <v>-0.93</v>
      </c>
      <c r="D20" s="112">
        <v>67138420</v>
      </c>
      <c r="E20" s="49"/>
      <c r="F20" s="83" t="s">
        <v>70</v>
      </c>
      <c r="G20" s="110">
        <v>16.5</v>
      </c>
      <c r="H20" s="111">
        <v>-0.3</v>
      </c>
      <c r="I20" s="112">
        <v>119062923.81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8"/>
  <sheetViews>
    <sheetView rightToLeft="1" topLeftCell="A70" zoomScale="110" zoomScaleNormal="110" workbookViewId="0">
      <selection activeCell="M59" sqref="M59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05" t="s">
        <v>342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5" ht="28.5" customHeight="1" x14ac:dyDescent="0.25">
      <c r="A2" s="77"/>
      <c r="B2" s="78" t="s">
        <v>43</v>
      </c>
      <c r="C2" s="79" t="s">
        <v>44</v>
      </c>
      <c r="D2" s="79" t="s">
        <v>45</v>
      </c>
      <c r="E2" s="79" t="s">
        <v>46</v>
      </c>
      <c r="F2" s="79" t="s">
        <v>47</v>
      </c>
      <c r="G2" s="79" t="s">
        <v>48</v>
      </c>
      <c r="H2" s="79" t="s">
        <v>49</v>
      </c>
      <c r="I2" s="79" t="s">
        <v>50</v>
      </c>
      <c r="J2" s="80" t="s">
        <v>51</v>
      </c>
      <c r="K2" s="81" t="s">
        <v>32</v>
      </c>
      <c r="L2" s="82" t="s">
        <v>52</v>
      </c>
      <c r="M2" s="82" t="s">
        <v>53</v>
      </c>
      <c r="N2" s="79" t="s">
        <v>54</v>
      </c>
    </row>
    <row r="3" spans="1:15" ht="14.1" customHeight="1" x14ac:dyDescent="0.25">
      <c r="A3" s="77"/>
      <c r="B3" s="192" t="s">
        <v>55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1:15" ht="14.1" customHeight="1" x14ac:dyDescent="0.25">
      <c r="A4" s="77"/>
      <c r="B4" s="83" t="s">
        <v>282</v>
      </c>
      <c r="C4" s="83" t="s">
        <v>283</v>
      </c>
      <c r="D4" s="104">
        <v>0.25</v>
      </c>
      <c r="E4" s="97">
        <v>0.26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10</v>
      </c>
      <c r="M4" s="99">
        <v>26052000</v>
      </c>
      <c r="N4" s="100">
        <v>6513260</v>
      </c>
      <c r="O4"/>
    </row>
    <row r="5" spans="1:15" ht="14.1" customHeight="1" x14ac:dyDescent="0.25">
      <c r="A5" s="77"/>
      <c r="B5" s="83" t="s">
        <v>42</v>
      </c>
      <c r="C5" s="83" t="s">
        <v>56</v>
      </c>
      <c r="D5" s="84">
        <v>3.31</v>
      </c>
      <c r="E5" s="97">
        <v>3.36</v>
      </c>
      <c r="F5" s="97">
        <v>3.31</v>
      </c>
      <c r="G5" s="97">
        <v>3.34</v>
      </c>
      <c r="H5" s="97">
        <v>3.31</v>
      </c>
      <c r="I5" s="97">
        <v>3.32</v>
      </c>
      <c r="J5" s="97">
        <v>3.31</v>
      </c>
      <c r="K5" s="98">
        <v>0.3</v>
      </c>
      <c r="L5" s="109">
        <v>137</v>
      </c>
      <c r="M5" s="99">
        <v>44788374</v>
      </c>
      <c r="N5" s="100">
        <v>149734566.59999999</v>
      </c>
      <c r="O5"/>
    </row>
    <row r="6" spans="1:15" ht="14.1" customHeight="1" x14ac:dyDescent="0.25">
      <c r="A6" s="77"/>
      <c r="B6" s="83" t="s">
        <v>57</v>
      </c>
      <c r="C6" s="83" t="s">
        <v>58</v>
      </c>
      <c r="D6" s="84">
        <v>0.66</v>
      </c>
      <c r="E6" s="97">
        <v>0.67</v>
      </c>
      <c r="F6" s="97">
        <v>0.66</v>
      </c>
      <c r="G6" s="97">
        <v>0.66</v>
      </c>
      <c r="H6" s="97">
        <v>0.67</v>
      </c>
      <c r="I6" s="97">
        <v>0.67</v>
      </c>
      <c r="J6" s="97">
        <v>0.67</v>
      </c>
      <c r="K6" s="98">
        <v>0</v>
      </c>
      <c r="L6" s="109">
        <v>12</v>
      </c>
      <c r="M6" s="99">
        <v>10426676</v>
      </c>
      <c r="N6" s="100">
        <v>6881734.2199999997</v>
      </c>
      <c r="O6"/>
    </row>
    <row r="7" spans="1:15" ht="14.1" customHeight="1" x14ac:dyDescent="0.25">
      <c r="A7" s="77"/>
      <c r="B7" s="83" t="s">
        <v>59</v>
      </c>
      <c r="C7" s="83" t="s">
        <v>60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09">
        <v>5</v>
      </c>
      <c r="M7" s="99">
        <v>10600000</v>
      </c>
      <c r="N7" s="100">
        <v>2332000</v>
      </c>
      <c r="O7"/>
    </row>
    <row r="8" spans="1:15" ht="14.1" customHeight="1" x14ac:dyDescent="0.25">
      <c r="A8" s="77"/>
      <c r="B8" s="83" t="s">
        <v>40</v>
      </c>
      <c r="C8" s="83" t="s">
        <v>61</v>
      </c>
      <c r="D8" s="84">
        <v>0.38</v>
      </c>
      <c r="E8" s="97">
        <v>0.38</v>
      </c>
      <c r="F8" s="97">
        <v>0.37</v>
      </c>
      <c r="G8" s="97">
        <v>0.37</v>
      </c>
      <c r="H8" s="97">
        <v>0.37</v>
      </c>
      <c r="I8" s="97">
        <v>0.37</v>
      </c>
      <c r="J8" s="97">
        <v>0.38</v>
      </c>
      <c r="K8" s="98">
        <v>-2.63</v>
      </c>
      <c r="L8" s="109">
        <v>28</v>
      </c>
      <c r="M8" s="99">
        <v>60092393</v>
      </c>
      <c r="N8" s="100">
        <v>22234839.370000001</v>
      </c>
      <c r="O8"/>
    </row>
    <row r="9" spans="1:15" ht="14.1" customHeight="1" x14ac:dyDescent="0.25">
      <c r="A9" s="77"/>
      <c r="B9" s="83" t="s">
        <v>62</v>
      </c>
      <c r="C9" s="83" t="s">
        <v>63</v>
      </c>
      <c r="D9" s="104">
        <v>0.22</v>
      </c>
      <c r="E9" s="97">
        <v>0.22</v>
      </c>
      <c r="F9" s="97">
        <v>0.21</v>
      </c>
      <c r="G9" s="97">
        <v>0.21</v>
      </c>
      <c r="H9" s="97">
        <v>0.21</v>
      </c>
      <c r="I9" s="97">
        <v>0.21</v>
      </c>
      <c r="J9" s="97">
        <v>0.22</v>
      </c>
      <c r="K9" s="98">
        <v>-4.55</v>
      </c>
      <c r="L9" s="109">
        <v>4</v>
      </c>
      <c r="M9" s="99">
        <v>7905389</v>
      </c>
      <c r="N9" s="100">
        <v>1666185.58</v>
      </c>
      <c r="O9"/>
    </row>
    <row r="10" spans="1:15" ht="14.1" customHeight="1" x14ac:dyDescent="0.25">
      <c r="A10" s="77"/>
      <c r="B10" s="83" t="s">
        <v>64</v>
      </c>
      <c r="C10" s="83" t="s">
        <v>65</v>
      </c>
      <c r="D10" s="84">
        <v>1.08</v>
      </c>
      <c r="E10" s="97">
        <v>1.1200000000000001</v>
      </c>
      <c r="F10" s="97">
        <v>1.06</v>
      </c>
      <c r="G10" s="97">
        <v>1.0900000000000001</v>
      </c>
      <c r="H10" s="97">
        <v>1.06</v>
      </c>
      <c r="I10" s="97">
        <v>1.07</v>
      </c>
      <c r="J10" s="97">
        <v>1.08</v>
      </c>
      <c r="K10" s="98">
        <v>-0.93</v>
      </c>
      <c r="L10" s="109">
        <v>116</v>
      </c>
      <c r="M10" s="99">
        <v>67138420</v>
      </c>
      <c r="N10" s="100">
        <v>73156068.599999994</v>
      </c>
      <c r="O10"/>
    </row>
    <row r="11" spans="1:15" ht="14.1" customHeight="1" x14ac:dyDescent="0.25">
      <c r="A11" s="77"/>
      <c r="B11" s="83" t="s">
        <v>153</v>
      </c>
      <c r="C11" s="83" t="s">
        <v>154</v>
      </c>
      <c r="D11" s="84">
        <v>0.11</v>
      </c>
      <c r="E11" s="97">
        <v>0.11</v>
      </c>
      <c r="F11" s="97">
        <v>0.1</v>
      </c>
      <c r="G11" s="97">
        <v>0.1</v>
      </c>
      <c r="H11" s="97">
        <v>0.11</v>
      </c>
      <c r="I11" s="97">
        <v>0.1</v>
      </c>
      <c r="J11" s="97">
        <v>0.11</v>
      </c>
      <c r="K11" s="98">
        <v>-9.09</v>
      </c>
      <c r="L11" s="109">
        <v>40</v>
      </c>
      <c r="M11" s="99">
        <v>235105304</v>
      </c>
      <c r="N11" s="100">
        <v>23714468.760000002</v>
      </c>
      <c r="O11"/>
    </row>
    <row r="12" spans="1:15" ht="14.1" customHeight="1" x14ac:dyDescent="0.25">
      <c r="A12" s="77"/>
      <c r="B12" s="83" t="s">
        <v>284</v>
      </c>
      <c r="C12" s="83" t="s">
        <v>285</v>
      </c>
      <c r="D12" s="97">
        <v>0.15</v>
      </c>
      <c r="E12" s="97">
        <v>0.15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32">
        <v>6</v>
      </c>
      <c r="M12" s="99">
        <v>14452192</v>
      </c>
      <c r="N12" s="100">
        <v>2024939.41</v>
      </c>
      <c r="O12"/>
    </row>
    <row r="13" spans="1:15" ht="14.1" customHeight="1" x14ac:dyDescent="0.25">
      <c r="A13" s="77"/>
      <c r="B13" s="83" t="s">
        <v>306</v>
      </c>
      <c r="C13" s="83" t="s">
        <v>307</v>
      </c>
      <c r="D13" s="97">
        <v>1.73</v>
      </c>
      <c r="E13" s="97">
        <v>1.75</v>
      </c>
      <c r="F13" s="97">
        <v>1.72</v>
      </c>
      <c r="G13" s="97">
        <v>1.73</v>
      </c>
      <c r="H13" s="97">
        <v>1.73</v>
      </c>
      <c r="I13" s="97">
        <v>1.74</v>
      </c>
      <c r="J13" s="97">
        <v>1.74</v>
      </c>
      <c r="K13" s="98">
        <v>0</v>
      </c>
      <c r="L13" s="109">
        <v>165</v>
      </c>
      <c r="M13" s="99">
        <v>261103213</v>
      </c>
      <c r="N13" s="100">
        <v>451771325.47000003</v>
      </c>
      <c r="O13"/>
    </row>
    <row r="14" spans="1:15" ht="14.1" customHeight="1" x14ac:dyDescent="0.25">
      <c r="A14" s="77"/>
      <c r="B14" s="83" t="s">
        <v>36</v>
      </c>
      <c r="C14" s="83" t="s">
        <v>129</v>
      </c>
      <c r="D14" s="84">
        <v>0.19</v>
      </c>
      <c r="E14" s="97">
        <v>0.19</v>
      </c>
      <c r="F14" s="97">
        <v>0.18</v>
      </c>
      <c r="G14" s="97">
        <v>0.18</v>
      </c>
      <c r="H14" s="97">
        <v>0.19</v>
      </c>
      <c r="I14" s="97">
        <v>0.18</v>
      </c>
      <c r="J14" s="97">
        <v>0.19</v>
      </c>
      <c r="K14" s="98">
        <v>-5.26</v>
      </c>
      <c r="L14" s="132">
        <v>74</v>
      </c>
      <c r="M14" s="99">
        <v>732972005</v>
      </c>
      <c r="N14" s="100">
        <v>132489079.31999999</v>
      </c>
      <c r="O14"/>
    </row>
    <row r="15" spans="1:15" ht="14.1" customHeight="1" x14ac:dyDescent="0.25">
      <c r="A15" s="77"/>
      <c r="B15" s="83" t="s">
        <v>66</v>
      </c>
      <c r="C15" s="83" t="s">
        <v>67</v>
      </c>
      <c r="D15" s="127">
        <v>0.67</v>
      </c>
      <c r="E15" s="97">
        <v>0.67</v>
      </c>
      <c r="F15" s="97">
        <v>0.67</v>
      </c>
      <c r="G15" s="97">
        <v>0.67</v>
      </c>
      <c r="H15" s="97">
        <v>0.67</v>
      </c>
      <c r="I15" s="97">
        <v>0.67</v>
      </c>
      <c r="J15" s="97">
        <v>0.67</v>
      </c>
      <c r="K15" s="98">
        <v>0</v>
      </c>
      <c r="L15" s="132">
        <v>1</v>
      </c>
      <c r="M15" s="99">
        <v>741</v>
      </c>
      <c r="N15" s="100">
        <v>496.47</v>
      </c>
      <c r="O15"/>
    </row>
    <row r="16" spans="1:15" ht="14.1" customHeight="1" x14ac:dyDescent="0.25">
      <c r="A16" s="77"/>
      <c r="B16" s="83" t="s">
        <v>130</v>
      </c>
      <c r="C16" s="83" t="s">
        <v>131</v>
      </c>
      <c r="D16" s="127">
        <v>0.05</v>
      </c>
      <c r="E16" s="97">
        <v>0.05</v>
      </c>
      <c r="F16" s="97">
        <v>0.05</v>
      </c>
      <c r="G16" s="97">
        <v>0.05</v>
      </c>
      <c r="H16" s="97">
        <v>0.05</v>
      </c>
      <c r="I16" s="97">
        <v>0.05</v>
      </c>
      <c r="J16" s="97">
        <v>0.05</v>
      </c>
      <c r="K16" s="98">
        <v>0</v>
      </c>
      <c r="L16" s="132">
        <v>14</v>
      </c>
      <c r="M16" s="99">
        <v>386679</v>
      </c>
      <c r="N16" s="100">
        <v>19333.95</v>
      </c>
      <c r="O16"/>
    </row>
    <row r="17" spans="1:15" ht="11.25" customHeight="1" x14ac:dyDescent="0.25">
      <c r="A17" s="77"/>
      <c r="B17" s="212" t="s">
        <v>68</v>
      </c>
      <c r="C17" s="213"/>
      <c r="D17" s="116"/>
      <c r="E17" s="116"/>
      <c r="F17" s="116"/>
      <c r="G17" s="116"/>
      <c r="H17" s="116"/>
      <c r="I17" s="139"/>
      <c r="J17" s="116"/>
      <c r="K17" s="116"/>
      <c r="L17" s="85">
        <f>SUM(L4:L16)</f>
        <v>612</v>
      </c>
      <c r="M17" s="85">
        <f>SUM(M4:M16)</f>
        <v>1471023386</v>
      </c>
      <c r="N17" s="85">
        <f>SUM(N4:N16)</f>
        <v>872538297.75</v>
      </c>
      <c r="O17"/>
    </row>
    <row r="18" spans="1:15" ht="11.25" customHeight="1" x14ac:dyDescent="0.25">
      <c r="A18" s="77"/>
      <c r="B18" s="192" t="s">
        <v>69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4"/>
    </row>
    <row r="19" spans="1:15" ht="14.1" customHeight="1" x14ac:dyDescent="0.25">
      <c r="A19" s="77"/>
      <c r="B19" s="83" t="s">
        <v>70</v>
      </c>
      <c r="C19" s="83" t="s">
        <v>71</v>
      </c>
      <c r="D19" s="84">
        <v>16.559999999999999</v>
      </c>
      <c r="E19" s="97">
        <v>16.690000000000001</v>
      </c>
      <c r="F19" s="97">
        <v>16.46</v>
      </c>
      <c r="G19" s="97">
        <v>16.57</v>
      </c>
      <c r="H19" s="97">
        <v>16.489999999999998</v>
      </c>
      <c r="I19" s="97">
        <v>16.5</v>
      </c>
      <c r="J19" s="97">
        <v>16.55</v>
      </c>
      <c r="K19" s="98">
        <v>-0.3</v>
      </c>
      <c r="L19" s="109">
        <v>155</v>
      </c>
      <c r="M19" s="99">
        <v>7185583</v>
      </c>
      <c r="N19" s="100">
        <v>119062923.81</v>
      </c>
    </row>
    <row r="20" spans="1:15" ht="14.1" customHeight="1" x14ac:dyDescent="0.25">
      <c r="A20" s="77"/>
      <c r="B20" s="83" t="s">
        <v>72</v>
      </c>
      <c r="C20" s="83" t="s">
        <v>73</v>
      </c>
      <c r="D20" s="84">
        <v>3.7</v>
      </c>
      <c r="E20" s="97">
        <v>3.7</v>
      </c>
      <c r="F20" s="97">
        <v>3.7</v>
      </c>
      <c r="G20" s="97">
        <v>3.7</v>
      </c>
      <c r="H20" s="97">
        <v>3.68</v>
      </c>
      <c r="I20" s="97">
        <v>3.7</v>
      </c>
      <c r="J20" s="97">
        <v>3.65</v>
      </c>
      <c r="K20" s="98">
        <v>1.37</v>
      </c>
      <c r="L20" s="109">
        <v>5</v>
      </c>
      <c r="M20" s="99">
        <v>110331</v>
      </c>
      <c r="N20" s="100">
        <v>408224.7</v>
      </c>
    </row>
    <row r="21" spans="1:15" ht="11.25" customHeight="1" x14ac:dyDescent="0.25">
      <c r="A21" s="77"/>
      <c r="B21" s="195" t="s">
        <v>74</v>
      </c>
      <c r="C21" s="196"/>
      <c r="D21" s="105"/>
      <c r="E21" s="105"/>
      <c r="F21" s="105"/>
      <c r="G21" s="105"/>
      <c r="H21" s="105"/>
      <c r="I21" s="139"/>
      <c r="J21" s="105"/>
      <c r="K21" s="105"/>
      <c r="L21" s="85">
        <f>SUM(L19:L20)</f>
        <v>160</v>
      </c>
      <c r="M21" s="85">
        <f>SUM(M19:M20)</f>
        <v>7295914</v>
      </c>
      <c r="N21" s="85">
        <f>SUM(N19:N20)</f>
        <v>119471148.51000001</v>
      </c>
    </row>
    <row r="22" spans="1:15" ht="14.1" customHeight="1" x14ac:dyDescent="0.25">
      <c r="A22" s="77"/>
      <c r="B22" s="192" t="s">
        <v>311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4"/>
    </row>
    <row r="23" spans="1:15" ht="14.1" customHeight="1" x14ac:dyDescent="0.25">
      <c r="A23" s="77"/>
      <c r="B23" s="83" t="s">
        <v>309</v>
      </c>
      <c r="C23" s="83" t="s">
        <v>308</v>
      </c>
      <c r="D23" s="84">
        <v>0.91</v>
      </c>
      <c r="E23" s="97">
        <v>0.91</v>
      </c>
      <c r="F23" s="97">
        <v>0.9</v>
      </c>
      <c r="G23" s="97">
        <v>0.91</v>
      </c>
      <c r="H23" s="97">
        <v>0.91</v>
      </c>
      <c r="I23" s="97">
        <v>0.91</v>
      </c>
      <c r="J23" s="97">
        <v>0.91</v>
      </c>
      <c r="K23" s="98">
        <v>0</v>
      </c>
      <c r="L23" s="109">
        <v>4</v>
      </c>
      <c r="M23" s="99">
        <v>976541</v>
      </c>
      <c r="N23" s="100">
        <v>888392.31</v>
      </c>
    </row>
    <row r="24" spans="1:15" ht="12" customHeight="1" x14ac:dyDescent="0.25">
      <c r="A24" s="77"/>
      <c r="B24" s="195" t="s">
        <v>312</v>
      </c>
      <c r="C24" s="196"/>
      <c r="D24" s="129"/>
      <c r="E24" s="129"/>
      <c r="F24" s="129"/>
      <c r="G24" s="129"/>
      <c r="H24" s="129"/>
      <c r="I24" s="139"/>
      <c r="J24" s="129"/>
      <c r="K24" s="129"/>
      <c r="L24" s="85">
        <f>SUM(L23)</f>
        <v>4</v>
      </c>
      <c r="M24" s="85">
        <f>SUM(M23)</f>
        <v>976541</v>
      </c>
      <c r="N24" s="85">
        <f>SUM(N23)</f>
        <v>888392.31</v>
      </c>
    </row>
    <row r="25" spans="1:15" ht="14.1" customHeight="1" x14ac:dyDescent="0.25">
      <c r="A25" s="77"/>
      <c r="B25" s="192" t="s">
        <v>80</v>
      </c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4"/>
    </row>
    <row r="26" spans="1:15" ht="14.1" customHeight="1" x14ac:dyDescent="0.25">
      <c r="A26" s="77"/>
      <c r="B26" s="83" t="s">
        <v>81</v>
      </c>
      <c r="C26" s="83" t="s">
        <v>82</v>
      </c>
      <c r="D26" s="97">
        <v>23.25</v>
      </c>
      <c r="E26" s="97">
        <v>23.3</v>
      </c>
      <c r="F26" s="97">
        <v>23.2</v>
      </c>
      <c r="G26" s="97">
        <v>23.28</v>
      </c>
      <c r="H26" s="97">
        <v>23.07</v>
      </c>
      <c r="I26" s="97">
        <v>23.2</v>
      </c>
      <c r="J26" s="97">
        <v>23.12</v>
      </c>
      <c r="K26" s="98">
        <v>0.35</v>
      </c>
      <c r="L26" s="109">
        <v>4</v>
      </c>
      <c r="M26" s="99">
        <v>75106</v>
      </c>
      <c r="N26" s="100">
        <v>1748469.8</v>
      </c>
    </row>
    <row r="27" spans="1:15" ht="14.1" customHeight="1" x14ac:dyDescent="0.25">
      <c r="A27" s="77"/>
      <c r="B27" s="83" t="s">
        <v>35</v>
      </c>
      <c r="C27" s="83" t="s">
        <v>83</v>
      </c>
      <c r="D27" s="97">
        <v>4.4000000000000004</v>
      </c>
      <c r="E27" s="97">
        <v>4.62</v>
      </c>
      <c r="F27" s="97">
        <v>4.4000000000000004</v>
      </c>
      <c r="G27" s="97">
        <v>4.47</v>
      </c>
      <c r="H27" s="97">
        <v>4.4000000000000004</v>
      </c>
      <c r="I27" s="97">
        <v>4.5</v>
      </c>
      <c r="J27" s="97">
        <v>4.4000000000000004</v>
      </c>
      <c r="K27" s="98">
        <v>2.27</v>
      </c>
      <c r="L27" s="132">
        <v>44</v>
      </c>
      <c r="M27" s="99">
        <v>20755000</v>
      </c>
      <c r="N27" s="100">
        <v>92681428.5</v>
      </c>
    </row>
    <row r="28" spans="1:15" ht="14.1" customHeight="1" x14ac:dyDescent="0.25">
      <c r="A28" s="77"/>
      <c r="B28" s="83" t="s">
        <v>84</v>
      </c>
      <c r="C28" s="83" t="s">
        <v>85</v>
      </c>
      <c r="D28" s="97">
        <v>7</v>
      </c>
      <c r="E28" s="97">
        <v>7</v>
      </c>
      <c r="F28" s="97">
        <v>7</v>
      </c>
      <c r="G28" s="97">
        <v>7</v>
      </c>
      <c r="H28" s="97">
        <v>7</v>
      </c>
      <c r="I28" s="97">
        <v>7</v>
      </c>
      <c r="J28" s="97">
        <v>7</v>
      </c>
      <c r="K28" s="98">
        <v>0</v>
      </c>
      <c r="L28" s="132">
        <v>3</v>
      </c>
      <c r="M28" s="99">
        <v>236441</v>
      </c>
      <c r="N28" s="100">
        <v>1655087</v>
      </c>
    </row>
    <row r="29" spans="1:15" ht="14.1" customHeight="1" x14ac:dyDescent="0.25">
      <c r="A29" s="77"/>
      <c r="B29" s="83" t="s">
        <v>86</v>
      </c>
      <c r="C29" s="83" t="s">
        <v>87</v>
      </c>
      <c r="D29" s="97">
        <v>3.2</v>
      </c>
      <c r="E29" s="97">
        <v>3.24</v>
      </c>
      <c r="F29" s="97">
        <v>3.2</v>
      </c>
      <c r="G29" s="97">
        <v>3.21</v>
      </c>
      <c r="H29" s="97">
        <v>3.2</v>
      </c>
      <c r="I29" s="97">
        <v>3.24</v>
      </c>
      <c r="J29" s="97">
        <v>3.2</v>
      </c>
      <c r="K29" s="98">
        <v>1.25</v>
      </c>
      <c r="L29" s="109">
        <v>10</v>
      </c>
      <c r="M29" s="99">
        <v>813565</v>
      </c>
      <c r="N29" s="100">
        <v>2611950.6</v>
      </c>
    </row>
    <row r="30" spans="1:15" ht="14.1" customHeight="1" x14ac:dyDescent="0.25">
      <c r="A30" s="77"/>
      <c r="B30" s="83" t="s">
        <v>88</v>
      </c>
      <c r="C30" s="83" t="s">
        <v>89</v>
      </c>
      <c r="D30" s="97">
        <v>0.6</v>
      </c>
      <c r="E30" s="97">
        <v>0.6</v>
      </c>
      <c r="F30" s="97">
        <v>0.6</v>
      </c>
      <c r="G30" s="97">
        <v>0.6</v>
      </c>
      <c r="H30" s="97">
        <v>0.6</v>
      </c>
      <c r="I30" s="97">
        <v>0.6</v>
      </c>
      <c r="J30" s="97">
        <v>0.6</v>
      </c>
      <c r="K30" s="98">
        <v>0</v>
      </c>
      <c r="L30" s="109">
        <v>1</v>
      </c>
      <c r="M30" s="99">
        <v>1000</v>
      </c>
      <c r="N30" s="100">
        <v>600</v>
      </c>
    </row>
    <row r="31" spans="1:15" ht="14.1" customHeight="1" x14ac:dyDescent="0.25">
      <c r="A31" s="77"/>
      <c r="B31" s="195" t="s">
        <v>90</v>
      </c>
      <c r="C31" s="196"/>
      <c r="D31" s="105"/>
      <c r="E31" s="105"/>
      <c r="F31" s="105"/>
      <c r="G31" s="105"/>
      <c r="H31" s="105"/>
      <c r="I31" s="139"/>
      <c r="J31" s="105"/>
      <c r="K31" s="105"/>
      <c r="L31" s="85">
        <f>SUM(L26:L30)</f>
        <v>62</v>
      </c>
      <c r="M31" s="85">
        <f>SUM(M26:M30)</f>
        <v>21881112</v>
      </c>
      <c r="N31" s="85">
        <f>SUM(N26:N30)</f>
        <v>98697535.899999991</v>
      </c>
    </row>
    <row r="32" spans="1:15" ht="12" customHeight="1" x14ac:dyDescent="0.25">
      <c r="A32" s="77"/>
      <c r="B32" s="192" t="s">
        <v>91</v>
      </c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4"/>
    </row>
    <row r="33" spans="1:15" ht="14.1" customHeight="1" x14ac:dyDescent="0.25">
      <c r="A33" s="77"/>
      <c r="B33" s="83" t="s">
        <v>92</v>
      </c>
      <c r="C33" s="83" t="s">
        <v>93</v>
      </c>
      <c r="D33" s="97">
        <v>6.25</v>
      </c>
      <c r="E33" s="97">
        <v>6.25</v>
      </c>
      <c r="F33" s="97">
        <v>6.15</v>
      </c>
      <c r="G33" s="97">
        <v>6.23</v>
      </c>
      <c r="H33" s="97">
        <v>6.25</v>
      </c>
      <c r="I33" s="97">
        <v>6.23</v>
      </c>
      <c r="J33" s="97">
        <v>6.24</v>
      </c>
      <c r="K33" s="98">
        <v>-0.16</v>
      </c>
      <c r="L33" s="109">
        <v>62</v>
      </c>
      <c r="M33" s="99">
        <v>8636437</v>
      </c>
      <c r="N33" s="100">
        <v>53803282.850000001</v>
      </c>
      <c r="O33"/>
    </row>
    <row r="34" spans="1:15" ht="14.1" customHeight="1" x14ac:dyDescent="0.25">
      <c r="A34" s="77"/>
      <c r="B34" s="83" t="s">
        <v>94</v>
      </c>
      <c r="C34" s="83" t="s">
        <v>95</v>
      </c>
      <c r="D34" s="97">
        <v>2.4500000000000002</v>
      </c>
      <c r="E34" s="97">
        <v>2.4500000000000002</v>
      </c>
      <c r="F34" s="97">
        <v>2.4500000000000002</v>
      </c>
      <c r="G34" s="97">
        <v>2.4500000000000002</v>
      </c>
      <c r="H34" s="97">
        <v>2.4</v>
      </c>
      <c r="I34" s="97">
        <v>2.4500000000000002</v>
      </c>
      <c r="J34" s="97">
        <v>2.4500000000000002</v>
      </c>
      <c r="K34" s="98">
        <v>0</v>
      </c>
      <c r="L34" s="109">
        <v>3</v>
      </c>
      <c r="M34" s="99">
        <v>401217</v>
      </c>
      <c r="N34" s="100">
        <v>982981.65</v>
      </c>
      <c r="O34"/>
    </row>
    <row r="35" spans="1:15" ht="14.1" customHeight="1" x14ac:dyDescent="0.25">
      <c r="A35" s="77"/>
      <c r="B35" s="83" t="s">
        <v>96</v>
      </c>
      <c r="C35" s="83" t="s">
        <v>97</v>
      </c>
      <c r="D35" s="97">
        <v>1.22</v>
      </c>
      <c r="E35" s="97">
        <v>1.22</v>
      </c>
      <c r="F35" s="97">
        <v>1.22</v>
      </c>
      <c r="G35" s="97">
        <v>1.22</v>
      </c>
      <c r="H35" s="97">
        <v>1.24</v>
      </c>
      <c r="I35" s="97">
        <v>1.22</v>
      </c>
      <c r="J35" s="97">
        <v>1.24</v>
      </c>
      <c r="K35" s="98">
        <v>-1.61</v>
      </c>
      <c r="L35" s="109">
        <v>7</v>
      </c>
      <c r="M35" s="99">
        <v>778914</v>
      </c>
      <c r="N35" s="100">
        <v>950275.08</v>
      </c>
      <c r="O35"/>
    </row>
    <row r="36" spans="1:15" ht="14.1" customHeight="1" x14ac:dyDescent="0.25">
      <c r="A36" s="77"/>
      <c r="B36" s="83" t="s">
        <v>98</v>
      </c>
      <c r="C36" s="83" t="s">
        <v>99</v>
      </c>
      <c r="D36" s="97">
        <v>2.4</v>
      </c>
      <c r="E36" s="97">
        <v>2.4</v>
      </c>
      <c r="F36" s="97">
        <v>2.4</v>
      </c>
      <c r="G36" s="97">
        <v>2.4</v>
      </c>
      <c r="H36" s="97">
        <v>2.4</v>
      </c>
      <c r="I36" s="97">
        <v>2.4</v>
      </c>
      <c r="J36" s="97">
        <v>2.4</v>
      </c>
      <c r="K36" s="98">
        <v>0</v>
      </c>
      <c r="L36" s="109">
        <v>3</v>
      </c>
      <c r="M36" s="99">
        <v>3180</v>
      </c>
      <c r="N36" s="100">
        <v>7632</v>
      </c>
      <c r="O36"/>
    </row>
    <row r="37" spans="1:15" ht="14.1" customHeight="1" x14ac:dyDescent="0.25">
      <c r="A37" s="77"/>
      <c r="B37" s="83" t="s">
        <v>273</v>
      </c>
      <c r="C37" s="83" t="s">
        <v>274</v>
      </c>
      <c r="D37" s="97">
        <v>2.23</v>
      </c>
      <c r="E37" s="97">
        <v>2.25</v>
      </c>
      <c r="F37" s="97">
        <v>2.23</v>
      </c>
      <c r="G37" s="97">
        <v>2.23</v>
      </c>
      <c r="H37" s="97">
        <v>2.2200000000000002</v>
      </c>
      <c r="I37" s="97">
        <v>2.25</v>
      </c>
      <c r="J37" s="97">
        <v>2.23</v>
      </c>
      <c r="K37" s="98">
        <v>0.9</v>
      </c>
      <c r="L37" s="109">
        <v>43</v>
      </c>
      <c r="M37" s="99">
        <v>87386526</v>
      </c>
      <c r="N37" s="100">
        <v>195168776.09999999</v>
      </c>
      <c r="O37"/>
    </row>
    <row r="38" spans="1:15" ht="14.1" customHeight="1" x14ac:dyDescent="0.25">
      <c r="A38" s="77"/>
      <c r="B38" s="83" t="s">
        <v>100</v>
      </c>
      <c r="C38" s="83" t="s">
        <v>101</v>
      </c>
      <c r="D38" s="97">
        <v>5.5</v>
      </c>
      <c r="E38" s="97">
        <v>5.5</v>
      </c>
      <c r="F38" s="97">
        <v>5.5</v>
      </c>
      <c r="G38" s="97">
        <v>5.5</v>
      </c>
      <c r="H38" s="97">
        <v>5.58</v>
      </c>
      <c r="I38" s="97">
        <v>5.5</v>
      </c>
      <c r="J38" s="97">
        <v>5.5</v>
      </c>
      <c r="K38" s="98">
        <v>0</v>
      </c>
      <c r="L38" s="109">
        <v>2</v>
      </c>
      <c r="M38" s="99">
        <v>2123</v>
      </c>
      <c r="N38" s="100">
        <v>11676.5</v>
      </c>
      <c r="O38"/>
    </row>
    <row r="39" spans="1:15" ht="14.1" customHeight="1" x14ac:dyDescent="0.25">
      <c r="A39" s="77"/>
      <c r="B39" s="83" t="s">
        <v>165</v>
      </c>
      <c r="C39" s="83" t="s">
        <v>166</v>
      </c>
      <c r="D39" s="97">
        <v>2.29</v>
      </c>
      <c r="E39" s="97">
        <v>2.29</v>
      </c>
      <c r="F39" s="97">
        <v>2.29</v>
      </c>
      <c r="G39" s="97">
        <v>2.29</v>
      </c>
      <c r="H39" s="97">
        <v>2.2999999999999998</v>
      </c>
      <c r="I39" s="97">
        <v>2.29</v>
      </c>
      <c r="J39" s="97">
        <v>2.2999999999999998</v>
      </c>
      <c r="K39" s="98">
        <v>-0.43</v>
      </c>
      <c r="L39" s="109">
        <v>2</v>
      </c>
      <c r="M39" s="99">
        <v>40000</v>
      </c>
      <c r="N39" s="100">
        <v>91600</v>
      </c>
      <c r="O39"/>
    </row>
    <row r="40" spans="1:15" ht="12.75" customHeight="1" x14ac:dyDescent="0.25">
      <c r="A40" s="77"/>
      <c r="B40" s="195" t="s">
        <v>102</v>
      </c>
      <c r="C40" s="196"/>
      <c r="D40" s="131"/>
      <c r="E40" s="131"/>
      <c r="F40" s="131"/>
      <c r="G40" s="131"/>
      <c r="H40" s="131"/>
      <c r="I40" s="139"/>
      <c r="J40" s="131"/>
      <c r="K40" s="131"/>
      <c r="L40" s="85">
        <f>SUM(L33:L39)</f>
        <v>122</v>
      </c>
      <c r="M40" s="85">
        <f>SUM(M33:M39)</f>
        <v>97248397</v>
      </c>
      <c r="N40" s="85">
        <f>SUM(N33:N39)</f>
        <v>251016224.18000001</v>
      </c>
      <c r="O40"/>
    </row>
    <row r="41" spans="1:15" ht="15.75" customHeight="1" x14ac:dyDescent="0.25">
      <c r="A41" s="77"/>
      <c r="B41" s="205" t="s">
        <v>342</v>
      </c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</row>
    <row r="42" spans="1:15" ht="28.5" customHeight="1" x14ac:dyDescent="0.25">
      <c r="A42" s="77"/>
      <c r="B42" s="78" t="s">
        <v>43</v>
      </c>
      <c r="C42" s="79" t="s">
        <v>44</v>
      </c>
      <c r="D42" s="79" t="s">
        <v>45</v>
      </c>
      <c r="E42" s="79" t="s">
        <v>46</v>
      </c>
      <c r="F42" s="79" t="s">
        <v>47</v>
      </c>
      <c r="G42" s="79" t="s">
        <v>48</v>
      </c>
      <c r="H42" s="79" t="s">
        <v>49</v>
      </c>
      <c r="I42" s="79" t="s">
        <v>50</v>
      </c>
      <c r="J42" s="80" t="s">
        <v>51</v>
      </c>
      <c r="K42" s="81" t="s">
        <v>32</v>
      </c>
      <c r="L42" s="82" t="s">
        <v>52</v>
      </c>
      <c r="M42" s="82" t="s">
        <v>53</v>
      </c>
      <c r="N42" s="79" t="s">
        <v>54</v>
      </c>
    </row>
    <row r="43" spans="1:15" ht="14.1" customHeight="1" x14ac:dyDescent="0.25">
      <c r="A43" s="77"/>
      <c r="B43" s="192" t="s">
        <v>103</v>
      </c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93"/>
      <c r="N43" s="194"/>
      <c r="O43"/>
    </row>
    <row r="44" spans="1:15" ht="14.1" customHeight="1" x14ac:dyDescent="0.25">
      <c r="A44" s="77"/>
      <c r="B44" s="50" t="s">
        <v>167</v>
      </c>
      <c r="C44" s="50" t="s">
        <v>168</v>
      </c>
      <c r="D44" s="97">
        <v>11.75</v>
      </c>
      <c r="E44" s="97">
        <v>11.75</v>
      </c>
      <c r="F44" s="97">
        <v>11.75</v>
      </c>
      <c r="G44" s="97">
        <v>11.75</v>
      </c>
      <c r="H44" s="97">
        <v>11.76</v>
      </c>
      <c r="I44" s="97">
        <v>11.75</v>
      </c>
      <c r="J44" s="97">
        <v>11.75</v>
      </c>
      <c r="K44" s="98">
        <v>0</v>
      </c>
      <c r="L44" s="132">
        <v>4</v>
      </c>
      <c r="M44" s="99">
        <v>90979</v>
      </c>
      <c r="N44" s="100">
        <v>1069003.25</v>
      </c>
      <c r="O44"/>
    </row>
    <row r="45" spans="1:15" ht="14.1" customHeight="1" x14ac:dyDescent="0.25">
      <c r="A45" s="77"/>
      <c r="B45" s="50" t="s">
        <v>105</v>
      </c>
      <c r="C45" s="50" t="s">
        <v>106</v>
      </c>
      <c r="D45" s="97">
        <v>9.14</v>
      </c>
      <c r="E45" s="97">
        <v>9.14</v>
      </c>
      <c r="F45" s="97">
        <v>9.14</v>
      </c>
      <c r="G45" s="97">
        <v>9.14</v>
      </c>
      <c r="H45" s="97">
        <v>9.14</v>
      </c>
      <c r="I45" s="97">
        <v>9.14</v>
      </c>
      <c r="J45" s="97">
        <v>9.14</v>
      </c>
      <c r="K45" s="98">
        <v>0</v>
      </c>
      <c r="L45" s="109">
        <v>2</v>
      </c>
      <c r="M45" s="99">
        <v>2718</v>
      </c>
      <c r="N45" s="100">
        <v>24842.52</v>
      </c>
      <c r="O45"/>
    </row>
    <row r="46" spans="1:15" ht="14.1" customHeight="1" x14ac:dyDescent="0.25">
      <c r="A46" s="77"/>
      <c r="B46" s="50" t="s">
        <v>315</v>
      </c>
      <c r="C46" s="50" t="s">
        <v>316</v>
      </c>
      <c r="D46" s="97">
        <v>50</v>
      </c>
      <c r="E46" s="97">
        <v>50</v>
      </c>
      <c r="F46" s="97">
        <v>50</v>
      </c>
      <c r="G46" s="97">
        <v>50</v>
      </c>
      <c r="H46" s="97">
        <v>50</v>
      </c>
      <c r="I46" s="97">
        <v>50</v>
      </c>
      <c r="J46" s="97">
        <v>50</v>
      </c>
      <c r="K46" s="98">
        <v>0</v>
      </c>
      <c r="L46" s="109">
        <v>6</v>
      </c>
      <c r="M46" s="99">
        <v>814</v>
      </c>
      <c r="N46" s="100">
        <v>40700</v>
      </c>
      <c r="O46"/>
    </row>
    <row r="47" spans="1:15" ht="14.1" customHeight="1" x14ac:dyDescent="0.25">
      <c r="A47" s="77"/>
      <c r="B47" s="83" t="s">
        <v>169</v>
      </c>
      <c r="C47" s="83" t="s">
        <v>170</v>
      </c>
      <c r="D47" s="97">
        <v>14.5</v>
      </c>
      <c r="E47" s="97">
        <v>14.5</v>
      </c>
      <c r="F47" s="97">
        <v>14.25</v>
      </c>
      <c r="G47" s="97">
        <v>14.27</v>
      </c>
      <c r="H47" s="97">
        <v>14.34</v>
      </c>
      <c r="I47" s="97">
        <v>14.25</v>
      </c>
      <c r="J47" s="97">
        <v>14.5</v>
      </c>
      <c r="K47" s="98">
        <v>-1.72</v>
      </c>
      <c r="L47" s="132">
        <v>6</v>
      </c>
      <c r="M47" s="99">
        <v>13099</v>
      </c>
      <c r="N47" s="100">
        <v>186923.65</v>
      </c>
      <c r="O47"/>
    </row>
    <row r="48" spans="1:15" ht="14.1" customHeight="1" x14ac:dyDescent="0.25">
      <c r="A48" s="77"/>
      <c r="B48" s="195" t="s">
        <v>111</v>
      </c>
      <c r="C48" s="196"/>
      <c r="D48" s="200"/>
      <c r="E48" s="201"/>
      <c r="F48" s="201"/>
      <c r="G48" s="201"/>
      <c r="H48" s="201"/>
      <c r="I48" s="201"/>
      <c r="J48" s="201"/>
      <c r="K48" s="202"/>
      <c r="L48" s="85">
        <f>SUM(L44:L47)</f>
        <v>18</v>
      </c>
      <c r="M48" s="85">
        <f>SUM(M44:M47)</f>
        <v>107610</v>
      </c>
      <c r="N48" s="85">
        <f>SUM(N44:N47)</f>
        <v>1321469.42</v>
      </c>
    </row>
    <row r="49" spans="1:14" ht="14.1" customHeight="1" x14ac:dyDescent="0.25">
      <c r="A49" s="77"/>
      <c r="B49" s="197" t="s">
        <v>112</v>
      </c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9"/>
    </row>
    <row r="50" spans="1:14" ht="14.1" customHeight="1" x14ac:dyDescent="0.25">
      <c r="A50" s="77"/>
      <c r="B50" s="50" t="s">
        <v>269</v>
      </c>
      <c r="C50" s="50" t="s">
        <v>270</v>
      </c>
      <c r="D50" s="51">
        <v>9.92</v>
      </c>
      <c r="E50" s="97">
        <v>10.1</v>
      </c>
      <c r="F50" s="97">
        <v>9.43</v>
      </c>
      <c r="G50" s="97">
        <v>9.86</v>
      </c>
      <c r="H50" s="97">
        <v>9.83</v>
      </c>
      <c r="I50" s="97">
        <v>10.1</v>
      </c>
      <c r="J50" s="97">
        <v>9.92</v>
      </c>
      <c r="K50" s="98">
        <v>1.81</v>
      </c>
      <c r="L50" s="109">
        <v>40</v>
      </c>
      <c r="M50" s="99">
        <v>774496</v>
      </c>
      <c r="N50" s="100">
        <v>7636394.0999999996</v>
      </c>
    </row>
    <row r="51" spans="1:14" ht="14.1" customHeight="1" x14ac:dyDescent="0.25">
      <c r="A51" s="77"/>
      <c r="B51" s="83" t="s">
        <v>171</v>
      </c>
      <c r="C51" s="83" t="s">
        <v>172</v>
      </c>
      <c r="D51" s="97">
        <v>0.37</v>
      </c>
      <c r="E51" s="97">
        <v>0.37</v>
      </c>
      <c r="F51" s="97">
        <v>0.37</v>
      </c>
      <c r="G51" s="97">
        <v>0.37</v>
      </c>
      <c r="H51" s="97">
        <v>0.35</v>
      </c>
      <c r="I51" s="97">
        <v>0.37</v>
      </c>
      <c r="J51" s="97">
        <v>0.37</v>
      </c>
      <c r="K51" s="98">
        <v>0</v>
      </c>
      <c r="L51" s="132">
        <v>3</v>
      </c>
      <c r="M51" s="99">
        <v>28208</v>
      </c>
      <c r="N51" s="100">
        <v>10436.959999999999</v>
      </c>
    </row>
    <row r="52" spans="1:14" ht="14.1" customHeight="1" x14ac:dyDescent="0.25">
      <c r="A52" s="77"/>
      <c r="B52" s="195" t="s">
        <v>115</v>
      </c>
      <c r="C52" s="196"/>
      <c r="D52" s="200"/>
      <c r="E52" s="201"/>
      <c r="F52" s="201"/>
      <c r="G52" s="201"/>
      <c r="H52" s="201"/>
      <c r="I52" s="201"/>
      <c r="J52" s="201"/>
      <c r="K52" s="202"/>
      <c r="L52" s="85">
        <f>SUM(L50:L51)</f>
        <v>43</v>
      </c>
      <c r="M52" s="85">
        <f>SUM(M50:M51)</f>
        <v>802704</v>
      </c>
      <c r="N52" s="85">
        <f>SUM(N50:N51)</f>
        <v>7646831.0599999996</v>
      </c>
    </row>
    <row r="53" spans="1:14" ht="14.1" customHeight="1" x14ac:dyDescent="0.25">
      <c r="A53" s="77"/>
      <c r="B53" s="203" t="s">
        <v>116</v>
      </c>
      <c r="C53" s="204"/>
      <c r="D53" s="86"/>
      <c r="E53" s="86"/>
      <c r="F53" s="86"/>
      <c r="G53" s="86"/>
      <c r="H53" s="86"/>
      <c r="I53" s="86"/>
      <c r="J53" s="86"/>
      <c r="K53" s="86"/>
      <c r="L53" s="87">
        <f>L52+L48+L40+L31+L24+L21+L17</f>
        <v>1021</v>
      </c>
      <c r="M53" s="87">
        <f>M52+M48+M40+M31+M24+M21+M17</f>
        <v>1599335664</v>
      </c>
      <c r="N53" s="87">
        <f>N52+N48+N40+N31+N24+N21+N17</f>
        <v>1351579899.1300001</v>
      </c>
    </row>
    <row r="54" spans="1:14" ht="30.75" customHeight="1" x14ac:dyDescent="0.25">
      <c r="A54" s="77"/>
      <c r="B54" s="193" t="s">
        <v>341</v>
      </c>
      <c r="C54" s="193"/>
      <c r="D54" s="193"/>
      <c r="E54" s="193"/>
      <c r="F54" s="193"/>
      <c r="G54" s="193"/>
      <c r="H54" s="193"/>
      <c r="I54" s="193"/>
      <c r="J54" s="193"/>
      <c r="K54" s="193"/>
      <c r="L54" s="193"/>
      <c r="M54" s="193"/>
      <c r="N54" s="193"/>
    </row>
    <row r="55" spans="1:14" ht="48.75" customHeight="1" x14ac:dyDescent="0.25">
      <c r="A55" s="77"/>
      <c r="B55" s="78" t="s">
        <v>43</v>
      </c>
      <c r="C55" s="79" t="s">
        <v>44</v>
      </c>
      <c r="D55" s="79" t="s">
        <v>45</v>
      </c>
      <c r="E55" s="79" t="s">
        <v>46</v>
      </c>
      <c r="F55" s="79" t="s">
        <v>47</v>
      </c>
      <c r="G55" s="79" t="s">
        <v>48</v>
      </c>
      <c r="H55" s="79" t="s">
        <v>49</v>
      </c>
      <c r="I55" s="79" t="s">
        <v>50</v>
      </c>
      <c r="J55" s="80" t="s">
        <v>51</v>
      </c>
      <c r="K55" s="81" t="s">
        <v>32</v>
      </c>
      <c r="L55" s="82" t="s">
        <v>52</v>
      </c>
      <c r="M55" s="82" t="s">
        <v>53</v>
      </c>
      <c r="N55" s="79" t="s">
        <v>54</v>
      </c>
    </row>
    <row r="56" spans="1:14" ht="14.1" customHeight="1" x14ac:dyDescent="0.25">
      <c r="A56" s="77"/>
      <c r="B56" s="192" t="s">
        <v>55</v>
      </c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4"/>
    </row>
    <row r="57" spans="1:14" ht="14.1" customHeight="1" x14ac:dyDescent="0.25">
      <c r="A57" s="77"/>
      <c r="B57" s="50" t="s">
        <v>187</v>
      </c>
      <c r="C57" s="50" t="s">
        <v>188</v>
      </c>
      <c r="D57" s="97">
        <v>0.1</v>
      </c>
      <c r="E57" s="97">
        <v>0.1</v>
      </c>
      <c r="F57" s="97">
        <v>0.1</v>
      </c>
      <c r="G57" s="97">
        <v>0.1</v>
      </c>
      <c r="H57" s="97">
        <v>0.1</v>
      </c>
      <c r="I57" s="97">
        <v>0.1</v>
      </c>
      <c r="J57" s="97">
        <v>0.1</v>
      </c>
      <c r="K57" s="98">
        <v>0</v>
      </c>
      <c r="L57" s="109">
        <v>1</v>
      </c>
      <c r="M57" s="99">
        <v>100000</v>
      </c>
      <c r="N57" s="100">
        <v>10000</v>
      </c>
    </row>
    <row r="58" spans="1:14" ht="14.1" customHeight="1" x14ac:dyDescent="0.25">
      <c r="A58" s="77"/>
      <c r="B58" s="50" t="s">
        <v>121</v>
      </c>
      <c r="C58" s="50" t="s">
        <v>122</v>
      </c>
      <c r="D58" s="97">
        <v>0.6</v>
      </c>
      <c r="E58" s="97">
        <v>0.6</v>
      </c>
      <c r="F58" s="97">
        <v>0.59</v>
      </c>
      <c r="G58" s="97">
        <v>0.6</v>
      </c>
      <c r="H58" s="97">
        <v>0.6</v>
      </c>
      <c r="I58" s="97">
        <v>0.59</v>
      </c>
      <c r="J58" s="97">
        <v>0.6</v>
      </c>
      <c r="K58" s="98">
        <v>-1.67</v>
      </c>
      <c r="L58" s="109">
        <v>6</v>
      </c>
      <c r="M58" s="99">
        <v>2500000</v>
      </c>
      <c r="N58" s="100">
        <v>1490000</v>
      </c>
    </row>
    <row r="59" spans="1:14" ht="14.1" customHeight="1" x14ac:dyDescent="0.25">
      <c r="A59" s="77"/>
      <c r="B59" s="50" t="s">
        <v>189</v>
      </c>
      <c r="C59" s="50" t="s">
        <v>190</v>
      </c>
      <c r="D59" s="97">
        <v>0.31</v>
      </c>
      <c r="E59" s="97">
        <v>0.31</v>
      </c>
      <c r="F59" s="97">
        <v>0.31</v>
      </c>
      <c r="G59" s="97">
        <v>0.31</v>
      </c>
      <c r="H59" s="97">
        <v>0.31</v>
      </c>
      <c r="I59" s="97">
        <v>0.31</v>
      </c>
      <c r="J59" s="97">
        <v>0.31</v>
      </c>
      <c r="K59" s="98">
        <v>0</v>
      </c>
      <c r="L59" s="109">
        <v>2</v>
      </c>
      <c r="M59" s="99">
        <v>4000</v>
      </c>
      <c r="N59" s="100">
        <v>1240</v>
      </c>
    </row>
    <row r="60" spans="1:14" ht="14.1" customHeight="1" x14ac:dyDescent="0.25">
      <c r="A60" s="77"/>
      <c r="B60" s="195" t="s">
        <v>68</v>
      </c>
      <c r="C60" s="196"/>
      <c r="D60" s="88"/>
      <c r="E60" s="88"/>
      <c r="F60" s="88"/>
      <c r="G60" s="88"/>
      <c r="H60" s="88"/>
      <c r="I60" s="88"/>
      <c r="J60" s="88"/>
      <c r="K60" s="88"/>
      <c r="L60" s="85">
        <f>SUM(L57:L59)</f>
        <v>9</v>
      </c>
      <c r="M60" s="85">
        <f>SUM(M57:M59)</f>
        <v>2604000</v>
      </c>
      <c r="N60" s="85">
        <f>SUM(N57:N59)</f>
        <v>1501240</v>
      </c>
    </row>
    <row r="61" spans="1:14" ht="14.1" customHeight="1" x14ac:dyDescent="0.25">
      <c r="A61" s="77"/>
      <c r="B61" s="192" t="s">
        <v>75</v>
      </c>
      <c r="C61" s="193"/>
      <c r="D61" s="193"/>
      <c r="E61" s="193"/>
      <c r="F61" s="193"/>
      <c r="G61" s="193"/>
      <c r="H61" s="193"/>
      <c r="I61" s="193"/>
      <c r="J61" s="193"/>
      <c r="K61" s="193"/>
      <c r="L61" s="193"/>
      <c r="M61" s="193"/>
      <c r="N61" s="194"/>
    </row>
    <row r="62" spans="1:14" ht="14.1" customHeight="1" x14ac:dyDescent="0.25">
      <c r="A62" s="77"/>
      <c r="B62" s="50" t="s">
        <v>279</v>
      </c>
      <c r="C62" s="50" t="s">
        <v>280</v>
      </c>
      <c r="D62" s="97">
        <v>4.34</v>
      </c>
      <c r="E62" s="97">
        <v>4.34</v>
      </c>
      <c r="F62" s="97">
        <v>4.34</v>
      </c>
      <c r="G62" s="97">
        <v>4.34</v>
      </c>
      <c r="H62" s="97">
        <v>4.3600000000000003</v>
      </c>
      <c r="I62" s="97">
        <v>4.34</v>
      </c>
      <c r="J62" s="97">
        <v>4.3499999999999996</v>
      </c>
      <c r="K62" s="98">
        <v>-0.23</v>
      </c>
      <c r="L62" s="109">
        <v>1</v>
      </c>
      <c r="M62" s="99">
        <v>114</v>
      </c>
      <c r="N62" s="100">
        <v>494.76</v>
      </c>
    </row>
    <row r="63" spans="1:14" ht="14.1" customHeight="1" x14ac:dyDescent="0.25">
      <c r="A63" s="77"/>
      <c r="B63" s="195" t="s">
        <v>286</v>
      </c>
      <c r="C63" s="196"/>
      <c r="D63" s="88"/>
      <c r="E63" s="88"/>
      <c r="F63" s="88"/>
      <c r="G63" s="88"/>
      <c r="H63" s="88"/>
      <c r="I63" s="88"/>
      <c r="J63" s="88"/>
      <c r="K63" s="88"/>
      <c r="L63" s="85">
        <f>SUM(L62)</f>
        <v>1</v>
      </c>
      <c r="M63" s="85">
        <f>SUM(M62)</f>
        <v>114</v>
      </c>
      <c r="N63" s="85">
        <f>SUM(N62)</f>
        <v>494.76</v>
      </c>
    </row>
    <row r="64" spans="1:14" ht="14.1" customHeight="1" x14ac:dyDescent="0.25">
      <c r="A64" s="77"/>
      <c r="B64" s="192" t="s">
        <v>80</v>
      </c>
      <c r="C64" s="193"/>
      <c r="D64" s="193"/>
      <c r="E64" s="193"/>
      <c r="F64" s="193"/>
      <c r="G64" s="193"/>
      <c r="H64" s="193"/>
      <c r="I64" s="193"/>
      <c r="J64" s="193"/>
      <c r="K64" s="193"/>
      <c r="L64" s="193"/>
      <c r="M64" s="193"/>
      <c r="N64" s="194"/>
    </row>
    <row r="65" spans="1:14" ht="14.1" customHeight="1" x14ac:dyDescent="0.25">
      <c r="A65" s="77"/>
      <c r="B65" s="50" t="s">
        <v>201</v>
      </c>
      <c r="C65" s="50" t="s">
        <v>202</v>
      </c>
      <c r="D65" s="97">
        <v>1.74</v>
      </c>
      <c r="E65" s="97">
        <v>1.74</v>
      </c>
      <c r="F65" s="97">
        <v>1.74</v>
      </c>
      <c r="G65" s="97">
        <v>1.74</v>
      </c>
      <c r="H65" s="97">
        <v>1.74</v>
      </c>
      <c r="I65" s="97">
        <v>1.74</v>
      </c>
      <c r="J65" s="97">
        <v>1.74</v>
      </c>
      <c r="K65" s="98">
        <v>0</v>
      </c>
      <c r="L65" s="109">
        <v>5</v>
      </c>
      <c r="M65" s="99">
        <v>105000</v>
      </c>
      <c r="N65" s="100">
        <v>182700</v>
      </c>
    </row>
    <row r="66" spans="1:14" ht="14.1" customHeight="1" x14ac:dyDescent="0.25">
      <c r="A66" s="77"/>
      <c r="B66" s="195" t="s">
        <v>90</v>
      </c>
      <c r="C66" s="196"/>
      <c r="D66" s="88"/>
      <c r="E66" s="88"/>
      <c r="F66" s="88"/>
      <c r="G66" s="88"/>
      <c r="H66" s="88"/>
      <c r="I66" s="88"/>
      <c r="J66" s="88"/>
      <c r="K66" s="88"/>
      <c r="L66" s="85">
        <f>SUM(L65)</f>
        <v>5</v>
      </c>
      <c r="M66" s="85">
        <f>SUM(M65)</f>
        <v>105000</v>
      </c>
      <c r="N66" s="85">
        <f>SUM(N65)</f>
        <v>182700</v>
      </c>
    </row>
    <row r="67" spans="1:14" ht="14.1" customHeight="1" x14ac:dyDescent="0.25">
      <c r="A67" s="77"/>
      <c r="B67" s="192" t="s">
        <v>91</v>
      </c>
      <c r="C67" s="193"/>
      <c r="D67" s="193"/>
      <c r="E67" s="193"/>
      <c r="F67" s="193"/>
      <c r="G67" s="193"/>
      <c r="H67" s="193"/>
      <c r="I67" s="193"/>
      <c r="J67" s="193"/>
      <c r="K67" s="193"/>
      <c r="L67" s="193"/>
      <c r="M67" s="193"/>
      <c r="N67" s="194"/>
    </row>
    <row r="68" spans="1:14" ht="14.1" customHeight="1" x14ac:dyDescent="0.25">
      <c r="A68" s="77"/>
      <c r="B68" s="50" t="s">
        <v>330</v>
      </c>
      <c r="C68" s="50" t="s">
        <v>331</v>
      </c>
      <c r="D68" s="51">
        <v>2.86</v>
      </c>
      <c r="E68" s="97">
        <v>2.86</v>
      </c>
      <c r="F68" s="97">
        <v>2.86</v>
      </c>
      <c r="G68" s="97">
        <v>2.86</v>
      </c>
      <c r="H68" s="97">
        <v>2.85</v>
      </c>
      <c r="I68" s="97">
        <v>2.86</v>
      </c>
      <c r="J68" s="97">
        <v>2.85</v>
      </c>
      <c r="K68" s="98">
        <v>0.35</v>
      </c>
      <c r="L68" s="109">
        <v>2</v>
      </c>
      <c r="M68" s="99">
        <v>40000</v>
      </c>
      <c r="N68" s="100">
        <v>114400</v>
      </c>
    </row>
    <row r="69" spans="1:14" ht="14.1" customHeight="1" x14ac:dyDescent="0.25">
      <c r="A69" s="77"/>
      <c r="B69" s="50" t="s">
        <v>125</v>
      </c>
      <c r="C69" s="50" t="s">
        <v>126</v>
      </c>
      <c r="D69" s="51">
        <v>2.89</v>
      </c>
      <c r="E69" s="97">
        <v>2.9</v>
      </c>
      <c r="F69" s="97">
        <v>2.83</v>
      </c>
      <c r="G69" s="97">
        <v>2.89</v>
      </c>
      <c r="H69" s="97">
        <v>2.88</v>
      </c>
      <c r="I69" s="97">
        <v>2.83</v>
      </c>
      <c r="J69" s="97">
        <v>2.89</v>
      </c>
      <c r="K69" s="98">
        <v>-2.08</v>
      </c>
      <c r="L69" s="109">
        <v>47</v>
      </c>
      <c r="M69" s="99">
        <v>15443910</v>
      </c>
      <c r="N69" s="100">
        <v>44602306.450000003</v>
      </c>
    </row>
    <row r="70" spans="1:14" ht="14.1" customHeight="1" x14ac:dyDescent="0.25">
      <c r="A70" s="77"/>
      <c r="B70" s="50" t="s">
        <v>33</v>
      </c>
      <c r="C70" s="50" t="s">
        <v>127</v>
      </c>
      <c r="D70" s="51">
        <v>0.9</v>
      </c>
      <c r="E70" s="97">
        <v>0.9</v>
      </c>
      <c r="F70" s="97">
        <v>0.9</v>
      </c>
      <c r="G70" s="97">
        <v>0.9</v>
      </c>
      <c r="H70" s="97">
        <v>0.9</v>
      </c>
      <c r="I70" s="97">
        <v>0.9</v>
      </c>
      <c r="J70" s="97">
        <v>0.9</v>
      </c>
      <c r="K70" s="98">
        <v>0</v>
      </c>
      <c r="L70" s="109">
        <v>1</v>
      </c>
      <c r="M70" s="99">
        <v>6626</v>
      </c>
      <c r="N70" s="100">
        <v>5963.4</v>
      </c>
    </row>
    <row r="71" spans="1:14" ht="14.1" customHeight="1" x14ac:dyDescent="0.25">
      <c r="A71" s="77"/>
      <c r="B71" s="195" t="s">
        <v>102</v>
      </c>
      <c r="C71" s="196"/>
      <c r="D71" s="88"/>
      <c r="E71" s="88"/>
      <c r="F71" s="88"/>
      <c r="G71" s="88"/>
      <c r="H71" s="88"/>
      <c r="I71" s="88"/>
      <c r="J71" s="88"/>
      <c r="K71" s="88"/>
      <c r="L71" s="85">
        <f>SUM(L68:L70)</f>
        <v>50</v>
      </c>
      <c r="M71" s="85">
        <f>SUM(M68:M70)</f>
        <v>15490536</v>
      </c>
      <c r="N71" s="85">
        <f>SUM(N68:N70)</f>
        <v>44722669.850000001</v>
      </c>
    </row>
    <row r="72" spans="1:14" ht="14.1" customHeight="1" x14ac:dyDescent="0.25">
      <c r="A72" s="77"/>
      <c r="B72" s="192" t="s">
        <v>103</v>
      </c>
      <c r="C72" s="193"/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4"/>
    </row>
    <row r="73" spans="1:14" ht="14.1" customHeight="1" x14ac:dyDescent="0.25">
      <c r="A73" s="77"/>
      <c r="B73" s="50" t="s">
        <v>123</v>
      </c>
      <c r="C73" s="50" t="s">
        <v>124</v>
      </c>
      <c r="D73" s="51">
        <v>32.15</v>
      </c>
      <c r="E73" s="97">
        <v>32.15</v>
      </c>
      <c r="F73" s="97">
        <v>32.15</v>
      </c>
      <c r="G73" s="97">
        <v>32.15</v>
      </c>
      <c r="H73" s="97">
        <v>32.15</v>
      </c>
      <c r="I73" s="97">
        <v>32.15</v>
      </c>
      <c r="J73" s="97">
        <v>32.15</v>
      </c>
      <c r="K73" s="98">
        <v>0</v>
      </c>
      <c r="L73" s="109">
        <v>2</v>
      </c>
      <c r="M73" s="99">
        <v>1154</v>
      </c>
      <c r="N73" s="100">
        <v>37101.1</v>
      </c>
    </row>
    <row r="74" spans="1:14" ht="14.1" customHeight="1" x14ac:dyDescent="0.25">
      <c r="A74" s="77"/>
      <c r="B74" s="195" t="s">
        <v>111</v>
      </c>
      <c r="C74" s="196"/>
      <c r="D74" s="88"/>
      <c r="E74" s="88"/>
      <c r="F74" s="88"/>
      <c r="G74" s="88"/>
      <c r="H74" s="88"/>
      <c r="I74" s="88"/>
      <c r="J74" s="88"/>
      <c r="K74" s="88"/>
      <c r="L74" s="85">
        <f>SUM(L73)</f>
        <v>2</v>
      </c>
      <c r="M74" s="85">
        <f>SUM(M73)</f>
        <v>1154</v>
      </c>
      <c r="N74" s="85">
        <f>SUM(N73)</f>
        <v>37101.1</v>
      </c>
    </row>
    <row r="75" spans="1:14" ht="14.1" customHeight="1" x14ac:dyDescent="0.25">
      <c r="A75" s="77"/>
      <c r="B75" s="203" t="s">
        <v>128</v>
      </c>
      <c r="C75" s="204"/>
      <c r="D75" s="86"/>
      <c r="E75" s="86"/>
      <c r="F75" s="86"/>
      <c r="G75" s="86"/>
      <c r="H75" s="86"/>
      <c r="I75" s="86"/>
      <c r="J75" s="86"/>
      <c r="K75" s="86"/>
      <c r="L75" s="87">
        <f>L74+L71+L66+L63+L60</f>
        <v>67</v>
      </c>
      <c r="M75" s="87">
        <f>M74+M71+M66+M63+M60</f>
        <v>18200804</v>
      </c>
      <c r="N75" s="87">
        <f>N74+N71+N66+N63+N60</f>
        <v>46444205.710000001</v>
      </c>
    </row>
    <row r="76" spans="1:14" ht="21.75" customHeight="1" x14ac:dyDescent="0.25">
      <c r="A76" s="77"/>
      <c r="B76" s="205" t="s">
        <v>340</v>
      </c>
      <c r="C76" s="205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</row>
    <row r="77" spans="1:14" ht="38.25" customHeight="1" x14ac:dyDescent="0.25">
      <c r="A77" s="77"/>
      <c r="B77" s="78" t="s">
        <v>43</v>
      </c>
      <c r="C77" s="79" t="s">
        <v>44</v>
      </c>
      <c r="D77" s="79" t="s">
        <v>45</v>
      </c>
      <c r="E77" s="79" t="s">
        <v>46</v>
      </c>
      <c r="F77" s="79" t="s">
        <v>47</v>
      </c>
      <c r="G77" s="79" t="s">
        <v>48</v>
      </c>
      <c r="H77" s="79" t="s">
        <v>49</v>
      </c>
      <c r="I77" s="79" t="s">
        <v>50</v>
      </c>
      <c r="J77" s="80" t="s">
        <v>51</v>
      </c>
      <c r="K77" s="81" t="s">
        <v>32</v>
      </c>
      <c r="L77" s="82" t="s">
        <v>52</v>
      </c>
      <c r="M77" s="82" t="s">
        <v>53</v>
      </c>
      <c r="N77" s="79" t="s">
        <v>54</v>
      </c>
    </row>
    <row r="78" spans="1:14" ht="15" customHeight="1" x14ac:dyDescent="0.25">
      <c r="A78" s="77"/>
      <c r="B78" s="192" t="s">
        <v>80</v>
      </c>
      <c r="C78" s="193"/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4"/>
    </row>
    <row r="79" spans="1:14" ht="15" customHeight="1" x14ac:dyDescent="0.25">
      <c r="A79" s="77"/>
      <c r="B79" s="83" t="s">
        <v>132</v>
      </c>
      <c r="C79" s="83" t="s">
        <v>133</v>
      </c>
      <c r="D79" s="94">
        <v>1.1499999999999999</v>
      </c>
      <c r="E79" s="97">
        <v>1.2</v>
      </c>
      <c r="F79" s="97">
        <v>1.1499999999999999</v>
      </c>
      <c r="G79" s="97">
        <v>1.2</v>
      </c>
      <c r="H79" s="97">
        <v>1.1499999999999999</v>
      </c>
      <c r="I79" s="97">
        <v>1.2</v>
      </c>
      <c r="J79" s="97">
        <v>1.1499999999999999</v>
      </c>
      <c r="K79" s="98">
        <v>4.3499999999999996</v>
      </c>
      <c r="L79" s="109">
        <v>4</v>
      </c>
      <c r="M79" s="99">
        <v>526708</v>
      </c>
      <c r="N79" s="100">
        <v>632041.9</v>
      </c>
    </row>
    <row r="80" spans="1:14" ht="15" customHeight="1" x14ac:dyDescent="0.25">
      <c r="A80" s="77"/>
      <c r="B80" s="83" t="s">
        <v>208</v>
      </c>
      <c r="C80" s="83" t="s">
        <v>209</v>
      </c>
      <c r="D80" s="94">
        <v>1.7</v>
      </c>
      <c r="E80" s="97">
        <v>1.7</v>
      </c>
      <c r="F80" s="97">
        <v>1.7</v>
      </c>
      <c r="G80" s="97">
        <v>1.7</v>
      </c>
      <c r="H80" s="97">
        <v>1.7</v>
      </c>
      <c r="I80" s="97">
        <v>1.7</v>
      </c>
      <c r="J80" s="97">
        <v>1.7</v>
      </c>
      <c r="K80" s="98">
        <v>0</v>
      </c>
      <c r="L80" s="109">
        <v>1</v>
      </c>
      <c r="M80" s="99">
        <v>277</v>
      </c>
      <c r="N80" s="100">
        <v>470.9</v>
      </c>
    </row>
    <row r="81" spans="1:14" ht="15" customHeight="1" x14ac:dyDescent="0.25">
      <c r="A81" s="77"/>
      <c r="B81" s="195" t="s">
        <v>90</v>
      </c>
      <c r="C81" s="196"/>
      <c r="D81" s="88"/>
      <c r="E81" s="88"/>
      <c r="F81" s="88"/>
      <c r="G81" s="88"/>
      <c r="H81" s="88"/>
      <c r="I81" s="88"/>
      <c r="J81" s="88"/>
      <c r="K81" s="88"/>
      <c r="L81" s="85">
        <f>SUM(L79:L80)</f>
        <v>5</v>
      </c>
      <c r="M81" s="85">
        <f>SUM(M79:M80)</f>
        <v>526985</v>
      </c>
      <c r="N81" s="85">
        <f>SUM(N79:N80)</f>
        <v>632512.80000000005</v>
      </c>
    </row>
    <row r="82" spans="1:14" ht="15" customHeight="1" x14ac:dyDescent="0.25">
      <c r="A82" s="77"/>
      <c r="B82" s="206" t="s">
        <v>91</v>
      </c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8"/>
    </row>
    <row r="83" spans="1:14" ht="15" customHeight="1" x14ac:dyDescent="0.25">
      <c r="A83" s="77"/>
      <c r="B83" s="83" t="s">
        <v>326</v>
      </c>
      <c r="C83" s="83" t="s">
        <v>327</v>
      </c>
      <c r="D83" s="127">
        <v>1.61</v>
      </c>
      <c r="E83" s="97">
        <v>1.61</v>
      </c>
      <c r="F83" s="97">
        <v>1.6</v>
      </c>
      <c r="G83" s="97">
        <v>1.61</v>
      </c>
      <c r="H83" s="97">
        <v>1.62</v>
      </c>
      <c r="I83" s="97">
        <v>1.6</v>
      </c>
      <c r="J83" s="97">
        <v>1.62</v>
      </c>
      <c r="K83" s="98">
        <v>-1.23</v>
      </c>
      <c r="L83" s="132">
        <v>3</v>
      </c>
      <c r="M83" s="99">
        <v>430000</v>
      </c>
      <c r="N83" s="100">
        <v>691800</v>
      </c>
    </row>
    <row r="84" spans="1:14" ht="15" customHeight="1" x14ac:dyDescent="0.25">
      <c r="A84" s="77"/>
      <c r="B84" s="83" t="s">
        <v>210</v>
      </c>
      <c r="C84" s="83" t="s">
        <v>211</v>
      </c>
      <c r="D84" s="97">
        <v>1.37</v>
      </c>
      <c r="E84" s="97">
        <v>1.41</v>
      </c>
      <c r="F84" s="97">
        <v>1.37</v>
      </c>
      <c r="G84" s="97">
        <v>1.41</v>
      </c>
      <c r="H84" s="97">
        <v>1.36</v>
      </c>
      <c r="I84" s="97">
        <v>1.41</v>
      </c>
      <c r="J84" s="97">
        <v>1.37</v>
      </c>
      <c r="K84" s="98">
        <v>2.92</v>
      </c>
      <c r="L84" s="109">
        <v>4</v>
      </c>
      <c r="M84" s="99">
        <v>364085</v>
      </c>
      <c r="N84" s="100">
        <v>512796.45</v>
      </c>
    </row>
    <row r="85" spans="1:14" ht="15" customHeight="1" x14ac:dyDescent="0.25">
      <c r="A85" s="77"/>
      <c r="B85" s="83" t="s">
        <v>290</v>
      </c>
      <c r="C85" s="83" t="s">
        <v>291</v>
      </c>
      <c r="D85" s="94">
        <v>2.6</v>
      </c>
      <c r="E85" s="97">
        <v>2.61</v>
      </c>
      <c r="F85" s="97">
        <v>2.6</v>
      </c>
      <c r="G85" s="97">
        <v>2.6</v>
      </c>
      <c r="H85" s="97">
        <v>2.6</v>
      </c>
      <c r="I85" s="97">
        <v>2.61</v>
      </c>
      <c r="J85" s="97">
        <v>2.59</v>
      </c>
      <c r="K85" s="98">
        <v>0.77</v>
      </c>
      <c r="L85" s="109">
        <v>6</v>
      </c>
      <c r="M85" s="99">
        <v>896067</v>
      </c>
      <c r="N85" s="100">
        <v>2333274.2000000002</v>
      </c>
    </row>
    <row r="86" spans="1:14" ht="15" customHeight="1" x14ac:dyDescent="0.25">
      <c r="A86" s="77"/>
      <c r="B86" s="83" t="s">
        <v>135</v>
      </c>
      <c r="C86" s="83" t="s">
        <v>136</v>
      </c>
      <c r="D86" s="55">
        <v>1.88</v>
      </c>
      <c r="E86" s="97">
        <v>1.88</v>
      </c>
      <c r="F86" s="97">
        <v>1.88</v>
      </c>
      <c r="G86" s="97">
        <v>1.88</v>
      </c>
      <c r="H86" s="97">
        <v>1.85</v>
      </c>
      <c r="I86" s="97">
        <v>1.88</v>
      </c>
      <c r="J86" s="97">
        <v>1.86</v>
      </c>
      <c r="K86" s="98">
        <v>1.08</v>
      </c>
      <c r="L86" s="132">
        <v>8</v>
      </c>
      <c r="M86" s="99">
        <v>1139067</v>
      </c>
      <c r="N86" s="100">
        <v>2141445.96</v>
      </c>
    </row>
    <row r="87" spans="1:14" ht="15" customHeight="1" x14ac:dyDescent="0.25">
      <c r="A87" s="77"/>
      <c r="B87" s="83" t="s">
        <v>137</v>
      </c>
      <c r="C87" s="83" t="s">
        <v>138</v>
      </c>
      <c r="D87" s="94">
        <v>1.23</v>
      </c>
      <c r="E87" s="97">
        <v>1.24</v>
      </c>
      <c r="F87" s="97">
        <v>1.21</v>
      </c>
      <c r="G87" s="97">
        <v>1.21</v>
      </c>
      <c r="H87" s="97">
        <v>1.21</v>
      </c>
      <c r="I87" s="97">
        <v>1.21</v>
      </c>
      <c r="J87" s="97">
        <v>1.21</v>
      </c>
      <c r="K87" s="98">
        <v>0</v>
      </c>
      <c r="L87" s="109">
        <v>10</v>
      </c>
      <c r="M87" s="99">
        <v>6364369</v>
      </c>
      <c r="N87" s="100">
        <v>7701283.8700000001</v>
      </c>
    </row>
    <row r="88" spans="1:14" ht="15" customHeight="1" x14ac:dyDescent="0.25">
      <c r="A88" s="77"/>
      <c r="B88" s="195" t="s">
        <v>102</v>
      </c>
      <c r="C88" s="196"/>
      <c r="D88" s="200"/>
      <c r="E88" s="201"/>
      <c r="F88" s="201"/>
      <c r="G88" s="201"/>
      <c r="H88" s="201"/>
      <c r="I88" s="201"/>
      <c r="J88" s="201"/>
      <c r="K88" s="202"/>
      <c r="L88" s="85">
        <f>SUM(L83:L87)</f>
        <v>31</v>
      </c>
      <c r="M88" s="85">
        <f>SUM(M83:M87)</f>
        <v>9193588</v>
      </c>
      <c r="N88" s="85">
        <f>SUM(N83:N87)</f>
        <v>13380600.48</v>
      </c>
    </row>
    <row r="89" spans="1:14" ht="15" customHeight="1" x14ac:dyDescent="0.25">
      <c r="A89" s="77"/>
      <c r="B89" s="192" t="s">
        <v>103</v>
      </c>
      <c r="C89" s="193"/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4"/>
    </row>
    <row r="90" spans="1:14" ht="15" customHeight="1" x14ac:dyDescent="0.25">
      <c r="A90" s="77"/>
      <c r="B90" s="83" t="s">
        <v>287</v>
      </c>
      <c r="C90" s="83" t="s">
        <v>277</v>
      </c>
      <c r="D90" s="84">
        <v>18.350000000000001</v>
      </c>
      <c r="E90" s="97">
        <v>18.350000000000001</v>
      </c>
      <c r="F90" s="97">
        <v>18.34</v>
      </c>
      <c r="G90" s="97">
        <v>18.34</v>
      </c>
      <c r="H90" s="97">
        <v>18.350000000000001</v>
      </c>
      <c r="I90" s="97">
        <v>18.34</v>
      </c>
      <c r="J90" s="97">
        <v>18.350000000000001</v>
      </c>
      <c r="K90" s="98">
        <v>-0.05</v>
      </c>
      <c r="L90" s="109">
        <v>4</v>
      </c>
      <c r="M90" s="99">
        <v>4114</v>
      </c>
      <c r="N90" s="100">
        <v>75461.899999999994</v>
      </c>
    </row>
    <row r="91" spans="1:14" ht="15" customHeight="1" x14ac:dyDescent="0.25">
      <c r="A91" s="77"/>
      <c r="B91" s="195" t="s">
        <v>111</v>
      </c>
      <c r="C91" s="196"/>
      <c r="D91" s="200"/>
      <c r="E91" s="201"/>
      <c r="F91" s="201"/>
      <c r="G91" s="201"/>
      <c r="H91" s="201"/>
      <c r="I91" s="201"/>
      <c r="J91" s="201"/>
      <c r="K91" s="202"/>
      <c r="L91" s="85">
        <f>SUM(L90)</f>
        <v>4</v>
      </c>
      <c r="M91" s="85">
        <f>SUM(M90)</f>
        <v>4114</v>
      </c>
      <c r="N91" s="85">
        <f>SUM(N90)</f>
        <v>75461.899999999994</v>
      </c>
    </row>
    <row r="92" spans="1:14" ht="15" customHeight="1" x14ac:dyDescent="0.25">
      <c r="A92" s="77"/>
      <c r="B92" s="192" t="s">
        <v>112</v>
      </c>
      <c r="C92" s="193"/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4"/>
    </row>
    <row r="93" spans="1:14" ht="15" customHeight="1" x14ac:dyDescent="0.25">
      <c r="A93" s="77"/>
      <c r="B93" s="83" t="s">
        <v>139</v>
      </c>
      <c r="C93" s="83" t="s">
        <v>140</v>
      </c>
      <c r="D93" s="84">
        <v>4.8600000000000003</v>
      </c>
      <c r="E93" s="97">
        <v>4.87</v>
      </c>
      <c r="F93" s="97">
        <v>4.8600000000000003</v>
      </c>
      <c r="G93" s="97">
        <v>4.8600000000000003</v>
      </c>
      <c r="H93" s="97">
        <v>4.9000000000000004</v>
      </c>
      <c r="I93" s="97">
        <v>4.87</v>
      </c>
      <c r="J93" s="97">
        <v>4.9000000000000004</v>
      </c>
      <c r="K93" s="98">
        <v>-0.61</v>
      </c>
      <c r="L93" s="109">
        <v>20</v>
      </c>
      <c r="M93" s="99">
        <v>2593000</v>
      </c>
      <c r="N93" s="100">
        <v>12603980</v>
      </c>
    </row>
    <row r="94" spans="1:14" ht="15" customHeight="1" x14ac:dyDescent="0.25">
      <c r="A94" s="77"/>
      <c r="B94" s="195" t="s">
        <v>115</v>
      </c>
      <c r="C94" s="196"/>
      <c r="D94" s="200"/>
      <c r="E94" s="201"/>
      <c r="F94" s="201"/>
      <c r="G94" s="201"/>
      <c r="H94" s="201"/>
      <c r="I94" s="201"/>
      <c r="J94" s="201"/>
      <c r="K94" s="202"/>
      <c r="L94" s="85">
        <f>SUM(L93)</f>
        <v>20</v>
      </c>
      <c r="M94" s="85">
        <f>SUM(M93)</f>
        <v>2593000</v>
      </c>
      <c r="N94" s="85">
        <f>SUM(N93)</f>
        <v>12603980</v>
      </c>
    </row>
    <row r="95" spans="1:14" ht="15" customHeight="1" x14ac:dyDescent="0.25">
      <c r="A95" s="77"/>
      <c r="B95" s="203" t="s">
        <v>141</v>
      </c>
      <c r="C95" s="204"/>
      <c r="D95" s="86"/>
      <c r="E95" s="86"/>
      <c r="F95" s="86"/>
      <c r="G95" s="86"/>
      <c r="H95" s="86"/>
      <c r="I95" s="86"/>
      <c r="J95" s="86"/>
      <c r="K95" s="86"/>
      <c r="L95" s="87">
        <f>L94+L91+L88+L81</f>
        <v>60</v>
      </c>
      <c r="M95" s="87">
        <f>M94+M91+M88+M81</f>
        <v>12317687</v>
      </c>
      <c r="N95" s="87">
        <f>N94+N91+N88+N81</f>
        <v>26692555.180000003</v>
      </c>
    </row>
    <row r="96" spans="1:14" ht="15" customHeight="1" x14ac:dyDescent="0.25">
      <c r="A96" s="77"/>
      <c r="B96" s="203" t="s">
        <v>142</v>
      </c>
      <c r="C96" s="204"/>
      <c r="D96" s="209"/>
      <c r="E96" s="210"/>
      <c r="F96" s="210"/>
      <c r="G96" s="210"/>
      <c r="H96" s="210"/>
      <c r="I96" s="210"/>
      <c r="J96" s="210"/>
      <c r="K96" s="211"/>
      <c r="L96" s="87">
        <f>L95+L75+L53</f>
        <v>1148</v>
      </c>
      <c r="M96" s="87">
        <f>M95+M75+M53</f>
        <v>1629854155</v>
      </c>
      <c r="N96" s="87">
        <f>N95+N75+N53</f>
        <v>1424716660.0200002</v>
      </c>
    </row>
    <row r="98" spans="14:14" ht="18.75" customHeight="1" x14ac:dyDescent="0.25">
      <c r="N98" s="92"/>
    </row>
  </sheetData>
  <mergeCells count="46">
    <mergeCell ref="B48:C48"/>
    <mergeCell ref="D48:K48"/>
    <mergeCell ref="B41:N41"/>
    <mergeCell ref="B22:N22"/>
    <mergeCell ref="B24:C24"/>
    <mergeCell ref="B40:C40"/>
    <mergeCell ref="B43:N43"/>
    <mergeCell ref="B25:N25"/>
    <mergeCell ref="B31:C31"/>
    <mergeCell ref="B32:N32"/>
    <mergeCell ref="B1:N1"/>
    <mergeCell ref="B3:N3"/>
    <mergeCell ref="B17:C17"/>
    <mergeCell ref="B18:N18"/>
    <mergeCell ref="B21:C21"/>
    <mergeCell ref="B96:C96"/>
    <mergeCell ref="D96:K96"/>
    <mergeCell ref="B94:C94"/>
    <mergeCell ref="D94:K94"/>
    <mergeCell ref="B92:N92"/>
    <mergeCell ref="B75:C75"/>
    <mergeCell ref="B76:N76"/>
    <mergeCell ref="B67:N67"/>
    <mergeCell ref="B71:C71"/>
    <mergeCell ref="B95:C95"/>
    <mergeCell ref="B82:N82"/>
    <mergeCell ref="B88:C88"/>
    <mergeCell ref="D88:K88"/>
    <mergeCell ref="B78:N78"/>
    <mergeCell ref="B81:C81"/>
    <mergeCell ref="D91:K91"/>
    <mergeCell ref="B89:N89"/>
    <mergeCell ref="B91:C91"/>
    <mergeCell ref="B72:N72"/>
    <mergeCell ref="B74:C74"/>
    <mergeCell ref="B64:N64"/>
    <mergeCell ref="B66:C66"/>
    <mergeCell ref="B56:N56"/>
    <mergeCell ref="B60:C60"/>
    <mergeCell ref="B49:N49"/>
    <mergeCell ref="B54:N54"/>
    <mergeCell ref="B52:C52"/>
    <mergeCell ref="D52:K52"/>
    <mergeCell ref="B53:C53"/>
    <mergeCell ref="B61:N61"/>
    <mergeCell ref="B63:C6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5"/>
  <sheetViews>
    <sheetView rightToLeft="1" topLeftCell="A58" zoomScale="110" zoomScaleNormal="110" workbookViewId="0">
      <selection activeCell="I37" sqref="I37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2" t="s">
        <v>345</v>
      </c>
      <c r="C1" s="222"/>
      <c r="D1" s="222"/>
      <c r="E1" s="222"/>
    </row>
    <row r="2" spans="2:5" ht="18.95" customHeight="1" x14ac:dyDescent="0.25">
      <c r="B2" s="52" t="s">
        <v>43</v>
      </c>
      <c r="C2" s="52" t="s">
        <v>44</v>
      </c>
      <c r="D2" s="52" t="s">
        <v>143</v>
      </c>
      <c r="E2" s="52" t="s">
        <v>144</v>
      </c>
    </row>
    <row r="3" spans="2:5" ht="17.100000000000001" customHeight="1" x14ac:dyDescent="0.25">
      <c r="B3" s="218" t="s">
        <v>55</v>
      </c>
      <c r="C3" s="219"/>
      <c r="D3" s="219"/>
      <c r="E3" s="220"/>
    </row>
    <row r="4" spans="2:5" ht="17.100000000000001" customHeight="1" x14ac:dyDescent="0.25">
      <c r="B4" s="50" t="s">
        <v>145</v>
      </c>
      <c r="C4" s="50" t="s">
        <v>146</v>
      </c>
      <c r="D4" s="51">
        <v>2.2000000000000002</v>
      </c>
      <c r="E4" s="53">
        <v>2.2000000000000002</v>
      </c>
    </row>
    <row r="5" spans="2:5" ht="17.100000000000001" customHeight="1" x14ac:dyDescent="0.25">
      <c r="B5" s="50" t="s">
        <v>147</v>
      </c>
      <c r="C5" s="50" t="s">
        <v>148</v>
      </c>
      <c r="D5" s="51">
        <v>0.78</v>
      </c>
      <c r="E5" s="51">
        <v>0.78</v>
      </c>
    </row>
    <row r="6" spans="2:5" ht="17.100000000000001" customHeight="1" x14ac:dyDescent="0.25">
      <c r="B6" s="83" t="s">
        <v>149</v>
      </c>
      <c r="C6" s="83" t="s">
        <v>150</v>
      </c>
      <c r="D6" s="97">
        <v>0.17</v>
      </c>
      <c r="E6" s="97">
        <v>0.17</v>
      </c>
    </row>
    <row r="7" spans="2:5" ht="17.100000000000001" customHeight="1" x14ac:dyDescent="0.25">
      <c r="B7" s="83" t="s">
        <v>271</v>
      </c>
      <c r="C7" s="106" t="s">
        <v>272</v>
      </c>
      <c r="D7" s="97">
        <v>1</v>
      </c>
      <c r="E7" s="97">
        <v>1</v>
      </c>
    </row>
    <row r="8" spans="2:5" ht="17.100000000000001" customHeight="1" x14ac:dyDescent="0.25">
      <c r="B8" s="83" t="s">
        <v>155</v>
      </c>
      <c r="C8" s="83" t="s">
        <v>156</v>
      </c>
      <c r="D8" s="97">
        <v>0.25</v>
      </c>
      <c r="E8" s="97">
        <v>0.25</v>
      </c>
    </row>
    <row r="9" spans="2:5" ht="17.100000000000001" customHeight="1" x14ac:dyDescent="0.25">
      <c r="B9" s="83" t="s">
        <v>151</v>
      </c>
      <c r="C9" s="83" t="s">
        <v>152</v>
      </c>
      <c r="D9" s="97">
        <v>1.1000000000000001</v>
      </c>
      <c r="E9" s="97">
        <v>1.1000000000000001</v>
      </c>
    </row>
    <row r="10" spans="2:5" ht="17.100000000000001" customHeight="1" x14ac:dyDescent="0.25">
      <c r="B10" s="218" t="s">
        <v>75</v>
      </c>
      <c r="C10" s="219"/>
      <c r="D10" s="219"/>
      <c r="E10" s="220"/>
    </row>
    <row r="11" spans="2:5" ht="17.100000000000001" customHeight="1" x14ac:dyDescent="0.25">
      <c r="B11" s="83" t="s">
        <v>78</v>
      </c>
      <c r="C11" s="83" t="s">
        <v>79</v>
      </c>
      <c r="D11" s="97">
        <v>0.43</v>
      </c>
      <c r="E11" s="97">
        <v>0.43</v>
      </c>
    </row>
    <row r="12" spans="2:5" ht="17.100000000000001" customHeight="1" x14ac:dyDescent="0.25">
      <c r="B12" s="83" t="s">
        <v>76</v>
      </c>
      <c r="C12" s="83" t="s">
        <v>77</v>
      </c>
      <c r="D12" s="97">
        <v>0.76</v>
      </c>
      <c r="E12" s="97">
        <v>0.76</v>
      </c>
    </row>
    <row r="13" spans="2:5" ht="17.100000000000001" customHeight="1" x14ac:dyDescent="0.25">
      <c r="B13" s="214" t="s">
        <v>80</v>
      </c>
      <c r="C13" s="215"/>
      <c r="D13" s="215"/>
      <c r="E13" s="216"/>
    </row>
    <row r="14" spans="2:5" ht="17.100000000000001" customHeight="1" x14ac:dyDescent="0.25">
      <c r="B14" s="83" t="s">
        <v>157</v>
      </c>
      <c r="C14" s="83" t="s">
        <v>158</v>
      </c>
      <c r="D14" s="97">
        <v>0.71</v>
      </c>
      <c r="E14" s="97">
        <v>0.71</v>
      </c>
    </row>
    <row r="15" spans="2:5" ht="17.100000000000001" customHeight="1" x14ac:dyDescent="0.25">
      <c r="B15" s="214" t="s">
        <v>91</v>
      </c>
      <c r="C15" s="215"/>
      <c r="D15" s="215"/>
      <c r="E15" s="216"/>
    </row>
    <row r="16" spans="2:5" ht="17.100000000000001" customHeight="1" x14ac:dyDescent="0.25">
      <c r="B16" s="50" t="s">
        <v>159</v>
      </c>
      <c r="C16" s="50" t="s">
        <v>160</v>
      </c>
      <c r="D16" s="97">
        <v>5.77</v>
      </c>
      <c r="E16" s="97">
        <v>5.77</v>
      </c>
    </row>
    <row r="17" spans="2:5" ht="17.100000000000001" customHeight="1" x14ac:dyDescent="0.25">
      <c r="B17" s="83" t="s">
        <v>161</v>
      </c>
      <c r="C17" s="83" t="s">
        <v>162</v>
      </c>
      <c r="D17" s="97">
        <v>19</v>
      </c>
      <c r="E17" s="97">
        <v>19</v>
      </c>
    </row>
    <row r="18" spans="2:5" ht="17.100000000000001" customHeight="1" x14ac:dyDescent="0.25">
      <c r="B18" s="83" t="s">
        <v>163</v>
      </c>
      <c r="C18" s="83" t="s">
        <v>164</v>
      </c>
      <c r="D18" s="97">
        <v>1.9</v>
      </c>
      <c r="E18" s="97">
        <v>1.9</v>
      </c>
    </row>
    <row r="19" spans="2:5" ht="17.100000000000001" customHeight="1" x14ac:dyDescent="0.25">
      <c r="B19" s="214" t="s">
        <v>103</v>
      </c>
      <c r="C19" s="215"/>
      <c r="D19" s="215"/>
      <c r="E19" s="216"/>
    </row>
    <row r="20" spans="2:5" ht="17.100000000000001" customHeight="1" x14ac:dyDescent="0.25">
      <c r="B20" s="83" t="s">
        <v>41</v>
      </c>
      <c r="C20" s="83" t="s">
        <v>104</v>
      </c>
      <c r="D20" s="97">
        <v>102</v>
      </c>
      <c r="E20" s="97">
        <v>102</v>
      </c>
    </row>
    <row r="21" spans="2:5" ht="17.100000000000001" customHeight="1" x14ac:dyDescent="0.25">
      <c r="B21" s="50" t="s">
        <v>107</v>
      </c>
      <c r="C21" s="50" t="s">
        <v>108</v>
      </c>
      <c r="D21" s="97">
        <v>9.25</v>
      </c>
      <c r="E21" s="140">
        <v>9.25</v>
      </c>
    </row>
    <row r="22" spans="2:5" ht="17.100000000000001" customHeight="1" x14ac:dyDescent="0.25">
      <c r="B22" s="50" t="s">
        <v>109</v>
      </c>
      <c r="C22" s="50" t="s">
        <v>110</v>
      </c>
      <c r="D22" s="97">
        <v>22.98</v>
      </c>
      <c r="E22" s="97">
        <v>22.98</v>
      </c>
    </row>
    <row r="23" spans="2:5" ht="17.100000000000001" customHeight="1" x14ac:dyDescent="0.25">
      <c r="B23" s="223" t="s">
        <v>112</v>
      </c>
      <c r="C23" s="219"/>
      <c r="D23" s="219"/>
      <c r="E23" s="221"/>
    </row>
    <row r="24" spans="2:5" ht="17.100000000000001" customHeight="1" x14ac:dyDescent="0.25">
      <c r="B24" s="83" t="s">
        <v>293</v>
      </c>
      <c r="C24" s="83" t="s">
        <v>294</v>
      </c>
      <c r="D24" s="97">
        <v>5.99</v>
      </c>
      <c r="E24" s="97">
        <v>5.99</v>
      </c>
    </row>
    <row r="25" spans="2:5" ht="17.100000000000001" customHeight="1" x14ac:dyDescent="0.25">
      <c r="B25" s="83" t="s">
        <v>113</v>
      </c>
      <c r="C25" s="83" t="s">
        <v>114</v>
      </c>
      <c r="D25" s="97">
        <v>4.3</v>
      </c>
      <c r="E25" s="97">
        <v>4.3</v>
      </c>
    </row>
    <row r="26" spans="2:5" ht="17.100000000000001" customHeight="1" x14ac:dyDescent="0.25">
      <c r="B26" s="83" t="s">
        <v>173</v>
      </c>
      <c r="C26" s="83" t="s">
        <v>174</v>
      </c>
      <c r="D26" s="97">
        <v>10</v>
      </c>
      <c r="E26" s="97">
        <v>10</v>
      </c>
    </row>
    <row r="27" spans="2:5" ht="17.100000000000001" customHeight="1" x14ac:dyDescent="0.25">
      <c r="B27" s="83" t="s">
        <v>175</v>
      </c>
      <c r="C27" s="83" t="s">
        <v>176</v>
      </c>
      <c r="D27" s="97">
        <v>2.11</v>
      </c>
      <c r="E27" s="144">
        <v>2.11</v>
      </c>
    </row>
    <row r="28" spans="2:5" ht="24" customHeight="1" x14ac:dyDescent="0.25">
      <c r="B28" s="217" t="s">
        <v>344</v>
      </c>
      <c r="C28" s="217"/>
      <c r="D28" s="217"/>
      <c r="E28" s="217"/>
    </row>
    <row r="29" spans="2:5" ht="18.95" customHeight="1" x14ac:dyDescent="0.25">
      <c r="B29" s="52" t="s">
        <v>43</v>
      </c>
      <c r="C29" s="52" t="s">
        <v>44</v>
      </c>
      <c r="D29" s="52" t="s">
        <v>143</v>
      </c>
      <c r="E29" s="52" t="s">
        <v>144</v>
      </c>
    </row>
    <row r="30" spans="2:5" ht="21" customHeight="1" x14ac:dyDescent="0.25">
      <c r="B30" s="218" t="s">
        <v>55</v>
      </c>
      <c r="C30" s="219"/>
      <c r="D30" s="219"/>
      <c r="E30" s="220"/>
    </row>
    <row r="31" spans="2:5" ht="21" customHeight="1" x14ac:dyDescent="0.25">
      <c r="B31" s="50" t="s">
        <v>177</v>
      </c>
      <c r="C31" s="50" t="s">
        <v>178</v>
      </c>
      <c r="D31" s="51">
        <v>0.94</v>
      </c>
      <c r="E31" s="51">
        <v>0.94</v>
      </c>
    </row>
    <row r="32" spans="2:5" ht="21" customHeight="1" x14ac:dyDescent="0.25">
      <c r="B32" s="54" t="s">
        <v>181</v>
      </c>
      <c r="C32" s="54" t="s">
        <v>182</v>
      </c>
      <c r="D32" s="55">
        <v>1</v>
      </c>
      <c r="E32" s="55">
        <v>1</v>
      </c>
    </row>
    <row r="33" spans="2:5" ht="21" customHeight="1" x14ac:dyDescent="0.25">
      <c r="B33" s="50" t="s">
        <v>183</v>
      </c>
      <c r="C33" s="50" t="s">
        <v>184</v>
      </c>
      <c r="D33" s="55">
        <v>0.75</v>
      </c>
      <c r="E33" s="55">
        <v>0.75</v>
      </c>
    </row>
    <row r="34" spans="2:5" ht="21" customHeight="1" x14ac:dyDescent="0.25">
      <c r="B34" s="50" t="s">
        <v>185</v>
      </c>
      <c r="C34" s="50" t="s">
        <v>186</v>
      </c>
      <c r="D34" s="51">
        <v>0.09</v>
      </c>
      <c r="E34" s="55">
        <v>0.09</v>
      </c>
    </row>
    <row r="35" spans="2:5" ht="21" customHeight="1" x14ac:dyDescent="0.25">
      <c r="B35" s="50" t="s">
        <v>191</v>
      </c>
      <c r="C35" s="50" t="s">
        <v>192</v>
      </c>
      <c r="D35" s="51">
        <v>1</v>
      </c>
      <c r="E35" s="55">
        <v>1</v>
      </c>
    </row>
    <row r="36" spans="2:5" ht="21" customHeight="1" x14ac:dyDescent="0.25">
      <c r="B36" s="50" t="s">
        <v>195</v>
      </c>
      <c r="C36" s="50" t="s">
        <v>196</v>
      </c>
      <c r="D36" s="51">
        <v>1</v>
      </c>
      <c r="E36" s="51">
        <v>1</v>
      </c>
    </row>
    <row r="37" spans="2:5" ht="21" customHeight="1" x14ac:dyDescent="0.25">
      <c r="B37" s="50" t="s">
        <v>117</v>
      </c>
      <c r="C37" s="50" t="s">
        <v>118</v>
      </c>
      <c r="D37" s="51">
        <v>0.05</v>
      </c>
      <c r="E37" s="51">
        <v>0.05</v>
      </c>
    </row>
    <row r="38" spans="2:5" ht="21" customHeight="1" x14ac:dyDescent="0.25">
      <c r="B38" s="50" t="s">
        <v>295</v>
      </c>
      <c r="C38" s="50" t="s">
        <v>296</v>
      </c>
      <c r="D38" s="103">
        <v>1</v>
      </c>
      <c r="E38" s="51">
        <v>1</v>
      </c>
    </row>
    <row r="39" spans="2:5" ht="21" customHeight="1" x14ac:dyDescent="0.25">
      <c r="B39" s="50" t="s">
        <v>179</v>
      </c>
      <c r="C39" s="50" t="s">
        <v>180</v>
      </c>
      <c r="D39" s="103">
        <v>1</v>
      </c>
      <c r="E39" s="51">
        <v>1</v>
      </c>
    </row>
    <row r="40" spans="2:5" ht="21" customHeight="1" x14ac:dyDescent="0.25">
      <c r="B40" s="50" t="s">
        <v>193</v>
      </c>
      <c r="C40" s="50" t="s">
        <v>194</v>
      </c>
      <c r="D40" s="97">
        <v>1</v>
      </c>
      <c r="E40" s="97">
        <v>1.01</v>
      </c>
    </row>
    <row r="41" spans="2:5" ht="21" customHeight="1" x14ac:dyDescent="0.25">
      <c r="B41" s="50" t="s">
        <v>119</v>
      </c>
      <c r="C41" s="50" t="s">
        <v>120</v>
      </c>
      <c r="D41" s="97">
        <v>0.25</v>
      </c>
      <c r="E41" s="51">
        <v>0.25</v>
      </c>
    </row>
    <row r="42" spans="2:5" ht="21" customHeight="1" x14ac:dyDescent="0.25">
      <c r="B42" s="50" t="s">
        <v>313</v>
      </c>
      <c r="C42" s="50" t="s">
        <v>314</v>
      </c>
      <c r="D42" s="97">
        <v>0.85</v>
      </c>
      <c r="E42" s="97">
        <v>0.85</v>
      </c>
    </row>
    <row r="43" spans="2:5" ht="21" customHeight="1" x14ac:dyDescent="0.25">
      <c r="B43" s="50" t="s">
        <v>319</v>
      </c>
      <c r="C43" s="50" t="s">
        <v>320</v>
      </c>
      <c r="D43" s="97">
        <v>1.05</v>
      </c>
      <c r="E43" s="97">
        <v>1.05</v>
      </c>
    </row>
    <row r="44" spans="2:5" ht="21" customHeight="1" x14ac:dyDescent="0.25">
      <c r="B44" s="50" t="s">
        <v>288</v>
      </c>
      <c r="C44" s="50" t="s">
        <v>289</v>
      </c>
      <c r="D44" s="97">
        <v>0.11</v>
      </c>
      <c r="E44" s="135">
        <v>0.11</v>
      </c>
    </row>
    <row r="45" spans="2:5" ht="21" customHeight="1" x14ac:dyDescent="0.25">
      <c r="B45" s="50" t="s">
        <v>322</v>
      </c>
      <c r="C45" s="50" t="s">
        <v>323</v>
      </c>
      <c r="D45" s="97">
        <v>1</v>
      </c>
      <c r="E45" s="97">
        <v>1</v>
      </c>
    </row>
    <row r="46" spans="2:5" ht="21" customHeight="1" x14ac:dyDescent="0.25">
      <c r="B46" s="50" t="s">
        <v>297</v>
      </c>
      <c r="C46" s="50" t="s">
        <v>298</v>
      </c>
      <c r="D46" s="97">
        <v>0.2</v>
      </c>
      <c r="E46" s="97">
        <v>0.2</v>
      </c>
    </row>
    <row r="47" spans="2:5" ht="24" customHeight="1" x14ac:dyDescent="0.25">
      <c r="B47" s="217" t="s">
        <v>344</v>
      </c>
      <c r="C47" s="217"/>
      <c r="D47" s="217"/>
      <c r="E47" s="217"/>
    </row>
    <row r="48" spans="2:5" ht="18.95" customHeight="1" x14ac:dyDescent="0.25">
      <c r="B48" s="52" t="s">
        <v>43</v>
      </c>
      <c r="C48" s="52" t="s">
        <v>44</v>
      </c>
      <c r="D48" s="52" t="s">
        <v>143</v>
      </c>
      <c r="E48" s="52" t="s">
        <v>144</v>
      </c>
    </row>
    <row r="49" spans="2:5" ht="20.100000000000001" customHeight="1" x14ac:dyDescent="0.25">
      <c r="B49" s="218" t="s">
        <v>75</v>
      </c>
      <c r="C49" s="219"/>
      <c r="D49" s="219"/>
      <c r="E49" s="220"/>
    </row>
    <row r="50" spans="2:5" ht="20.100000000000001" customHeight="1" x14ac:dyDescent="0.25">
      <c r="B50" s="50" t="s">
        <v>275</v>
      </c>
      <c r="C50" s="50" t="s">
        <v>276</v>
      </c>
      <c r="D50" s="97">
        <v>0.85</v>
      </c>
      <c r="E50" s="97">
        <v>0.85</v>
      </c>
    </row>
    <row r="51" spans="2:5" ht="20.100000000000001" customHeight="1" x14ac:dyDescent="0.25">
      <c r="B51" s="214" t="s">
        <v>292</v>
      </c>
      <c r="C51" s="215"/>
      <c r="D51" s="215"/>
      <c r="E51" s="216"/>
    </row>
    <row r="52" spans="2:5" ht="20.100000000000001" customHeight="1" x14ac:dyDescent="0.25">
      <c r="B52" s="54" t="s">
        <v>197</v>
      </c>
      <c r="C52" s="54" t="s">
        <v>198</v>
      </c>
      <c r="D52" s="97">
        <v>1.2</v>
      </c>
      <c r="E52" s="97">
        <v>1.2</v>
      </c>
    </row>
    <row r="53" spans="2:5" ht="20.100000000000001" customHeight="1" x14ac:dyDescent="0.25">
      <c r="B53" s="54" t="s">
        <v>317</v>
      </c>
      <c r="C53" s="54" t="s">
        <v>318</v>
      </c>
      <c r="D53" s="97">
        <v>0.69</v>
      </c>
      <c r="E53" s="97">
        <v>0.69</v>
      </c>
    </row>
    <row r="54" spans="2:5" ht="20.100000000000001" customHeight="1" x14ac:dyDescent="0.25">
      <c r="B54" s="214" t="s">
        <v>80</v>
      </c>
      <c r="C54" s="215"/>
      <c r="D54" s="215"/>
      <c r="E54" s="216"/>
    </row>
    <row r="55" spans="2:5" ht="20.100000000000001" customHeight="1" x14ac:dyDescent="0.25">
      <c r="B55" s="50" t="s">
        <v>199</v>
      </c>
      <c r="C55" s="50" t="s">
        <v>200</v>
      </c>
      <c r="D55" s="51">
        <v>1</v>
      </c>
      <c r="E55" s="55">
        <v>1</v>
      </c>
    </row>
    <row r="56" spans="2:5" ht="20.100000000000001" customHeight="1" x14ac:dyDescent="0.25">
      <c r="B56" s="214" t="s">
        <v>91</v>
      </c>
      <c r="C56" s="215"/>
      <c r="D56" s="215"/>
      <c r="E56" s="216"/>
    </row>
    <row r="57" spans="2:5" ht="20.100000000000001" customHeight="1" x14ac:dyDescent="0.25">
      <c r="B57" s="50" t="s">
        <v>203</v>
      </c>
      <c r="C57" s="50" t="s">
        <v>204</v>
      </c>
      <c r="D57" s="51">
        <v>100</v>
      </c>
      <c r="E57" s="53">
        <v>100</v>
      </c>
    </row>
    <row r="58" spans="2:5" ht="20.100000000000001" customHeight="1" x14ac:dyDescent="0.25">
      <c r="B58" s="218" t="s">
        <v>112</v>
      </c>
      <c r="C58" s="219"/>
      <c r="D58" s="219"/>
      <c r="E58" s="221"/>
    </row>
    <row r="59" spans="2:5" ht="20.100000000000001" customHeight="1" x14ac:dyDescent="0.25">
      <c r="B59" s="54" t="s">
        <v>205</v>
      </c>
      <c r="C59" s="54" t="s">
        <v>206</v>
      </c>
      <c r="D59" s="55" t="s">
        <v>207</v>
      </c>
      <c r="E59" s="55" t="s">
        <v>207</v>
      </c>
    </row>
    <row r="60" spans="2:5" ht="24" customHeight="1" x14ac:dyDescent="0.25">
      <c r="B60" s="217" t="s">
        <v>343</v>
      </c>
      <c r="C60" s="217"/>
      <c r="D60" s="217"/>
      <c r="E60" s="217"/>
    </row>
    <row r="61" spans="2:5" ht="18.95" customHeight="1" x14ac:dyDescent="0.25">
      <c r="B61" s="52" t="s">
        <v>43</v>
      </c>
      <c r="C61" s="52" t="s">
        <v>44</v>
      </c>
      <c r="D61" s="52" t="s">
        <v>143</v>
      </c>
      <c r="E61" s="52" t="s">
        <v>144</v>
      </c>
    </row>
    <row r="62" spans="2:5" ht="20.100000000000001" customHeight="1" x14ac:dyDescent="0.25">
      <c r="B62" s="218" t="s">
        <v>55</v>
      </c>
      <c r="C62" s="219"/>
      <c r="D62" s="219"/>
      <c r="E62" s="220"/>
    </row>
    <row r="63" spans="2:5" ht="22.5" customHeight="1" x14ac:dyDescent="0.25">
      <c r="B63" s="54" t="s">
        <v>328</v>
      </c>
      <c r="C63" s="54" t="s">
        <v>329</v>
      </c>
      <c r="D63" s="55">
        <v>1</v>
      </c>
      <c r="E63" s="55">
        <v>1</v>
      </c>
    </row>
    <row r="64" spans="2:5" ht="23.25" customHeight="1" x14ac:dyDescent="0.25">
      <c r="B64" s="214" t="s">
        <v>91</v>
      </c>
      <c r="C64" s="215"/>
      <c r="D64" s="215"/>
      <c r="E64" s="216"/>
    </row>
    <row r="65" spans="2:5" ht="26.25" customHeight="1" x14ac:dyDescent="0.25">
      <c r="B65" s="83" t="s">
        <v>34</v>
      </c>
      <c r="C65" s="83" t="s">
        <v>134</v>
      </c>
      <c r="D65" s="55">
        <v>1.3</v>
      </c>
      <c r="E65" s="55">
        <v>1.3</v>
      </c>
    </row>
  </sheetData>
  <mergeCells count="18">
    <mergeCell ref="B23:E23"/>
    <mergeCell ref="B54:E54"/>
    <mergeCell ref="B28:E28"/>
    <mergeCell ref="B30:E30"/>
    <mergeCell ref="B47:E47"/>
    <mergeCell ref="B51:E51"/>
    <mergeCell ref="B49:E49"/>
    <mergeCell ref="B10:E10"/>
    <mergeCell ref="B1:E1"/>
    <mergeCell ref="B3:E3"/>
    <mergeCell ref="B19:E19"/>
    <mergeCell ref="B13:E13"/>
    <mergeCell ref="B15:E15"/>
    <mergeCell ref="B64:E64"/>
    <mergeCell ref="B60:E60"/>
    <mergeCell ref="B62:E62"/>
    <mergeCell ref="B58:E58"/>
    <mergeCell ref="B56:E56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0"/>
  <sheetViews>
    <sheetView rightToLeft="1" workbookViewId="0">
      <selection sqref="A1:XFD1048576"/>
    </sheetView>
  </sheetViews>
  <sheetFormatPr defaultRowHeight="18.75" x14ac:dyDescent="0.3"/>
  <cols>
    <col min="1" max="1" width="3.25" style="137" customWidth="1"/>
    <col min="2" max="2" width="22.125" style="138" bestFit="1" customWidth="1"/>
    <col min="3" max="3" width="10.875" style="138" customWidth="1"/>
    <col min="4" max="4" width="10.125" style="138" customWidth="1"/>
    <col min="5" max="5" width="14.25" style="138" customWidth="1"/>
    <col min="6" max="6" width="18.125" style="138" customWidth="1"/>
    <col min="7" max="256" width="9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9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9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9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9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9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9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9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9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9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9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9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9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9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9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9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9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9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9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9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9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9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9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9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9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9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9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9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9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9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9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9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9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9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9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9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9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9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9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9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9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9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9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9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9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9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9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9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9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9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9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9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9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9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9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9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9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9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9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9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9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9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9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9" style="137"/>
  </cols>
  <sheetData>
    <row r="1" spans="2:6" ht="27" customHeight="1" x14ac:dyDescent="0.3">
      <c r="B1" s="255" t="s">
        <v>346</v>
      </c>
      <c r="C1" s="255"/>
    </row>
    <row r="2" spans="2:6" ht="18" customHeight="1" x14ac:dyDescent="0.3">
      <c r="B2" s="256" t="s">
        <v>347</v>
      </c>
      <c r="C2" s="256"/>
      <c r="D2" s="256"/>
      <c r="E2" s="256"/>
    </row>
    <row r="3" spans="2:6" ht="21.95" customHeight="1" x14ac:dyDescent="0.3">
      <c r="B3" s="255"/>
      <c r="C3" s="255"/>
      <c r="D3" s="255"/>
    </row>
    <row r="4" spans="2:6" x14ac:dyDescent="0.3">
      <c r="B4" s="257"/>
      <c r="C4" s="257"/>
      <c r="D4" s="257"/>
      <c r="E4" s="257"/>
      <c r="F4" s="257"/>
    </row>
    <row r="5" spans="2:6" x14ac:dyDescent="0.3">
      <c r="B5" s="258" t="s">
        <v>348</v>
      </c>
      <c r="C5" s="258"/>
      <c r="D5" s="258"/>
      <c r="E5" s="258"/>
      <c r="F5" s="258"/>
    </row>
    <row r="6" spans="2:6" x14ac:dyDescent="0.3">
      <c r="B6" s="259" t="s">
        <v>28</v>
      </c>
      <c r="C6" s="260" t="s">
        <v>44</v>
      </c>
      <c r="D6" s="260" t="s">
        <v>52</v>
      </c>
      <c r="E6" s="260" t="s">
        <v>31</v>
      </c>
      <c r="F6" s="260" t="s">
        <v>54</v>
      </c>
    </row>
    <row r="7" spans="2:6" ht="21.75" customHeight="1" x14ac:dyDescent="0.3">
      <c r="B7" s="261" t="s">
        <v>55</v>
      </c>
      <c r="C7" s="262"/>
      <c r="D7" s="262"/>
      <c r="E7" s="262"/>
      <c r="F7" s="263"/>
    </row>
    <row r="8" spans="2:6" ht="21.75" customHeight="1" x14ac:dyDescent="0.3">
      <c r="B8" s="264" t="s">
        <v>349</v>
      </c>
      <c r="C8" s="265" t="s">
        <v>307</v>
      </c>
      <c r="D8" s="266">
        <v>6</v>
      </c>
      <c r="E8" s="266">
        <v>2000000</v>
      </c>
      <c r="F8" s="266">
        <v>3470000</v>
      </c>
    </row>
    <row r="9" spans="2:6" ht="21.75" customHeight="1" x14ac:dyDescent="0.3">
      <c r="B9" s="267" t="s">
        <v>68</v>
      </c>
      <c r="C9" s="268"/>
      <c r="D9" s="266">
        <f>SUM(D8)</f>
        <v>6</v>
      </c>
      <c r="E9" s="266">
        <f>SUM(E8)</f>
        <v>2000000</v>
      </c>
      <c r="F9" s="266">
        <f>SUM(F8)</f>
        <v>3470000</v>
      </c>
    </row>
    <row r="10" spans="2:6" x14ac:dyDescent="0.3">
      <c r="B10" s="269" t="s">
        <v>350</v>
      </c>
      <c r="C10" s="270"/>
      <c r="D10" s="266">
        <f>D9</f>
        <v>6</v>
      </c>
      <c r="E10" s="266">
        <f>E9</f>
        <v>2000000</v>
      </c>
      <c r="F10" s="266">
        <f>F9</f>
        <v>3470000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T9" sqref="T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62" t="s">
        <v>337</v>
      </c>
      <c r="C2" s="162"/>
      <c r="D2" s="162"/>
      <c r="E2" s="162"/>
      <c r="F2" s="59"/>
      <c r="G2" s="59"/>
      <c r="H2" s="59"/>
      <c r="I2" s="60"/>
    </row>
    <row r="3" spans="2:9" ht="17.25" customHeight="1" x14ac:dyDescent="0.25">
      <c r="B3" s="225" t="s">
        <v>339</v>
      </c>
      <c r="C3" s="225"/>
      <c r="D3" s="225"/>
      <c r="E3" s="225"/>
      <c r="F3" s="225"/>
      <c r="G3" s="225"/>
      <c r="H3" s="225"/>
      <c r="I3" s="225"/>
    </row>
    <row r="4" spans="2:9" ht="17.25" customHeight="1" x14ac:dyDescent="0.25">
      <c r="B4" s="121" t="s">
        <v>43</v>
      </c>
      <c r="C4" s="122" t="s">
        <v>44</v>
      </c>
      <c r="D4" s="122" t="s">
        <v>46</v>
      </c>
      <c r="E4" s="122" t="s">
        <v>47</v>
      </c>
      <c r="F4" s="122" t="s">
        <v>48</v>
      </c>
      <c r="G4" s="123" t="s">
        <v>52</v>
      </c>
      <c r="H4" s="122" t="s">
        <v>53</v>
      </c>
      <c r="I4" s="122" t="s">
        <v>54</v>
      </c>
    </row>
    <row r="5" spans="2:9" ht="17.25" customHeight="1" x14ac:dyDescent="0.25">
      <c r="B5" s="226" t="s">
        <v>55</v>
      </c>
      <c r="C5" s="227"/>
      <c r="D5" s="227"/>
      <c r="E5" s="227"/>
      <c r="F5" s="227"/>
      <c r="G5" s="227"/>
      <c r="H5" s="227"/>
      <c r="I5" s="228"/>
    </row>
    <row r="6" spans="2:9" ht="17.25" customHeight="1" x14ac:dyDescent="0.25">
      <c r="B6" s="95" t="s">
        <v>266</v>
      </c>
      <c r="C6" s="96" t="s">
        <v>216</v>
      </c>
      <c r="D6" s="96">
        <v>0.2</v>
      </c>
      <c r="E6" s="96">
        <v>0.19</v>
      </c>
      <c r="F6" s="96">
        <v>0.19</v>
      </c>
      <c r="G6" s="124">
        <v>13</v>
      </c>
      <c r="H6" s="125">
        <v>154461398</v>
      </c>
      <c r="I6" s="125">
        <v>29832279.600000001</v>
      </c>
    </row>
    <row r="7" spans="2:9" ht="17.25" customHeight="1" x14ac:dyDescent="0.25">
      <c r="B7" s="229" t="s">
        <v>302</v>
      </c>
      <c r="C7" s="230"/>
      <c r="D7" s="231"/>
      <c r="E7" s="231"/>
      <c r="F7" s="231"/>
      <c r="G7" s="125">
        <v>13</v>
      </c>
      <c r="H7" s="125">
        <v>154461398</v>
      </c>
      <c r="I7" s="125">
        <v>29832279.600000001</v>
      </c>
    </row>
    <row r="8" spans="2:9" ht="17.25" customHeight="1" x14ac:dyDescent="0.25">
      <c r="B8" s="226" t="s">
        <v>91</v>
      </c>
      <c r="C8" s="227"/>
      <c r="D8" s="227"/>
      <c r="E8" s="227"/>
      <c r="F8" s="227"/>
      <c r="G8" s="227"/>
      <c r="H8" s="227"/>
      <c r="I8" s="228"/>
    </row>
    <row r="9" spans="2:9" ht="17.25" customHeight="1" x14ac:dyDescent="0.25">
      <c r="B9" s="95" t="s">
        <v>304</v>
      </c>
      <c r="C9" s="96" t="s">
        <v>305</v>
      </c>
      <c r="D9" s="96">
        <v>2.61</v>
      </c>
      <c r="E9" s="96">
        <v>2.5</v>
      </c>
      <c r="F9" s="96">
        <v>2.56</v>
      </c>
      <c r="G9" s="124">
        <v>3</v>
      </c>
      <c r="H9" s="125">
        <v>6904</v>
      </c>
      <c r="I9" s="125">
        <v>17660.73</v>
      </c>
    </row>
    <row r="10" spans="2:9" ht="17.25" customHeight="1" x14ac:dyDescent="0.25">
      <c r="B10" s="229" t="s">
        <v>102</v>
      </c>
      <c r="C10" s="230"/>
      <c r="D10" s="231"/>
      <c r="E10" s="231"/>
      <c r="F10" s="231"/>
      <c r="G10" s="125">
        <v>3</v>
      </c>
      <c r="H10" s="125">
        <v>6904</v>
      </c>
      <c r="I10" s="125">
        <v>17660.73</v>
      </c>
    </row>
    <row r="11" spans="2:9" ht="17.25" customHeight="1" x14ac:dyDescent="0.25">
      <c r="B11" s="232" t="s">
        <v>303</v>
      </c>
      <c r="C11" s="233"/>
      <c r="D11" s="234"/>
      <c r="E11" s="234"/>
      <c r="F11" s="234"/>
      <c r="G11" s="126">
        <f>G10+G7</f>
        <v>16</v>
      </c>
      <c r="H11" s="126">
        <f t="shared" ref="H11:I11" si="0">H10+H7</f>
        <v>154468302</v>
      </c>
      <c r="I11" s="126">
        <f t="shared" si="0"/>
        <v>29849940.330000002</v>
      </c>
    </row>
    <row r="12" spans="2:9" ht="18.75" x14ac:dyDescent="0.25">
      <c r="B12" s="224" t="s">
        <v>212</v>
      </c>
      <c r="C12" s="224"/>
      <c r="D12" s="224"/>
      <c r="E12" s="224"/>
      <c r="F12" s="224"/>
      <c r="G12" s="224"/>
      <c r="H12" s="224"/>
      <c r="I12" s="224"/>
    </row>
    <row r="13" spans="2:9" ht="21" customHeight="1" x14ac:dyDescent="0.25">
      <c r="B13" s="67" t="s">
        <v>43</v>
      </c>
      <c r="C13" s="69" t="s">
        <v>44</v>
      </c>
      <c r="D13" s="240" t="s">
        <v>143</v>
      </c>
      <c r="E13" s="241"/>
      <c r="F13" s="241"/>
      <c r="G13" s="241"/>
      <c r="H13" s="241"/>
      <c r="I13" s="242"/>
    </row>
    <row r="14" spans="2:9" ht="15.75" x14ac:dyDescent="0.25">
      <c r="B14" s="237" t="s">
        <v>55</v>
      </c>
      <c r="C14" s="238"/>
      <c r="D14" s="238"/>
      <c r="E14" s="238"/>
      <c r="F14" s="238"/>
      <c r="G14" s="238"/>
      <c r="H14" s="238"/>
      <c r="I14" s="239"/>
    </row>
    <row r="15" spans="2:9" ht="15" customHeight="1" x14ac:dyDescent="0.25">
      <c r="B15" s="107" t="s">
        <v>214</v>
      </c>
      <c r="C15" s="108" t="s">
        <v>215</v>
      </c>
      <c r="D15" s="243">
        <v>3</v>
      </c>
      <c r="E15" s="244"/>
      <c r="F15" s="244">
        <v>3</v>
      </c>
      <c r="G15" s="244"/>
      <c r="H15" s="244"/>
      <c r="I15" s="245"/>
    </row>
    <row r="16" spans="2:9" ht="15" customHeight="1" x14ac:dyDescent="0.25">
      <c r="B16" s="107" t="s">
        <v>299</v>
      </c>
      <c r="C16" s="108" t="s">
        <v>300</v>
      </c>
      <c r="D16" s="235" t="s">
        <v>213</v>
      </c>
      <c r="E16" s="217"/>
      <c r="F16" s="217"/>
      <c r="G16" s="217"/>
      <c r="H16" s="217"/>
      <c r="I16" s="236"/>
    </row>
    <row r="17" spans="2:9" ht="15.75" x14ac:dyDescent="0.25">
      <c r="B17" s="237" t="s">
        <v>75</v>
      </c>
      <c r="C17" s="238"/>
      <c r="D17" s="238"/>
      <c r="E17" s="238"/>
      <c r="F17" s="238"/>
      <c r="G17" s="238"/>
      <c r="H17" s="238"/>
      <c r="I17" s="239"/>
    </row>
    <row r="18" spans="2:9" ht="15" customHeight="1" x14ac:dyDescent="0.25">
      <c r="B18" s="71" t="s">
        <v>217</v>
      </c>
      <c r="C18" s="74" t="s">
        <v>218</v>
      </c>
      <c r="D18" s="235" t="s">
        <v>213</v>
      </c>
      <c r="E18" s="217"/>
      <c r="F18" s="217"/>
      <c r="G18" s="217"/>
      <c r="H18" s="217"/>
      <c r="I18" s="236"/>
    </row>
    <row r="19" spans="2:9" ht="15" customHeight="1" x14ac:dyDescent="0.25">
      <c r="B19" s="71" t="s">
        <v>219</v>
      </c>
      <c r="C19" s="74" t="s">
        <v>220</v>
      </c>
      <c r="D19" s="235" t="s">
        <v>213</v>
      </c>
      <c r="E19" s="217"/>
      <c r="F19" s="217"/>
      <c r="G19" s="217"/>
      <c r="H19" s="217"/>
      <c r="I19" s="236"/>
    </row>
    <row r="20" spans="2:9" ht="15" customHeight="1" x14ac:dyDescent="0.25">
      <c r="B20" s="71" t="s">
        <v>222</v>
      </c>
      <c r="C20" s="74" t="s">
        <v>223</v>
      </c>
      <c r="D20" s="235" t="s">
        <v>213</v>
      </c>
      <c r="E20" s="217"/>
      <c r="F20" s="217"/>
      <c r="G20" s="217"/>
      <c r="H20" s="217"/>
      <c r="I20" s="236"/>
    </row>
    <row r="21" spans="2:9" ht="15" customHeight="1" x14ac:dyDescent="0.25">
      <c r="B21" s="71" t="s">
        <v>281</v>
      </c>
      <c r="C21" s="74" t="s">
        <v>221</v>
      </c>
      <c r="D21" s="243">
        <v>0.5</v>
      </c>
      <c r="E21" s="244"/>
      <c r="F21" s="244"/>
      <c r="G21" s="244"/>
      <c r="H21" s="244"/>
      <c r="I21" s="245"/>
    </row>
    <row r="22" spans="2:9" ht="15" customHeight="1" x14ac:dyDescent="0.25">
      <c r="B22" s="71" t="s">
        <v>267</v>
      </c>
      <c r="C22" s="74" t="s">
        <v>268</v>
      </c>
      <c r="D22" s="243">
        <v>1</v>
      </c>
      <c r="E22" s="244"/>
      <c r="F22" s="244"/>
      <c r="G22" s="244"/>
      <c r="H22" s="244"/>
      <c r="I22" s="245"/>
    </row>
    <row r="23" spans="2:9" ht="15" customHeight="1" x14ac:dyDescent="0.25">
      <c r="B23" s="246" t="s">
        <v>224</v>
      </c>
      <c r="C23" s="247"/>
      <c r="D23" s="247"/>
      <c r="E23" s="247"/>
      <c r="F23" s="247"/>
      <c r="G23" s="247"/>
      <c r="H23" s="247"/>
      <c r="I23" s="248"/>
    </row>
    <row r="24" spans="2:9" ht="15" customHeight="1" x14ac:dyDescent="0.25">
      <c r="B24" s="71" t="s">
        <v>227</v>
      </c>
      <c r="C24" s="74" t="s">
        <v>228</v>
      </c>
      <c r="D24" s="243">
        <v>1</v>
      </c>
      <c r="E24" s="244"/>
      <c r="F24" s="244"/>
      <c r="G24" s="244"/>
      <c r="H24" s="244"/>
      <c r="I24" s="245"/>
    </row>
    <row r="25" spans="2:9" ht="15" customHeight="1" x14ac:dyDescent="0.25">
      <c r="B25" s="71" t="s">
        <v>229</v>
      </c>
      <c r="C25" s="74" t="s">
        <v>230</v>
      </c>
      <c r="D25" s="235" t="s">
        <v>213</v>
      </c>
      <c r="E25" s="217"/>
      <c r="F25" s="217"/>
      <c r="G25" s="217"/>
      <c r="H25" s="217"/>
      <c r="I25" s="236"/>
    </row>
    <row r="26" spans="2:9" ht="15" customHeight="1" x14ac:dyDescent="0.25">
      <c r="B26" s="95" t="s">
        <v>225</v>
      </c>
      <c r="C26" s="96" t="s">
        <v>226</v>
      </c>
      <c r="D26" s="243">
        <v>9.5</v>
      </c>
      <c r="E26" s="244"/>
      <c r="F26" s="244"/>
      <c r="G26" s="244"/>
      <c r="H26" s="244"/>
      <c r="I26" s="245"/>
    </row>
    <row r="27" spans="2:9" ht="15" customHeight="1" x14ac:dyDescent="0.25">
      <c r="B27" s="71" t="s">
        <v>231</v>
      </c>
      <c r="C27" s="74" t="s">
        <v>232</v>
      </c>
      <c r="D27" s="243">
        <v>1</v>
      </c>
      <c r="E27" s="244"/>
      <c r="F27" s="244"/>
      <c r="G27" s="244"/>
      <c r="H27" s="244"/>
      <c r="I27" s="245"/>
    </row>
    <row r="28" spans="2:9" ht="15.75" x14ac:dyDescent="0.25">
      <c r="B28" s="71" t="s">
        <v>324</v>
      </c>
      <c r="C28" s="74" t="s">
        <v>325</v>
      </c>
      <c r="D28" s="243">
        <v>10</v>
      </c>
      <c r="E28" s="244"/>
      <c r="F28" s="244"/>
      <c r="G28" s="244"/>
      <c r="H28" s="244"/>
      <c r="I28" s="245"/>
    </row>
  </sheetData>
  <mergeCells count="27">
    <mergeCell ref="D28:I28"/>
    <mergeCell ref="D27:I27"/>
    <mergeCell ref="D16:I16"/>
    <mergeCell ref="B14:I14"/>
    <mergeCell ref="D13:I13"/>
    <mergeCell ref="D15:I15"/>
    <mergeCell ref="D26:I26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48AB-A591-4120-9D91-185D31C9328D}">
  <dimension ref="B1:F10"/>
  <sheetViews>
    <sheetView rightToLeft="1" workbookViewId="0">
      <selection activeCell="T10" sqref="T10"/>
    </sheetView>
  </sheetViews>
  <sheetFormatPr defaultColWidth="7.875" defaultRowHeight="18.75" x14ac:dyDescent="0.3"/>
  <cols>
    <col min="1" max="1" width="3.25" style="141" customWidth="1"/>
    <col min="2" max="2" width="22.125" style="141" bestFit="1" customWidth="1"/>
    <col min="3" max="3" width="10.875" style="141" customWidth="1"/>
    <col min="4" max="4" width="10.125" style="141" customWidth="1"/>
    <col min="5" max="5" width="16.25" style="141" customWidth="1"/>
    <col min="6" max="6" width="18.125" style="141" customWidth="1"/>
    <col min="7" max="256" width="7.875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6.25" style="141" customWidth="1"/>
    <col min="262" max="262" width="18.125" style="141" customWidth="1"/>
    <col min="263" max="512" width="7.875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6.25" style="141" customWidth="1"/>
    <col min="518" max="518" width="18.125" style="141" customWidth="1"/>
    <col min="519" max="768" width="7.875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6.25" style="141" customWidth="1"/>
    <col min="774" max="774" width="18.125" style="141" customWidth="1"/>
    <col min="775" max="1024" width="7.875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6.25" style="141" customWidth="1"/>
    <col min="1030" max="1030" width="18.125" style="141" customWidth="1"/>
    <col min="1031" max="1280" width="7.875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6.25" style="141" customWidth="1"/>
    <col min="1286" max="1286" width="18.125" style="141" customWidth="1"/>
    <col min="1287" max="1536" width="7.875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6.25" style="141" customWidth="1"/>
    <col min="1542" max="1542" width="18.125" style="141" customWidth="1"/>
    <col min="1543" max="1792" width="7.875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6.25" style="141" customWidth="1"/>
    <col min="1798" max="1798" width="18.125" style="141" customWidth="1"/>
    <col min="1799" max="2048" width="7.875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6.25" style="141" customWidth="1"/>
    <col min="2054" max="2054" width="18.125" style="141" customWidth="1"/>
    <col min="2055" max="2304" width="7.875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6.25" style="141" customWidth="1"/>
    <col min="2310" max="2310" width="18.125" style="141" customWidth="1"/>
    <col min="2311" max="2560" width="7.875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6.25" style="141" customWidth="1"/>
    <col min="2566" max="2566" width="18.125" style="141" customWidth="1"/>
    <col min="2567" max="2816" width="7.875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6.25" style="141" customWidth="1"/>
    <col min="2822" max="2822" width="18.125" style="141" customWidth="1"/>
    <col min="2823" max="3072" width="7.875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6.25" style="141" customWidth="1"/>
    <col min="3078" max="3078" width="18.125" style="141" customWidth="1"/>
    <col min="3079" max="3328" width="7.875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6.25" style="141" customWidth="1"/>
    <col min="3334" max="3334" width="18.125" style="141" customWidth="1"/>
    <col min="3335" max="3584" width="7.875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6.25" style="141" customWidth="1"/>
    <col min="3590" max="3590" width="18.125" style="141" customWidth="1"/>
    <col min="3591" max="3840" width="7.875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6.25" style="141" customWidth="1"/>
    <col min="3846" max="3846" width="18.125" style="141" customWidth="1"/>
    <col min="3847" max="4096" width="7.875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6.25" style="141" customWidth="1"/>
    <col min="4102" max="4102" width="18.125" style="141" customWidth="1"/>
    <col min="4103" max="4352" width="7.875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6.25" style="141" customWidth="1"/>
    <col min="4358" max="4358" width="18.125" style="141" customWidth="1"/>
    <col min="4359" max="4608" width="7.875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6.25" style="141" customWidth="1"/>
    <col min="4614" max="4614" width="18.125" style="141" customWidth="1"/>
    <col min="4615" max="4864" width="7.875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6.25" style="141" customWidth="1"/>
    <col min="4870" max="4870" width="18.125" style="141" customWidth="1"/>
    <col min="4871" max="5120" width="7.875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6.25" style="141" customWidth="1"/>
    <col min="5126" max="5126" width="18.125" style="141" customWidth="1"/>
    <col min="5127" max="5376" width="7.875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6.25" style="141" customWidth="1"/>
    <col min="5382" max="5382" width="18.125" style="141" customWidth="1"/>
    <col min="5383" max="5632" width="7.875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6.25" style="141" customWidth="1"/>
    <col min="5638" max="5638" width="18.125" style="141" customWidth="1"/>
    <col min="5639" max="5888" width="7.875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6.25" style="141" customWidth="1"/>
    <col min="5894" max="5894" width="18.125" style="141" customWidth="1"/>
    <col min="5895" max="6144" width="7.875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6.25" style="141" customWidth="1"/>
    <col min="6150" max="6150" width="18.125" style="141" customWidth="1"/>
    <col min="6151" max="6400" width="7.875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6.25" style="141" customWidth="1"/>
    <col min="6406" max="6406" width="18.125" style="141" customWidth="1"/>
    <col min="6407" max="6656" width="7.875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6.25" style="141" customWidth="1"/>
    <col min="6662" max="6662" width="18.125" style="141" customWidth="1"/>
    <col min="6663" max="6912" width="7.875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6.25" style="141" customWidth="1"/>
    <col min="6918" max="6918" width="18.125" style="141" customWidth="1"/>
    <col min="6919" max="7168" width="7.875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6.25" style="141" customWidth="1"/>
    <col min="7174" max="7174" width="18.125" style="141" customWidth="1"/>
    <col min="7175" max="7424" width="7.875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6.25" style="141" customWidth="1"/>
    <col min="7430" max="7430" width="18.125" style="141" customWidth="1"/>
    <col min="7431" max="7680" width="7.875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6.25" style="141" customWidth="1"/>
    <col min="7686" max="7686" width="18.125" style="141" customWidth="1"/>
    <col min="7687" max="7936" width="7.875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6.25" style="141" customWidth="1"/>
    <col min="7942" max="7942" width="18.125" style="141" customWidth="1"/>
    <col min="7943" max="8192" width="7.875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6.25" style="141" customWidth="1"/>
    <col min="8198" max="8198" width="18.125" style="141" customWidth="1"/>
    <col min="8199" max="8448" width="7.875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6.25" style="141" customWidth="1"/>
    <col min="8454" max="8454" width="18.125" style="141" customWidth="1"/>
    <col min="8455" max="8704" width="7.875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6.25" style="141" customWidth="1"/>
    <col min="8710" max="8710" width="18.125" style="141" customWidth="1"/>
    <col min="8711" max="8960" width="7.875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6.25" style="141" customWidth="1"/>
    <col min="8966" max="8966" width="18.125" style="141" customWidth="1"/>
    <col min="8967" max="9216" width="7.875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6.25" style="141" customWidth="1"/>
    <col min="9222" max="9222" width="18.125" style="141" customWidth="1"/>
    <col min="9223" max="9472" width="7.875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6.25" style="141" customWidth="1"/>
    <col min="9478" max="9478" width="18.125" style="141" customWidth="1"/>
    <col min="9479" max="9728" width="7.875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6.25" style="141" customWidth="1"/>
    <col min="9734" max="9734" width="18.125" style="141" customWidth="1"/>
    <col min="9735" max="9984" width="7.875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6.25" style="141" customWidth="1"/>
    <col min="9990" max="9990" width="18.125" style="141" customWidth="1"/>
    <col min="9991" max="10240" width="7.875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6.25" style="141" customWidth="1"/>
    <col min="10246" max="10246" width="18.125" style="141" customWidth="1"/>
    <col min="10247" max="10496" width="7.875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6.25" style="141" customWidth="1"/>
    <col min="10502" max="10502" width="18.125" style="141" customWidth="1"/>
    <col min="10503" max="10752" width="7.875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6.25" style="141" customWidth="1"/>
    <col min="10758" max="10758" width="18.125" style="141" customWidth="1"/>
    <col min="10759" max="11008" width="7.875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6.25" style="141" customWidth="1"/>
    <col min="11014" max="11014" width="18.125" style="141" customWidth="1"/>
    <col min="11015" max="11264" width="7.875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6.25" style="141" customWidth="1"/>
    <col min="11270" max="11270" width="18.125" style="141" customWidth="1"/>
    <col min="11271" max="11520" width="7.875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6.25" style="141" customWidth="1"/>
    <col min="11526" max="11526" width="18.125" style="141" customWidth="1"/>
    <col min="11527" max="11776" width="7.875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6.25" style="141" customWidth="1"/>
    <col min="11782" max="11782" width="18.125" style="141" customWidth="1"/>
    <col min="11783" max="12032" width="7.875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6.25" style="141" customWidth="1"/>
    <col min="12038" max="12038" width="18.125" style="141" customWidth="1"/>
    <col min="12039" max="12288" width="7.875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6.25" style="141" customWidth="1"/>
    <col min="12294" max="12294" width="18.125" style="141" customWidth="1"/>
    <col min="12295" max="12544" width="7.875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6.25" style="141" customWidth="1"/>
    <col min="12550" max="12550" width="18.125" style="141" customWidth="1"/>
    <col min="12551" max="12800" width="7.875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6.25" style="141" customWidth="1"/>
    <col min="12806" max="12806" width="18.125" style="141" customWidth="1"/>
    <col min="12807" max="13056" width="7.875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6.25" style="141" customWidth="1"/>
    <col min="13062" max="13062" width="18.125" style="141" customWidth="1"/>
    <col min="13063" max="13312" width="7.875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6.25" style="141" customWidth="1"/>
    <col min="13318" max="13318" width="18.125" style="141" customWidth="1"/>
    <col min="13319" max="13568" width="7.875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6.25" style="141" customWidth="1"/>
    <col min="13574" max="13574" width="18.125" style="141" customWidth="1"/>
    <col min="13575" max="13824" width="7.875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6.25" style="141" customWidth="1"/>
    <col min="13830" max="13830" width="18.125" style="141" customWidth="1"/>
    <col min="13831" max="14080" width="7.875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6.25" style="141" customWidth="1"/>
    <col min="14086" max="14086" width="18.125" style="141" customWidth="1"/>
    <col min="14087" max="14336" width="7.875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6.25" style="141" customWidth="1"/>
    <col min="14342" max="14342" width="18.125" style="141" customWidth="1"/>
    <col min="14343" max="14592" width="7.875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6.25" style="141" customWidth="1"/>
    <col min="14598" max="14598" width="18.125" style="141" customWidth="1"/>
    <col min="14599" max="14848" width="7.875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6.25" style="141" customWidth="1"/>
    <col min="14854" max="14854" width="18.125" style="141" customWidth="1"/>
    <col min="14855" max="15104" width="7.875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6.25" style="141" customWidth="1"/>
    <col min="15110" max="15110" width="18.125" style="141" customWidth="1"/>
    <col min="15111" max="15360" width="7.875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6.25" style="141" customWidth="1"/>
    <col min="15366" max="15366" width="18.125" style="141" customWidth="1"/>
    <col min="15367" max="15616" width="7.875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6.25" style="141" customWidth="1"/>
    <col min="15622" max="15622" width="18.125" style="141" customWidth="1"/>
    <col min="15623" max="15872" width="7.875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6.25" style="141" customWidth="1"/>
    <col min="15878" max="15878" width="18.125" style="141" customWidth="1"/>
    <col min="15879" max="16128" width="7.875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6.25" style="141" customWidth="1"/>
    <col min="16134" max="16134" width="18.125" style="141" customWidth="1"/>
    <col min="16135" max="16384" width="7.875" style="141"/>
  </cols>
  <sheetData>
    <row r="1" spans="2:6" ht="27" customHeight="1" x14ac:dyDescent="0.3">
      <c r="B1" s="271" t="s">
        <v>346</v>
      </c>
      <c r="C1" s="271"/>
    </row>
    <row r="2" spans="2:6" ht="18" customHeight="1" x14ac:dyDescent="0.3">
      <c r="B2" s="256" t="s">
        <v>351</v>
      </c>
      <c r="C2" s="256"/>
      <c r="D2" s="256"/>
      <c r="E2" s="256"/>
    </row>
    <row r="3" spans="2:6" ht="21.95" customHeight="1" x14ac:dyDescent="0.3">
      <c r="B3" s="271"/>
      <c r="C3" s="271"/>
      <c r="D3" s="271"/>
    </row>
    <row r="5" spans="2:6" x14ac:dyDescent="0.3">
      <c r="B5" s="272" t="s">
        <v>352</v>
      </c>
      <c r="C5" s="272"/>
      <c r="D5" s="272"/>
      <c r="E5" s="272"/>
      <c r="F5" s="272"/>
    </row>
    <row r="6" spans="2:6" x14ac:dyDescent="0.3">
      <c r="B6" s="273" t="s">
        <v>28</v>
      </c>
      <c r="C6" s="274" t="s">
        <v>44</v>
      </c>
      <c r="D6" s="274" t="s">
        <v>52</v>
      </c>
      <c r="E6" s="274" t="s">
        <v>31</v>
      </c>
      <c r="F6" s="274" t="s">
        <v>54</v>
      </c>
    </row>
    <row r="7" spans="2:6" ht="21.95" customHeight="1" x14ac:dyDescent="0.3">
      <c r="B7" s="275" t="s">
        <v>55</v>
      </c>
      <c r="C7" s="276"/>
      <c r="D7" s="276"/>
      <c r="E7" s="276"/>
      <c r="F7" s="277"/>
    </row>
    <row r="8" spans="2:6" ht="21.95" customHeight="1" x14ac:dyDescent="0.3">
      <c r="B8" s="278" t="s">
        <v>353</v>
      </c>
      <c r="C8" s="279" t="s">
        <v>216</v>
      </c>
      <c r="D8" s="280">
        <v>4</v>
      </c>
      <c r="E8" s="280">
        <v>100000000</v>
      </c>
      <c r="F8" s="280">
        <v>19000000</v>
      </c>
    </row>
    <row r="9" spans="2:6" ht="21.95" customHeight="1" x14ac:dyDescent="0.3">
      <c r="B9" s="281" t="s">
        <v>354</v>
      </c>
      <c r="C9" s="282"/>
      <c r="D9" s="280">
        <f>SUM(D8)</f>
        <v>4</v>
      </c>
      <c r="E9" s="280">
        <f>SUM(E8)</f>
        <v>100000000</v>
      </c>
      <c r="F9" s="280">
        <f>SUM(F8)</f>
        <v>19000000</v>
      </c>
    </row>
    <row r="10" spans="2:6" ht="21" customHeight="1" x14ac:dyDescent="0.3">
      <c r="B10" s="283" t="s">
        <v>350</v>
      </c>
      <c r="C10" s="284"/>
      <c r="D10" s="280">
        <f>D9</f>
        <v>4</v>
      </c>
      <c r="E10" s="280">
        <f>E9</f>
        <v>100000000</v>
      </c>
      <c r="F10" s="280">
        <f>F9</f>
        <v>19000000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14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tabSelected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62" t="s">
        <v>337</v>
      </c>
      <c r="C2" s="162"/>
      <c r="D2" s="162"/>
      <c r="E2" s="162"/>
      <c r="F2" s="65"/>
      <c r="G2" s="66"/>
    </row>
    <row r="3" spans="1:7" ht="26.25" x14ac:dyDescent="0.25">
      <c r="B3" s="251" t="s">
        <v>233</v>
      </c>
      <c r="C3" s="251"/>
      <c r="D3" s="251"/>
      <c r="E3" s="251"/>
      <c r="F3" s="251"/>
      <c r="G3" s="251"/>
    </row>
    <row r="4" spans="1:7" ht="18.75" x14ac:dyDescent="0.25">
      <c r="B4" s="67" t="s">
        <v>234</v>
      </c>
      <c r="C4" s="68" t="s">
        <v>235</v>
      </c>
      <c r="D4" s="69" t="s">
        <v>236</v>
      </c>
      <c r="E4" s="252" t="s">
        <v>237</v>
      </c>
      <c r="F4" s="253"/>
      <c r="G4" s="70" t="s">
        <v>238</v>
      </c>
    </row>
    <row r="5" spans="1:7" ht="21.95" customHeight="1" x14ac:dyDescent="0.25">
      <c r="B5" s="71" t="s">
        <v>239</v>
      </c>
      <c r="C5" s="101" t="s">
        <v>240</v>
      </c>
      <c r="D5" s="37" t="s">
        <v>321</v>
      </c>
      <c r="E5" s="254">
        <v>1001095</v>
      </c>
      <c r="F5" s="250"/>
      <c r="G5" s="128">
        <v>46640</v>
      </c>
    </row>
    <row r="6" spans="1:7" ht="21.95" customHeight="1" x14ac:dyDescent="0.25">
      <c r="B6" s="71" t="s">
        <v>239</v>
      </c>
      <c r="C6" s="36" t="s">
        <v>241</v>
      </c>
      <c r="D6" s="37" t="s">
        <v>242</v>
      </c>
      <c r="E6" s="249" t="s">
        <v>243</v>
      </c>
      <c r="F6" s="250"/>
      <c r="G6" s="72" t="s">
        <v>244</v>
      </c>
    </row>
    <row r="7" spans="1:7" ht="21.95" customHeight="1" x14ac:dyDescent="0.25">
      <c r="B7" s="71" t="s">
        <v>239</v>
      </c>
      <c r="C7" s="36" t="s">
        <v>245</v>
      </c>
      <c r="D7" s="37" t="s">
        <v>246</v>
      </c>
      <c r="E7" s="249" t="s">
        <v>243</v>
      </c>
      <c r="F7" s="250"/>
      <c r="G7" s="72" t="s">
        <v>247</v>
      </c>
    </row>
    <row r="8" spans="1:7" ht="21.95" customHeight="1" x14ac:dyDescent="0.25">
      <c r="B8" s="95" t="s">
        <v>249</v>
      </c>
      <c r="C8" s="101" t="s">
        <v>240</v>
      </c>
      <c r="D8" s="37" t="s">
        <v>250</v>
      </c>
      <c r="E8" s="249">
        <v>951110</v>
      </c>
      <c r="F8" s="250"/>
      <c r="G8" s="143" t="s">
        <v>336</v>
      </c>
    </row>
    <row r="9" spans="1:7" ht="21.95" customHeight="1" x14ac:dyDescent="0.25">
      <c r="B9" s="71" t="s">
        <v>248</v>
      </c>
      <c r="C9" s="133" t="s">
        <v>241</v>
      </c>
      <c r="D9" s="37" t="s">
        <v>251</v>
      </c>
      <c r="E9" s="249">
        <v>507301</v>
      </c>
      <c r="F9" s="250"/>
      <c r="G9" s="134"/>
    </row>
    <row r="10" spans="1:7" ht="21.95" customHeight="1" x14ac:dyDescent="0.25">
      <c r="B10" s="95" t="s">
        <v>249</v>
      </c>
      <c r="C10" s="130" t="s">
        <v>241</v>
      </c>
      <c r="D10" s="37" t="s">
        <v>253</v>
      </c>
      <c r="E10" s="249">
        <v>965050</v>
      </c>
      <c r="F10" s="250"/>
      <c r="G10" s="128" t="s">
        <v>310</v>
      </c>
    </row>
    <row r="11" spans="1:7" ht="21.95" customHeight="1" x14ac:dyDescent="0.25">
      <c r="B11" s="71" t="s">
        <v>248</v>
      </c>
      <c r="C11" s="36" t="s">
        <v>245</v>
      </c>
      <c r="D11" s="37" t="s">
        <v>254</v>
      </c>
      <c r="E11" s="249" t="s">
        <v>243</v>
      </c>
      <c r="F11" s="250"/>
      <c r="G11" s="72" t="s">
        <v>255</v>
      </c>
    </row>
    <row r="12" spans="1:7" ht="21.95" customHeight="1" x14ac:dyDescent="0.25">
      <c r="B12" s="71" t="s">
        <v>252</v>
      </c>
      <c r="C12" s="101" t="s">
        <v>245</v>
      </c>
      <c r="D12" s="37" t="s">
        <v>256</v>
      </c>
      <c r="E12" s="249">
        <v>978181.82</v>
      </c>
      <c r="F12" s="250"/>
      <c r="G12" s="102"/>
    </row>
    <row r="13" spans="1:7" ht="21.95" customHeight="1" x14ac:dyDescent="0.25">
      <c r="B13" s="71" t="s">
        <v>257</v>
      </c>
      <c r="C13" s="36" t="s">
        <v>240</v>
      </c>
      <c r="D13" s="37" t="s">
        <v>258</v>
      </c>
      <c r="E13" s="249" t="s">
        <v>243</v>
      </c>
      <c r="F13" s="250"/>
      <c r="G13" s="72">
        <v>46662</v>
      </c>
    </row>
    <row r="14" spans="1:7" ht="21.95" customHeight="1" x14ac:dyDescent="0.25">
      <c r="B14" s="71" t="s">
        <v>259</v>
      </c>
      <c r="C14" s="36" t="s">
        <v>240</v>
      </c>
      <c r="D14" s="37" t="s">
        <v>260</v>
      </c>
      <c r="E14" s="249" t="s">
        <v>243</v>
      </c>
      <c r="F14" s="250"/>
      <c r="G14" s="72">
        <v>47363</v>
      </c>
    </row>
    <row r="15" spans="1:7" ht="21.95" customHeight="1" x14ac:dyDescent="0.25">
      <c r="B15" s="71" t="s">
        <v>257</v>
      </c>
      <c r="C15" s="36" t="s">
        <v>241</v>
      </c>
      <c r="D15" s="37" t="s">
        <v>261</v>
      </c>
      <c r="E15" s="249" t="s">
        <v>243</v>
      </c>
      <c r="F15" s="250"/>
      <c r="G15" s="72" t="s">
        <v>262</v>
      </c>
    </row>
    <row r="16" spans="1:7" ht="21.95" customHeight="1" x14ac:dyDescent="0.25">
      <c r="B16" s="71" t="s">
        <v>259</v>
      </c>
      <c r="C16" s="36" t="s">
        <v>241</v>
      </c>
      <c r="D16" s="37" t="s">
        <v>263</v>
      </c>
      <c r="E16" s="249" t="s">
        <v>243</v>
      </c>
      <c r="F16" s="250"/>
      <c r="G16" s="72" t="s">
        <v>264</v>
      </c>
    </row>
    <row r="17" spans="2:7" ht="15.75" x14ac:dyDescent="0.25">
      <c r="B17" s="71" t="s">
        <v>257</v>
      </c>
      <c r="C17" s="101" t="s">
        <v>245</v>
      </c>
      <c r="D17" s="142" t="s">
        <v>332</v>
      </c>
      <c r="E17" s="249" t="s">
        <v>243</v>
      </c>
      <c r="F17" s="250"/>
      <c r="G17" s="143" t="s">
        <v>334</v>
      </c>
    </row>
    <row r="18" spans="2:7" ht="15.75" x14ac:dyDescent="0.25">
      <c r="B18" s="71" t="s">
        <v>259</v>
      </c>
      <c r="C18" s="101" t="s">
        <v>245</v>
      </c>
      <c r="D18" s="142" t="s">
        <v>333</v>
      </c>
      <c r="E18" s="249" t="s">
        <v>243</v>
      </c>
      <c r="F18" s="250"/>
      <c r="G18" s="143" t="s">
        <v>335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2026-04-22T10:54:05Z</cp:lastPrinted>
  <dcterms:created xsi:type="dcterms:W3CDTF">2026-01-04T07:55:20Z</dcterms:created>
  <dcterms:modified xsi:type="dcterms:W3CDTF">2026-04-22T10:56:47Z</dcterms:modified>
</cp:coreProperties>
</file>