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1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3" i="8" l="1"/>
  <c r="M63" i="8"/>
  <c r="N63" i="8"/>
  <c r="E10" i="10" l="1"/>
  <c r="D10" i="10"/>
  <c r="F9" i="10"/>
  <c r="F10" i="10" s="1"/>
  <c r="E9" i="10"/>
  <c r="D9" i="10"/>
  <c r="L49" i="8" l="1"/>
  <c r="M49" i="8"/>
  <c r="N49" i="8"/>
  <c r="L67" i="8"/>
  <c r="M67" i="8"/>
  <c r="N67" i="8"/>
  <c r="N68" i="8" s="1"/>
  <c r="M68" i="8"/>
  <c r="L68" i="8"/>
  <c r="L90" i="8" s="1"/>
  <c r="M50" i="8"/>
  <c r="N50" i="8"/>
  <c r="L50" i="8"/>
  <c r="L57" i="8"/>
  <c r="M57" i="8"/>
  <c r="N57" i="8"/>
  <c r="L45" i="8"/>
  <c r="M45" i="8"/>
  <c r="N45" i="8"/>
  <c r="L37" i="8"/>
  <c r="M37" i="8"/>
  <c r="N37" i="8"/>
  <c r="M90" i="8" l="1"/>
  <c r="N90" i="8"/>
  <c r="L73" i="8"/>
  <c r="M73" i="8"/>
  <c r="N73" i="8"/>
  <c r="L82" i="8"/>
  <c r="M82" i="8"/>
  <c r="N82" i="8"/>
  <c r="L27" i="8" l="1"/>
  <c r="M27" i="8"/>
  <c r="N27" i="8"/>
  <c r="L77" i="8" l="1"/>
  <c r="M77" i="8"/>
  <c r="N77" i="8"/>
  <c r="L60" i="8" l="1"/>
  <c r="M60" i="8"/>
  <c r="N60" i="8"/>
  <c r="L17" i="8" l="1"/>
  <c r="M17" i="8"/>
  <c r="N17" i="8"/>
  <c r="L20" i="8" l="1"/>
  <c r="M20" i="8"/>
  <c r="N20" i="8"/>
  <c r="K11" i="1" l="1"/>
  <c r="L88" i="8" l="1"/>
  <c r="M88" i="8"/>
  <c r="N88" i="8"/>
  <c r="L85" i="8"/>
  <c r="M85" i="8"/>
  <c r="N85" i="8"/>
  <c r="N89" i="8" l="1"/>
  <c r="M89" i="8"/>
  <c r="D4" i="1" s="1"/>
  <c r="L89" i="8"/>
  <c r="O4" i="1" s="1"/>
  <c r="I4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<sst xmlns="http://schemas.openxmlformats.org/spreadsheetml/2006/main" count="531" uniqueCount="347">
  <si>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</si>
  <si>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</si>
  <si>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</si>
  <si>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</si>
  <si>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</si>
  <si>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</si>
  <si>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</si>
  <si>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</si>
  <si>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</si>
  <si>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</si>
  <si>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</si>
  <si>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</si>
  <si>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</si>
  <si>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</si>
  <si>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</si>
  <si>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</si>
  <si>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</si>
  <si>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</si>
  <si>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</si>
  <si>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</si>
  <si>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</si>
  <si>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</si>
  <si>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</si>
  <si>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</si>
  <si>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</si>
  <si>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</si>
  <si>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</si>
  <si>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</si>
  <si>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</si>
  <si>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</si>
  <si>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</si>
  <si>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</si>
  <si>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</si>
  <si>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</si>
  <si>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</si>
  <si>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</si>
  <si>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</si>
  <si>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</si>
  <si>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</si>
  <si>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</si>
  <si>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</si>
  <si>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</si>
  <si>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</si>
  <si>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</si>
  <si>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</si>
  <si>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</si>
  <si>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</si>
  <si>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</si>
  <si>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</si>
  <si>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</si>
  <si>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</si>
  <si>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</si>
  <si>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</si>
  <si>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</si>
  <si>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</si>
  <si>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</si>
  <si>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</si>
  <si>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</si>
  <si>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</si>
  <si>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</si>
  <si>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</si>
  <si>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</si>
  <si>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</si>
  <si>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</si>
  <si>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</si>
  <si>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</si>
  <si>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</si>
  <si>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</si>
  <si>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</si>
  <si>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</si>
  <si>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</si>
  <si>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</si>
  <si>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</si>
  <si>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</si>
  <si>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</si>
  <si>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</si>
  <si>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</si>
  <si>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</si>
  <si>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</si>
  <si>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</si>
  <si>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</si>
  <si>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</si>
  <si>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</si>
  <si>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</si>
  <si>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</si>
  <si>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</si>
  <si>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</si>
  <si>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</si>
  <si>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</si>
  <si>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</si>
  <si>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</si>
  <si>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</si>
  <si>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</si>
  <si>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</si>
  <si>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</si>
  <si>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</si>
  <si>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</si>
  <si>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</si>
  <si>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</si>
  <si>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</si>
  <si>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</si>
  <si>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</si>
  <si>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</si>
  <si>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</si>
  <si>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</si>
  <si>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</si>
  <si>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</si>
  <si>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</si>
  <si>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</si>
  <si>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</si>
  <si>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</si>
  <si>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</si>
  <si>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</si>
  <si>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</si>
  <si>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</si>
  <si>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</si>
  <si>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</si>
  <si>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</si>
  <si>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</si>
  <si>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</si>
  <si>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</si>
  <si>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</si>
  <si>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</si>
  <si>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</si>
  <si>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</si>
  <si>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</si>
  <si>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</si>
  <si>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</si>
  <si>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</si>
  <si>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</si>
  <si>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</si>
  <si>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</si>
  <si>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</si>
  <si>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</si>
  <si>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</si>
  <si>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</si>
  <si>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</si>
  <si>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</si>
  <si>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</si>
  <si>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</si>
  <si>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</si>
  <si>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</si>
  <si>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</si>
  <si>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</si>
  <si>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</si>
  <si>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</si>
  <si>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</si>
  <si>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</si>
  <si>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</si>
  <si>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</si>
  <si>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</si>
  <si>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</si>
  <si>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</si>
  <si>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</si>
  <si>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</si>
  <si>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</si>
  <si>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</si>
  <si>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</si>
  <si>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</si>
  <si>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</si>
  <si>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</si>
  <si>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</si>
  <si>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</si>
  <si>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</si>
  <si>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</si>
  <si>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</si>
  <si>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</si>
  <si>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</si>
  <si>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</si>
  <si>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</si>
  <si>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</si>
  <si>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</si>
  <si>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</si>
  <si>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</si>
  <si>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</si>
  <si>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</si>
  <si>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</si>
  <si>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</si>
  <si>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</si>
  <si>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</si>
  <si>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</si>
  <si>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</si>
  <si>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</si>
  <si>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</si>
  <si>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</si>
  <si>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</si>
  <si>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</si>
  <si>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</si>
  <si>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</si>
  <si>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</si>
  <si>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</si>
  <si>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</si>
  <si>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</si>
  <si>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</si>
  <si>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</si>
  <si>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</si>
  <si>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</si>
  <si>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</si>
  <si>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</si>
  <si>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</si>
  <si>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</si>
  <si>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</si>
  <si>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</si>
  <si>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</si>
  <si>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</si>
  <si>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</si>
  <si>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</si>
  <si>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</si>
  <si>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</si>
  <si>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</si>
  <si>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</si>
  <si>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</si>
  <si>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</si>
  <si>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</si>
  <si>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</si>
  <si>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</si>
  <si>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</si>
  <si>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</si>
  <si>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</si>
  <si>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</si>
  <si>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</si>
  <si>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</si>
  <si>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</si>
  <si>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</si>
  <si>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</si>
  <si>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</si>
  <si>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</si>
  <si>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</si>
  <si>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</si>
  <si>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</si>
  <si>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</si>
  <si>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</si>
  <si>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</si>
  <si>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</si>
  <si>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</si>
  <si>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</si>
  <si>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</si>
  <si>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</si>
  <si>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</si>
  <si>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</si>
  <si>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</si>
  <si>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</si>
  <si>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</si>
  <si>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</si>
  <si>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</si>
  <si>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</si>
  <si>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</si>
  <si>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</si>
  <si>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</si>
  <si>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</si>
  <si>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</si>
  <si>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</si>
  <si>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</si>
  <si>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</si>
  <si>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</si>
  <si>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</si>
  <si>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</si>
  <si>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</si>
  <si>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</si>
  <si>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</si>
  <si>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</si>
  <si>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</si>
  <si>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</si>
  <si>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</si>
  <si>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</si>
  <si>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</si>
  <si>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</si>
  <si>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</si>
  <si>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</si>
  <si>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</si>
  <si>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</si>
  <si>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</si>
  <si>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</si>
  <si>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</si>
  <si>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</si>
  <si>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</si>
  <si>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</si>
  <si>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</si>
  <si>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</si>
  <si>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</si>
  <si>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</si>
  <si>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</si>
  <si>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</si>
  <si>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</si>
  <si>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</si>
  <si>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</si>
  <si>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</si>
  <si>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</si>
  <si>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</si>
  <si>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</si>
  <si>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</si>
  <si>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</si>
  <si>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</si>
  <si>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</si>
  <si>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</si>
  <si>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</si>
  <si>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</si>
  <si>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</si>
  <si>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</si>
  <si>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</si>
  <si>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</si>
  <si>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</si>
  <si>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</si>
  <si>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</si>
  <si>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</si>
  <si>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</si>
  <si>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</si>
  <si>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</si>
  <si>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</si>
  <si>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</si>
  <si>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</si>
  <si>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</si>
  <si>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</si>
  <si>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</si>
  <si>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</si>
  <si>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</si>
  <si>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</si>
  <si>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</si>
  <si>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</si>
  <si>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</si>
  <si>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</si>
  <si>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</si>
  <si>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مجموع قطاع مصارف</t>
  </si>
  <si>
    <t xml:space="preserve">مجموع السوق 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</si>
  <si>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</si>
  <si>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</si>
  <si>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*</t>
  </si>
  <si>
    <t>استنادا الى قرار الامانة العامة لمجلس الوزراء تقرر عدم تنظيم جلسات التداول للفترة من يوم الثلاثاء الموافق 2026/5/26 لغاية 2026/5/28 بمناسبة عيد الاضحى المبارك ، وستنظم جلسات التداول اعتبارا من يوم الاحد الموافق 2026/5/31</t>
  </si>
  <si>
    <t>الجلسة (90)</t>
  </si>
  <si>
    <t>جلسة الخميس 2026/5/21</t>
  </si>
  <si>
    <t xml:space="preserve">الجلسة (90) نشرة تداول منصة الشركات غير المفصحة لجلسة الخميس 2026/5/21 Non Disclosing Trading Platform </t>
  </si>
  <si>
    <t>الجلسة (90) نشرة تداول الأسهم للمنصة النظامية لجلسة الخميس 2026/5/21 Regular Market Trading</t>
  </si>
  <si>
    <t xml:space="preserve">الجلسة (90) نشرة تداول المنصة الثانية لجلسة الخميس 2026/5/21 Second Trading Platform </t>
  </si>
  <si>
    <t>الشركات غير المتداولة للمنصة الثالثة لجلسة الخميس 2026/5/21</t>
  </si>
  <si>
    <t>الشركات غير المتداولة للمنصة الثانية لجلسة الخميس 2026/5/21</t>
  </si>
  <si>
    <t>الشركات غير المتداولة لمنصة التداول النظامي لجلسة الخميس 2026/5/21</t>
  </si>
  <si>
    <t xml:space="preserve">الجلسة (90) نشرة التداول لمنصة الشركات غير المدرجة OTC    </t>
  </si>
  <si>
    <t>سندات اعمار - الاصدارية الثانية     فئة مليون  دينار CB40</t>
  </si>
  <si>
    <t>ايقاف التداول على سندات اعمار الاصدارية الثانية فئة (مليون) دينار إعتباراً من جلسة الاثنين 2026/5/25 لقرب استحقاق الفائدة نصف سنوية . وسيتم اعادة التداول اعتبارا من جلسة الاحد 2026/5/31</t>
  </si>
  <si>
    <t>نفذت شركة ايلاف للوساطة  أمر متقابل مقصود على أسهم شركة مصرف القرطاس بعدد أسهم (24,000,000,000)  سهم بقيمة (24,000,000,000)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</si>
  <si>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</si>
  <si>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الخميس 2026/5/21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</si>
  <si>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</si>
  <si>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</si>
  <si>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</si>
  <si>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الوطنية للصناعات الغذائية (INFF)</t>
  </si>
  <si>
    <t>سيتم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</si>
</sst>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9" fillId="0" borderId="24" xfId="0" applyFont="1" applyBorder="1" applyAlignment="1">
      <alignment vertical="center" wrapText="1"/>
    </xf>
    <xf numFmtId="0" fontId="9" fillId="0" borderId="24" xfId="0" applyFont="1" applyBorder="1" applyAlignment="1">
      <alignment horizontal="right" vertical="center" wrapText="1"/>
    </xf>
    <xf numFmtId="4" fontId="35" fillId="0" borderId="10" xfId="0" applyNumberFormat="1" applyFont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8" fillId="0" borderId="0" xfId="0" applyFont="1"/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7" xfId="0" applyFont="1" applyBorder="1" applyAlignment="1">
      <alignment horizontal="right" vertical="center"/>
    </xf>
    <xf numFmtId="0" fontId="39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74083</xdr:rowOff>
    </xdr:from>
    <xdr:to>
      <xdr:col>6</xdr:col>
      <xdr:colOff>2243847</xdr:colOff>
      <xdr:row>16</xdr:row>
      <xdr:rowOff>1915582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659ED22-D775-43C8-A53E-D8DD3C8E0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47166"/>
          <a:ext cx="7937680" cy="388408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14</xdr:row>
      <xdr:rowOff>74083</xdr:rowOff>
    </xdr:from>
    <xdr:to>
      <xdr:col>14</xdr:col>
      <xdr:colOff>1079500</xdr:colOff>
      <xdr:row>16</xdr:row>
      <xdr:rowOff>1915583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71496A-A8AC-4F19-A0CB-02396C213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47166"/>
          <a:ext cx="6847417" cy="3884084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21167</xdr:colOff>
      <xdr:row>4</xdr:row>
      <xdr:rowOff>95250</xdr:rowOff>
    </xdr:from>
    <xdr:to>
      <xdr:col>14</xdr:col>
      <xdr:colOff>1111250</xdr:colOff>
      <xdr:row>13</xdr:row>
      <xdr:rowOff>275166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19C42DD-F831-42EB-A32C-A97BD4AAC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0" y="1481667"/>
          <a:ext cx="3862916" cy="32279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20</xdr:row>
      <xdr:rowOff>47625</xdr:rowOff>
    </xdr:from>
    <xdr:to>
      <xdr:col>3</xdr:col>
      <xdr:colOff>1714500</xdr:colOff>
      <xdr:row>30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D3417F-F670-42E3-A81F-9B90E607C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53025"/>
          <a:ext cx="4838700" cy="2105025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20</xdr:row>
      <xdr:rowOff>57151</xdr:rowOff>
    </xdr:from>
    <xdr:to>
      <xdr:col>8</xdr:col>
      <xdr:colOff>1781175</xdr:colOff>
      <xdr:row>30</xdr:row>
      <xdr:rowOff>152401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F1F7CD-81A7-4195-BF94-3FC459B79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50" y="5162551"/>
          <a:ext cx="4895850" cy="2095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110310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50</xdr:row>
      <xdr:rowOff>34635</xdr:rowOff>
    </xdr:from>
    <xdr:to>
      <xdr:col>13</xdr:col>
      <xdr:colOff>1792949</xdr:colOff>
      <xdr:row>51</xdr:row>
      <xdr:rowOff>60614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68</xdr:row>
      <xdr:rowOff>8662</xdr:rowOff>
    </xdr:from>
    <xdr:to>
      <xdr:col>13</xdr:col>
      <xdr:colOff>1781695</xdr:colOff>
      <xdr:row>68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37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5091977A-D3DC-4C81-87A5-4D80B2346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762C840-7CA1-41E9-A7A4-DB9D3472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rightToLeft="1" tabSelected="1" topLeftCell="A19" zoomScale="90" zoomScaleNormal="90" workbookViewId="0">
      <selection activeCell="B19" sqref="B19:O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1" t="s">
        <v>0</v>
      </c>
      <c r="B1" s="172"/>
      <c r="C1" s="172"/>
      <c r="D1" s="17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3" t="s">
        <v>329</v>
      </c>
      <c r="B2" s="173"/>
      <c r="C2" s="173"/>
      <c r="D2" s="173"/>
      <c r="E2" s="174" t="s">
        <v>251</v>
      </c>
      <c r="F2" s="175"/>
      <c r="G2" s="175"/>
      <c r="H2" s="175"/>
      <c r="I2" s="175"/>
      <c r="J2" s="175"/>
      <c r="K2" s="175"/>
      <c r="L2" s="176"/>
      <c r="M2" s="3"/>
      <c r="N2" s="3"/>
      <c r="O2" s="3"/>
    </row>
    <row r="3" spans="1:15" s="2" customFormat="1" ht="27.75" customHeight="1" x14ac:dyDescent="0.35">
      <c r="A3" s="177" t="s">
        <v>328</v>
      </c>
      <c r="B3" s="178"/>
      <c r="C3" s="178"/>
      <c r="D3" s="178"/>
      <c r="E3" s="174"/>
      <c r="F3" s="175"/>
      <c r="G3" s="175"/>
      <c r="H3" s="175"/>
      <c r="I3" s="175"/>
      <c r="J3" s="175"/>
      <c r="K3" s="175"/>
      <c r="L3" s="176"/>
      <c r="M3" s="1"/>
      <c r="N3" s="1"/>
      <c r="O3" s="3"/>
    </row>
    <row r="4" spans="1:15" ht="26.25" customHeight="1" x14ac:dyDescent="0.35">
      <c r="A4" s="163" t="s">
        <v>1</v>
      </c>
      <c r="B4" s="164"/>
      <c r="C4" s="165"/>
      <c r="D4" s="166">
        <f>'نشرة التداول'!M90+'نشرة OTC'!H8</f>
        <v>24723303157</v>
      </c>
      <c r="E4" s="167"/>
      <c r="F4" s="4"/>
      <c r="G4" s="156" t="s">
        <v>2</v>
      </c>
      <c r="H4" s="159"/>
      <c r="I4" s="168">
        <f>'نشرة التداول'!N90+'نشرة OTC'!I8</f>
        <v>25306662175.309998</v>
      </c>
      <c r="J4" s="168"/>
      <c r="K4" s="168"/>
      <c r="L4" s="5"/>
      <c r="M4" s="155" t="s">
        <v>3</v>
      </c>
      <c r="N4" s="156"/>
      <c r="O4" s="6">
        <f>'نشرة التداول'!L90+'نشرة OTC'!G8</f>
        <v>762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7"/>
      <c r="M5" s="158"/>
      <c r="N5" s="158"/>
      <c r="O5" s="11" t="s">
        <v>262</v>
      </c>
    </row>
    <row r="6" spans="1:15" ht="26.25" customHeight="1" x14ac:dyDescent="0.35">
      <c r="A6" s="12" t="s">
        <v>4</v>
      </c>
      <c r="B6" s="156">
        <v>944.57</v>
      </c>
      <c r="C6" s="159"/>
      <c r="D6" s="156" t="s">
        <v>5</v>
      </c>
      <c r="E6" s="159"/>
      <c r="F6" s="1"/>
      <c r="G6" s="12" t="s">
        <v>6</v>
      </c>
      <c r="H6" s="13">
        <v>1239.81</v>
      </c>
      <c r="I6" s="160" t="s">
        <v>5</v>
      </c>
      <c r="J6" s="161"/>
      <c r="K6" s="162"/>
      <c r="L6" s="157"/>
      <c r="M6" s="158"/>
      <c r="N6" s="158"/>
      <c r="O6" s="14"/>
    </row>
    <row r="7" spans="1:15" ht="26.25" customHeight="1" x14ac:dyDescent="0.35">
      <c r="A7" s="12" t="s">
        <v>7</v>
      </c>
      <c r="B7" s="156">
        <v>946.25</v>
      </c>
      <c r="C7" s="159"/>
      <c r="D7" s="156" t="s">
        <v>5</v>
      </c>
      <c r="E7" s="159"/>
      <c r="F7" s="15"/>
      <c r="G7" s="12" t="s">
        <v>8</v>
      </c>
      <c r="H7" s="114">
        <v>1240.76</v>
      </c>
      <c r="I7" s="160" t="s">
        <v>5</v>
      </c>
      <c r="J7" s="161"/>
      <c r="K7" s="162"/>
      <c r="L7" s="157"/>
      <c r="M7" s="158"/>
      <c r="N7" s="158"/>
      <c r="O7" s="14"/>
    </row>
    <row r="8" spans="1:15" ht="26.25" customHeight="1" x14ac:dyDescent="0.35">
      <c r="A8" s="12" t="s">
        <v>9</v>
      </c>
      <c r="B8" s="169">
        <f>((B6/B7)-1)*100</f>
        <v>-0.17754293262879361</v>
      </c>
      <c r="C8" s="170"/>
      <c r="D8" s="156" t="s">
        <v>10</v>
      </c>
      <c r="E8" s="159"/>
      <c r="F8" s="15"/>
      <c r="G8" s="12" t="s">
        <v>9</v>
      </c>
      <c r="H8" s="148">
        <f>((H6/H7)-1)*100</f>
        <v>-7.6565975692322041E-2</v>
      </c>
      <c r="I8" s="160" t="s">
        <v>10</v>
      </c>
      <c r="J8" s="161"/>
      <c r="K8" s="162"/>
      <c r="L8" s="157"/>
      <c r="M8" s="158"/>
      <c r="N8" s="158"/>
      <c r="O8" s="14"/>
    </row>
    <row r="9" spans="1:15" ht="26.25" customHeight="1" x14ac:dyDescent="0.35">
      <c r="A9" s="12" t="s">
        <v>11</v>
      </c>
      <c r="B9" s="169">
        <f>B6-B7</f>
        <v>-1.67999999999995</v>
      </c>
      <c r="C9" s="170">
        <f>B6-B7</f>
        <v>-1.67999999999995</v>
      </c>
      <c r="D9" s="156" t="s">
        <v>5</v>
      </c>
      <c r="E9" s="159"/>
      <c r="F9" s="15"/>
      <c r="G9" s="12" t="s">
        <v>11</v>
      </c>
      <c r="H9" s="148">
        <f>H6-H7</f>
        <v>-0.95000000000004547</v>
      </c>
      <c r="I9" s="160" t="s">
        <v>5</v>
      </c>
      <c r="J9" s="161"/>
      <c r="K9" s="162"/>
      <c r="L9" s="157"/>
      <c r="M9" s="158"/>
      <c r="N9" s="15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7"/>
      <c r="M10" s="158"/>
      <c r="N10" s="158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13</v>
      </c>
      <c r="K11" s="20">
        <f>J11+H11</f>
        <v>55</v>
      </c>
      <c r="L11" s="157"/>
      <c r="M11" s="158"/>
      <c r="N11" s="158"/>
      <c r="O11" s="14"/>
    </row>
    <row r="12" spans="1:15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83" t="s">
        <v>17</v>
      </c>
      <c r="H12" s="183"/>
      <c r="I12" s="183"/>
      <c r="J12" s="184">
        <v>9</v>
      </c>
      <c r="K12" s="185"/>
      <c r="L12" s="157"/>
      <c r="M12" s="158"/>
      <c r="N12" s="158"/>
      <c r="O12" s="23"/>
    </row>
    <row r="13" spans="1:15" ht="26.25" customHeight="1" x14ac:dyDescent="0.35">
      <c r="A13" s="179" t="s">
        <v>18</v>
      </c>
      <c r="B13" s="180"/>
      <c r="C13" s="180"/>
      <c r="D13" s="180"/>
      <c r="E13" s="20">
        <v>6</v>
      </c>
      <c r="F13" s="22"/>
      <c r="G13" s="181" t="s">
        <v>19</v>
      </c>
      <c r="H13" s="181"/>
      <c r="I13" s="181"/>
      <c r="J13" s="182">
        <v>14</v>
      </c>
      <c r="K13" s="182"/>
      <c r="L13" s="157"/>
      <c r="M13" s="158"/>
      <c r="N13" s="158"/>
      <c r="O13" s="23"/>
    </row>
    <row r="14" spans="1:15" ht="26.25" customHeight="1" x14ac:dyDescent="0.35">
      <c r="A14" s="179" t="s">
        <v>20</v>
      </c>
      <c r="B14" s="180"/>
      <c r="C14" s="180"/>
      <c r="D14" s="180"/>
      <c r="E14" s="24">
        <v>8</v>
      </c>
      <c r="F14" s="25"/>
      <c r="G14" s="126"/>
      <c r="H14" s="126"/>
      <c r="I14" s="126"/>
      <c r="J14" s="157"/>
      <c r="K14" s="158"/>
      <c r="L14" s="157"/>
      <c r="M14" s="158"/>
      <c r="N14" s="158"/>
      <c r="O14" s="23"/>
    </row>
    <row r="15" spans="1:15" ht="53.25" customHeight="1" x14ac:dyDescent="0.35">
      <c r="A15" s="157"/>
      <c r="B15" s="158"/>
      <c r="C15" s="158"/>
      <c r="D15" s="158"/>
      <c r="E15" s="157"/>
      <c r="F15" s="158"/>
      <c r="G15" s="126"/>
      <c r="H15" s="126"/>
      <c r="I15" s="126"/>
      <c r="J15" s="157"/>
      <c r="K15" s="158"/>
      <c r="L15" s="157"/>
      <c r="M15" s="158"/>
      <c r="N15" s="158"/>
      <c r="O15" s="23"/>
    </row>
    <row r="16" spans="1:15" ht="107.25" customHeight="1" x14ac:dyDescent="0.35">
      <c r="A16" s="157"/>
      <c r="B16" s="158"/>
      <c r="C16" s="158"/>
      <c r="D16" s="158"/>
      <c r="E16" s="157"/>
      <c r="F16" s="158"/>
      <c r="G16" s="23"/>
      <c r="H16" s="23"/>
      <c r="I16" s="23"/>
      <c r="J16" s="157"/>
      <c r="K16" s="158"/>
      <c r="L16" s="157"/>
      <c r="M16" s="158"/>
      <c r="N16" s="158"/>
      <c r="O16" s="23"/>
    </row>
    <row r="17" spans="1:15" ht="157.5" customHeight="1" x14ac:dyDescent="0.35">
      <c r="A17" s="157"/>
      <c r="B17" s="158"/>
      <c r="C17" s="158"/>
      <c r="D17" s="158"/>
      <c r="E17" s="157"/>
      <c r="F17" s="158"/>
      <c r="G17" s="23"/>
      <c r="H17" s="23"/>
      <c r="I17" s="23"/>
      <c r="J17" s="157"/>
      <c r="K17" s="158"/>
      <c r="L17" s="157"/>
      <c r="M17" s="158"/>
      <c r="N17" s="158"/>
      <c r="O17" s="23"/>
    </row>
    <row r="18" spans="1:15" ht="45" customHeight="1" x14ac:dyDescent="0.25">
      <c r="A18" s="147" t="s">
        <v>326</v>
      </c>
      <c r="B18" s="190" t="s">
        <v>327</v>
      </c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2"/>
    </row>
    <row r="19" spans="1:15" ht="39" customHeight="1" x14ac:dyDescent="0.25">
      <c r="A19" s="146" t="s">
        <v>345</v>
      </c>
      <c r="B19" s="190" t="s">
        <v>346</v>
      </c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2"/>
    </row>
    <row r="20" spans="1:15" ht="36.75" customHeight="1" x14ac:dyDescent="0.25">
      <c r="A20" s="146" t="s">
        <v>337</v>
      </c>
      <c r="B20" s="190" t="s">
        <v>338</v>
      </c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2"/>
    </row>
    <row r="21" spans="1:15" ht="41.25" customHeight="1" x14ac:dyDescent="0.25">
      <c r="A21" s="146" t="s">
        <v>324</v>
      </c>
      <c r="B21" s="190" t="s">
        <v>339</v>
      </c>
      <c r="C21" s="191" t="s">
        <v>325</v>
      </c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2"/>
    </row>
    <row r="22" spans="1:15" ht="24.75" customHeight="1" x14ac:dyDescent="0.25">
      <c r="A22" s="26" t="s">
        <v>21</v>
      </c>
      <c r="B22" s="187" t="s">
        <v>284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9"/>
    </row>
    <row r="23" spans="1:15" ht="23.25" customHeight="1" x14ac:dyDescent="0.25">
      <c r="A23" s="186" t="s">
        <v>22</v>
      </c>
      <c r="B23" s="186"/>
      <c r="C23" s="186"/>
      <c r="D23" s="186"/>
      <c r="E23" s="186"/>
      <c r="F23" s="186" t="s">
        <v>23</v>
      </c>
      <c r="G23" s="186"/>
      <c r="H23" s="186"/>
      <c r="I23" s="186"/>
      <c r="J23" s="186"/>
      <c r="K23" s="186"/>
      <c r="L23" s="186"/>
      <c r="M23" s="186" t="s">
        <v>24</v>
      </c>
      <c r="N23" s="186"/>
      <c r="O23" s="186"/>
    </row>
  </sheetData>
  <mergeCells count="59">
    <mergeCell ref="A23:E23"/>
    <mergeCell ref="F23:L23"/>
    <mergeCell ref="M23:O23"/>
    <mergeCell ref="J17:K17"/>
    <mergeCell ref="L17:N17"/>
    <mergeCell ref="B22:O22"/>
    <mergeCell ref="A17:D17"/>
    <mergeCell ref="E17:F17"/>
    <mergeCell ref="B18:O18"/>
    <mergeCell ref="B21:O21"/>
    <mergeCell ref="B20:O20"/>
    <mergeCell ref="B19:O19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7" workbookViewId="0">
      <selection activeCell="L30" sqref="L30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01"/>
      <c r="B3" s="202"/>
      <c r="C3" s="202"/>
      <c r="D3" s="202"/>
      <c r="E3" s="202"/>
      <c r="F3" s="202"/>
      <c r="G3" s="202"/>
      <c r="H3" s="202"/>
      <c r="I3" s="203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6" t="s">
        <v>26</v>
      </c>
      <c r="B5" s="197"/>
      <c r="C5" s="197"/>
      <c r="D5" s="198"/>
      <c r="E5" s="75"/>
      <c r="F5" s="196" t="s">
        <v>27</v>
      </c>
      <c r="G5" s="197"/>
      <c r="H5" s="197"/>
      <c r="I5" s="198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120</v>
      </c>
      <c r="B7" s="109">
        <v>0.06</v>
      </c>
      <c r="C7" s="112">
        <v>20</v>
      </c>
      <c r="D7" s="111">
        <v>593167</v>
      </c>
      <c r="E7" s="35"/>
      <c r="F7" s="83" t="s">
        <v>36</v>
      </c>
      <c r="G7" s="109">
        <v>0.19</v>
      </c>
      <c r="H7" s="113">
        <v>-5</v>
      </c>
      <c r="I7" s="111">
        <v>11044731</v>
      </c>
    </row>
    <row r="8" spans="1:9" ht="20.100000000000001" customHeight="1" x14ac:dyDescent="0.25">
      <c r="A8" s="83" t="s">
        <v>157</v>
      </c>
      <c r="B8" s="109">
        <v>14.05</v>
      </c>
      <c r="C8" s="112">
        <v>4.07</v>
      </c>
      <c r="D8" s="111">
        <v>25910</v>
      </c>
      <c r="E8" s="35"/>
      <c r="F8" s="83" t="s">
        <v>122</v>
      </c>
      <c r="G8" s="109">
        <v>1.33</v>
      </c>
      <c r="H8" s="113">
        <v>-5</v>
      </c>
      <c r="I8" s="119">
        <v>382466</v>
      </c>
    </row>
    <row r="9" spans="1:9" ht="20.100000000000001" customHeight="1" x14ac:dyDescent="0.25">
      <c r="A9" s="83" t="s">
        <v>159</v>
      </c>
      <c r="B9" s="109">
        <v>0.38</v>
      </c>
      <c r="C9" s="112">
        <v>2.7</v>
      </c>
      <c r="D9" s="111">
        <v>1000</v>
      </c>
      <c r="E9" s="35"/>
      <c r="F9" s="83" t="s">
        <v>194</v>
      </c>
      <c r="G9" s="109">
        <v>1.5</v>
      </c>
      <c r="H9" s="113">
        <v>-3.85</v>
      </c>
      <c r="I9" s="119">
        <v>2000</v>
      </c>
    </row>
    <row r="10" spans="1:9" ht="20.100000000000001" customHeight="1" x14ac:dyDescent="0.25">
      <c r="A10" s="116" t="s">
        <v>187</v>
      </c>
      <c r="B10" s="117">
        <v>1.7</v>
      </c>
      <c r="C10" s="118">
        <v>1.8</v>
      </c>
      <c r="D10" s="119">
        <v>64711</v>
      </c>
      <c r="E10" s="35"/>
      <c r="F10" s="83" t="s">
        <v>33</v>
      </c>
      <c r="G10" s="109">
        <v>0.87</v>
      </c>
      <c r="H10" s="113">
        <v>-3.33</v>
      </c>
      <c r="I10" s="119">
        <v>306626</v>
      </c>
    </row>
    <row r="11" spans="1:9" ht="20.100000000000001" customHeight="1" x14ac:dyDescent="0.25">
      <c r="A11" s="116" t="s">
        <v>55</v>
      </c>
      <c r="B11" s="117">
        <v>0.67</v>
      </c>
      <c r="C11" s="118">
        <v>1.52</v>
      </c>
      <c r="D11" s="119">
        <v>1982676</v>
      </c>
      <c r="E11" s="35"/>
      <c r="F11" s="83" t="s">
        <v>161</v>
      </c>
      <c r="G11" s="109">
        <v>9</v>
      </c>
      <c r="H11" s="113">
        <v>-2.17</v>
      </c>
      <c r="I11" s="119">
        <v>124450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9" t="s">
        <v>37</v>
      </c>
      <c r="B14" s="199"/>
      <c r="C14" s="199"/>
      <c r="D14" s="199"/>
      <c r="E14" s="76"/>
      <c r="F14" s="200" t="s">
        <v>38</v>
      </c>
      <c r="G14" s="200"/>
      <c r="H14" s="200"/>
      <c r="I14" s="200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305</v>
      </c>
      <c r="B16" s="109">
        <v>1</v>
      </c>
      <c r="C16" s="110">
        <v>0</v>
      </c>
      <c r="D16" s="111">
        <v>24000000000</v>
      </c>
      <c r="E16" s="49"/>
      <c r="F16" s="83" t="s">
        <v>305</v>
      </c>
      <c r="G16" s="109">
        <v>1</v>
      </c>
      <c r="H16" s="110">
        <v>0</v>
      </c>
      <c r="I16" s="111">
        <v>24000000000</v>
      </c>
    </row>
    <row r="17" spans="1:9" ht="20.100000000000001" customHeight="1" x14ac:dyDescent="0.25">
      <c r="A17" s="83" t="s">
        <v>287</v>
      </c>
      <c r="B17" s="109">
        <v>1.7</v>
      </c>
      <c r="C17" s="110">
        <v>-0.57999999999999996</v>
      </c>
      <c r="D17" s="111">
        <v>353075873</v>
      </c>
      <c r="E17" s="49"/>
      <c r="F17" s="83" t="s">
        <v>287</v>
      </c>
      <c r="G17" s="109">
        <v>1.7</v>
      </c>
      <c r="H17" s="110">
        <v>-0.57999999999999996</v>
      </c>
      <c r="I17" s="111">
        <v>600409282.95000005</v>
      </c>
    </row>
    <row r="18" spans="1:9" ht="20.100000000000001" customHeight="1" x14ac:dyDescent="0.25">
      <c r="A18" s="83" t="s">
        <v>143</v>
      </c>
      <c r="B18" s="109">
        <v>0.09</v>
      </c>
      <c r="C18" s="110">
        <v>0</v>
      </c>
      <c r="D18" s="111">
        <v>110026000</v>
      </c>
      <c r="E18" s="49"/>
      <c r="F18" s="83" t="s">
        <v>294</v>
      </c>
      <c r="G18" s="109">
        <v>53.99</v>
      </c>
      <c r="H18" s="110">
        <v>0</v>
      </c>
      <c r="I18" s="111">
        <v>275378370.56</v>
      </c>
    </row>
    <row r="19" spans="1:9" ht="20.100000000000001" customHeight="1" x14ac:dyDescent="0.25">
      <c r="A19" s="83" t="s">
        <v>40</v>
      </c>
      <c r="B19" s="109">
        <v>0.37</v>
      </c>
      <c r="C19" s="110">
        <v>0</v>
      </c>
      <c r="D19" s="111">
        <v>50010746</v>
      </c>
      <c r="E19" s="49"/>
      <c r="F19" s="83" t="s">
        <v>314</v>
      </c>
      <c r="G19" s="109">
        <v>3.98</v>
      </c>
      <c r="H19" s="110">
        <v>0.51</v>
      </c>
      <c r="I19" s="111">
        <v>95732867.200000003</v>
      </c>
    </row>
    <row r="20" spans="1:9" ht="20.100000000000001" customHeight="1" x14ac:dyDescent="0.25">
      <c r="A20" s="83" t="s">
        <v>179</v>
      </c>
      <c r="B20" s="109">
        <v>1.01</v>
      </c>
      <c r="C20" s="110">
        <v>0</v>
      </c>
      <c r="D20" s="111">
        <v>40000000</v>
      </c>
      <c r="E20" s="49"/>
      <c r="F20" s="83" t="s">
        <v>129</v>
      </c>
      <c r="G20" s="109">
        <v>5</v>
      </c>
      <c r="H20" s="110">
        <v>-0.79</v>
      </c>
      <c r="I20" s="111">
        <v>80562871.859999999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rightToLeft="1" topLeftCell="A76" zoomScale="115" zoomScaleNormal="115" workbookViewId="0">
      <selection activeCell="B63" sqref="B63:C6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2" customHeight="1" x14ac:dyDescent="0.25">
      <c r="A1" s="77"/>
      <c r="B1" s="219" t="s">
        <v>331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4.25" customHeight="1" x14ac:dyDescent="0.25">
      <c r="A3" s="77"/>
      <c r="B3" s="215" t="s">
        <v>54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6"/>
      <c r="O3"/>
    </row>
    <row r="4" spans="1:15" ht="15" customHeight="1" x14ac:dyDescent="0.25">
      <c r="A4" s="77"/>
      <c r="B4" s="83" t="s">
        <v>266</v>
      </c>
      <c r="C4" s="83" t="s">
        <v>267</v>
      </c>
      <c r="D4" s="84">
        <v>0.26</v>
      </c>
      <c r="E4" s="97">
        <v>0.26</v>
      </c>
      <c r="F4" s="97">
        <v>0.26</v>
      </c>
      <c r="G4" s="97">
        <v>0.26</v>
      </c>
      <c r="H4" s="97">
        <v>0.26</v>
      </c>
      <c r="I4" s="97">
        <v>0.26</v>
      </c>
      <c r="J4" s="97">
        <v>0.26</v>
      </c>
      <c r="K4" s="98">
        <v>0</v>
      </c>
      <c r="L4" s="108">
        <v>17</v>
      </c>
      <c r="M4" s="99">
        <v>21944355</v>
      </c>
      <c r="N4" s="100">
        <v>5705532.2999999998</v>
      </c>
      <c r="O4"/>
    </row>
    <row r="5" spans="1:15" ht="15" customHeight="1" x14ac:dyDescent="0.25">
      <c r="A5" s="77"/>
      <c r="B5" s="83" t="s">
        <v>319</v>
      </c>
      <c r="C5" s="83" t="s">
        <v>318</v>
      </c>
      <c r="D5" s="84">
        <v>2.72</v>
      </c>
      <c r="E5" s="97">
        <v>2.72</v>
      </c>
      <c r="F5" s="97">
        <v>2.71</v>
      </c>
      <c r="G5" s="97">
        <v>2.71</v>
      </c>
      <c r="H5" s="97">
        <v>2.73</v>
      </c>
      <c r="I5" s="97">
        <v>2.71</v>
      </c>
      <c r="J5" s="97">
        <v>2.72</v>
      </c>
      <c r="K5" s="98">
        <v>-0.37</v>
      </c>
      <c r="L5" s="108">
        <v>90</v>
      </c>
      <c r="M5" s="99">
        <v>14555171</v>
      </c>
      <c r="N5" s="100">
        <v>39503926.369999997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84">
        <v>0.66</v>
      </c>
      <c r="E6" s="97">
        <v>0.67</v>
      </c>
      <c r="F6" s="97">
        <v>0.66</v>
      </c>
      <c r="G6" s="97">
        <v>0.67</v>
      </c>
      <c r="H6" s="97">
        <v>0.67</v>
      </c>
      <c r="I6" s="97">
        <v>0.67</v>
      </c>
      <c r="J6" s="97">
        <v>0.66</v>
      </c>
      <c r="K6" s="98">
        <v>1.52</v>
      </c>
      <c r="L6" s="108">
        <v>10</v>
      </c>
      <c r="M6" s="99">
        <v>1982676</v>
      </c>
      <c r="N6" s="100">
        <v>1327795.46</v>
      </c>
      <c r="O6"/>
    </row>
    <row r="7" spans="1:15" ht="15" customHeight="1" x14ac:dyDescent="0.25">
      <c r="A7" s="77"/>
      <c r="B7" s="83" t="s">
        <v>57</v>
      </c>
      <c r="C7" s="83" t="s">
        <v>58</v>
      </c>
      <c r="D7" s="84">
        <v>0.23</v>
      </c>
      <c r="E7" s="97">
        <v>0.23</v>
      </c>
      <c r="F7" s="97">
        <v>0.23</v>
      </c>
      <c r="G7" s="97">
        <v>0.23</v>
      </c>
      <c r="H7" s="97">
        <v>0.22</v>
      </c>
      <c r="I7" s="97">
        <v>0.23</v>
      </c>
      <c r="J7" s="97">
        <v>0.23</v>
      </c>
      <c r="K7" s="98">
        <v>0</v>
      </c>
      <c r="L7" s="108">
        <v>1</v>
      </c>
      <c r="M7" s="99">
        <v>1000000</v>
      </c>
      <c r="N7" s="100">
        <v>230000</v>
      </c>
      <c r="O7"/>
    </row>
    <row r="8" spans="1:15" ht="15" customHeight="1" x14ac:dyDescent="0.25">
      <c r="A8" s="77"/>
      <c r="B8" s="83" t="s">
        <v>40</v>
      </c>
      <c r="C8" s="83" t="s">
        <v>59</v>
      </c>
      <c r="D8" s="84">
        <v>0.37</v>
      </c>
      <c r="E8" s="97">
        <v>0.37</v>
      </c>
      <c r="F8" s="97">
        <v>0.37</v>
      </c>
      <c r="G8" s="97">
        <v>0.37</v>
      </c>
      <c r="H8" s="97">
        <v>0.36</v>
      </c>
      <c r="I8" s="97">
        <v>0.37</v>
      </c>
      <c r="J8" s="97">
        <v>0.37</v>
      </c>
      <c r="K8" s="98">
        <v>0</v>
      </c>
      <c r="L8" s="108">
        <v>17</v>
      </c>
      <c r="M8" s="99">
        <v>50010746</v>
      </c>
      <c r="N8" s="100">
        <v>18503976.02</v>
      </c>
      <c r="O8"/>
    </row>
    <row r="9" spans="1:15" ht="15" customHeight="1" x14ac:dyDescent="0.25">
      <c r="A9" s="77"/>
      <c r="B9" s="83" t="s">
        <v>60</v>
      </c>
      <c r="C9" s="83" t="s">
        <v>61</v>
      </c>
      <c r="D9" s="84">
        <v>0.25</v>
      </c>
      <c r="E9" s="97">
        <v>0.25</v>
      </c>
      <c r="F9" s="97">
        <v>0.25</v>
      </c>
      <c r="G9" s="97">
        <v>0.25</v>
      </c>
      <c r="H9" s="97">
        <v>0.25</v>
      </c>
      <c r="I9" s="97">
        <v>0.25</v>
      </c>
      <c r="J9" s="97">
        <v>0.25</v>
      </c>
      <c r="K9" s="98">
        <v>0</v>
      </c>
      <c r="L9" s="108">
        <v>7</v>
      </c>
      <c r="M9" s="99">
        <v>12669249</v>
      </c>
      <c r="N9" s="100">
        <v>3167312.25</v>
      </c>
      <c r="O9"/>
    </row>
    <row r="10" spans="1:15" ht="15" customHeight="1" x14ac:dyDescent="0.25">
      <c r="A10" s="77"/>
      <c r="B10" s="83" t="s">
        <v>62</v>
      </c>
      <c r="C10" s="83" t="s">
        <v>63</v>
      </c>
      <c r="D10" s="84">
        <v>1.07</v>
      </c>
      <c r="E10" s="97">
        <v>1.07</v>
      </c>
      <c r="F10" s="97">
        <v>1.06</v>
      </c>
      <c r="G10" s="97">
        <v>1.06</v>
      </c>
      <c r="H10" s="97">
        <v>1.05</v>
      </c>
      <c r="I10" s="97">
        <v>1.07</v>
      </c>
      <c r="J10" s="97">
        <v>1.07</v>
      </c>
      <c r="K10" s="98">
        <v>0</v>
      </c>
      <c r="L10" s="108">
        <v>21</v>
      </c>
      <c r="M10" s="99">
        <v>11114667</v>
      </c>
      <c r="N10" s="100">
        <v>11812693.689999999</v>
      </c>
      <c r="O10"/>
    </row>
    <row r="11" spans="1:15" ht="15" customHeight="1" x14ac:dyDescent="0.25">
      <c r="A11" s="77"/>
      <c r="B11" s="83" t="s">
        <v>143</v>
      </c>
      <c r="C11" s="83" t="s">
        <v>144</v>
      </c>
      <c r="D11" s="84">
        <v>0.09</v>
      </c>
      <c r="E11" s="97">
        <v>0.09</v>
      </c>
      <c r="F11" s="97">
        <v>0.09</v>
      </c>
      <c r="G11" s="97">
        <v>0.09</v>
      </c>
      <c r="H11" s="97">
        <v>0.09</v>
      </c>
      <c r="I11" s="97">
        <v>0.09</v>
      </c>
      <c r="J11" s="97">
        <v>0.09</v>
      </c>
      <c r="K11" s="98">
        <v>0</v>
      </c>
      <c r="L11" s="108">
        <v>6</v>
      </c>
      <c r="M11" s="99">
        <v>110026000</v>
      </c>
      <c r="N11" s="100">
        <v>9902340</v>
      </c>
      <c r="O11"/>
    </row>
    <row r="12" spans="1:15" ht="15" customHeight="1" x14ac:dyDescent="0.25">
      <c r="A12" s="77"/>
      <c r="B12" s="83" t="s">
        <v>268</v>
      </c>
      <c r="C12" s="83" t="s">
        <v>269</v>
      </c>
      <c r="D12" s="97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23">
        <v>1</v>
      </c>
      <c r="M12" s="99">
        <v>100</v>
      </c>
      <c r="N12" s="100">
        <v>14</v>
      </c>
      <c r="O12"/>
    </row>
    <row r="13" spans="1:15" ht="15" customHeight="1" x14ac:dyDescent="0.25">
      <c r="A13" s="77"/>
      <c r="B13" s="83" t="s">
        <v>287</v>
      </c>
      <c r="C13" s="83" t="s">
        <v>288</v>
      </c>
      <c r="D13" s="84">
        <v>1.71</v>
      </c>
      <c r="E13" s="97">
        <v>1.71</v>
      </c>
      <c r="F13" s="97">
        <v>1.69</v>
      </c>
      <c r="G13" s="97">
        <v>1.7</v>
      </c>
      <c r="H13" s="97">
        <v>1.7</v>
      </c>
      <c r="I13" s="97">
        <v>1.7</v>
      </c>
      <c r="J13" s="97">
        <v>1.71</v>
      </c>
      <c r="K13" s="98">
        <v>-0.57999999999999996</v>
      </c>
      <c r="L13" s="108">
        <v>136</v>
      </c>
      <c r="M13" s="99">
        <v>353075873</v>
      </c>
      <c r="N13" s="100">
        <v>600409282.95000005</v>
      </c>
      <c r="O13"/>
    </row>
    <row r="14" spans="1:15" ht="15" customHeight="1" x14ac:dyDescent="0.25">
      <c r="A14" s="77"/>
      <c r="B14" s="116" t="s">
        <v>314</v>
      </c>
      <c r="C14" s="116" t="s">
        <v>315</v>
      </c>
      <c r="D14" s="84">
        <v>3.96</v>
      </c>
      <c r="E14" s="97">
        <v>3.99</v>
      </c>
      <c r="F14" s="97">
        <v>3.95</v>
      </c>
      <c r="G14" s="97">
        <v>3.98</v>
      </c>
      <c r="H14" s="97">
        <v>3.98</v>
      </c>
      <c r="I14" s="97">
        <v>3.98</v>
      </c>
      <c r="J14" s="97">
        <v>3.96</v>
      </c>
      <c r="K14" s="98">
        <v>0.51</v>
      </c>
      <c r="L14" s="108">
        <v>67</v>
      </c>
      <c r="M14" s="99">
        <v>24063663</v>
      </c>
      <c r="N14" s="100">
        <v>95732867.200000003</v>
      </c>
      <c r="O14"/>
    </row>
    <row r="15" spans="1:15" ht="15" customHeight="1" x14ac:dyDescent="0.25">
      <c r="A15" s="77"/>
      <c r="B15" s="83" t="s">
        <v>36</v>
      </c>
      <c r="C15" s="83" t="s">
        <v>119</v>
      </c>
      <c r="D15" s="84">
        <v>0.2</v>
      </c>
      <c r="E15" s="97">
        <v>0.2</v>
      </c>
      <c r="F15" s="97">
        <v>0.19</v>
      </c>
      <c r="G15" s="97">
        <v>0.19</v>
      </c>
      <c r="H15" s="97">
        <v>0.19</v>
      </c>
      <c r="I15" s="97">
        <v>0.19</v>
      </c>
      <c r="J15" s="97">
        <v>0.2</v>
      </c>
      <c r="K15" s="98">
        <v>-5</v>
      </c>
      <c r="L15" s="108">
        <v>36</v>
      </c>
      <c r="M15" s="99">
        <v>11044731</v>
      </c>
      <c r="N15" s="100">
        <v>2098946.2000000002</v>
      </c>
      <c r="O15"/>
    </row>
    <row r="16" spans="1:15" ht="15" customHeight="1" x14ac:dyDescent="0.25">
      <c r="A16" s="77"/>
      <c r="B16" s="83" t="s">
        <v>120</v>
      </c>
      <c r="C16" s="83" t="s">
        <v>121</v>
      </c>
      <c r="D16" s="84">
        <v>0.05</v>
      </c>
      <c r="E16" s="97">
        <v>0.06</v>
      </c>
      <c r="F16" s="97">
        <v>0.05</v>
      </c>
      <c r="G16" s="97">
        <v>0.06</v>
      </c>
      <c r="H16" s="97">
        <v>0.05</v>
      </c>
      <c r="I16" s="97">
        <v>0.06</v>
      </c>
      <c r="J16" s="97">
        <v>0.05</v>
      </c>
      <c r="K16" s="98">
        <v>20</v>
      </c>
      <c r="L16" s="108">
        <v>12</v>
      </c>
      <c r="M16" s="99">
        <v>593167</v>
      </c>
      <c r="N16" s="100">
        <v>34090.019999999997</v>
      </c>
      <c r="O16"/>
    </row>
    <row r="17" spans="1:15" ht="15" customHeight="1" x14ac:dyDescent="0.25">
      <c r="A17" s="77"/>
      <c r="B17" s="220" t="s">
        <v>66</v>
      </c>
      <c r="C17" s="221"/>
      <c r="D17" s="115"/>
      <c r="E17" s="115"/>
      <c r="F17" s="115"/>
      <c r="G17" s="115"/>
      <c r="H17" s="115"/>
      <c r="I17" s="127"/>
      <c r="J17" s="115"/>
      <c r="K17" s="115"/>
      <c r="L17" s="85">
        <f>SUM(L4:L16)</f>
        <v>421</v>
      </c>
      <c r="M17" s="85">
        <f>SUM(M4:M16)</f>
        <v>612080398</v>
      </c>
      <c r="N17" s="85">
        <f>SUM(N4:N16)</f>
        <v>788428776.46000016</v>
      </c>
      <c r="O17"/>
    </row>
    <row r="18" spans="1:15" ht="12" customHeight="1" x14ac:dyDescent="0.25">
      <c r="A18" s="77"/>
      <c r="B18" s="215" t="s">
        <v>67</v>
      </c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16"/>
      <c r="O18"/>
    </row>
    <row r="19" spans="1:15" ht="15" customHeight="1" x14ac:dyDescent="0.25">
      <c r="A19" s="77"/>
      <c r="B19" s="83" t="s">
        <v>68</v>
      </c>
      <c r="C19" s="83" t="s">
        <v>69</v>
      </c>
      <c r="D19" s="84">
        <v>3.79</v>
      </c>
      <c r="E19" s="97">
        <v>3.8</v>
      </c>
      <c r="F19" s="97">
        <v>3.79</v>
      </c>
      <c r="G19" s="97">
        <v>3.79</v>
      </c>
      <c r="H19" s="97">
        <v>3.81</v>
      </c>
      <c r="I19" s="97">
        <v>3.79</v>
      </c>
      <c r="J19" s="97">
        <v>3.79</v>
      </c>
      <c r="K19" s="98">
        <v>0</v>
      </c>
      <c r="L19" s="108">
        <v>15</v>
      </c>
      <c r="M19" s="99">
        <v>255076</v>
      </c>
      <c r="N19" s="100">
        <v>966908.04</v>
      </c>
      <c r="O19"/>
    </row>
    <row r="20" spans="1:15" ht="15" customHeight="1" x14ac:dyDescent="0.25">
      <c r="A20" s="77"/>
      <c r="B20" s="204" t="s">
        <v>70</v>
      </c>
      <c r="C20" s="205"/>
      <c r="D20" s="104"/>
      <c r="E20" s="104"/>
      <c r="F20" s="104"/>
      <c r="G20" s="104"/>
      <c r="H20" s="104"/>
      <c r="I20" s="127"/>
      <c r="J20" s="104"/>
      <c r="K20" s="104"/>
      <c r="L20" s="85">
        <f>SUM(L19:L19)</f>
        <v>15</v>
      </c>
      <c r="M20" s="85">
        <f>SUM(M19:M19)</f>
        <v>255076</v>
      </c>
      <c r="N20" s="85">
        <f>SUM(N19:N19)</f>
        <v>966908.04</v>
      </c>
    </row>
    <row r="21" spans="1:15" ht="15" customHeight="1" x14ac:dyDescent="0.25">
      <c r="A21" s="77"/>
      <c r="B21" s="215" t="s">
        <v>74</v>
      </c>
      <c r="C21" s="209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16"/>
    </row>
    <row r="22" spans="1:15" ht="15" customHeight="1" x14ac:dyDescent="0.25">
      <c r="A22" s="77"/>
      <c r="B22" s="83" t="s">
        <v>75</v>
      </c>
      <c r="C22" s="83" t="s">
        <v>76</v>
      </c>
      <c r="D22" s="55">
        <v>22.4</v>
      </c>
      <c r="E22" s="97">
        <v>22.4</v>
      </c>
      <c r="F22" s="97">
        <v>22.25</v>
      </c>
      <c r="G22" s="97">
        <v>22.25</v>
      </c>
      <c r="H22" s="97">
        <v>22.4</v>
      </c>
      <c r="I22" s="97">
        <v>22.25</v>
      </c>
      <c r="J22" s="97">
        <v>22.4</v>
      </c>
      <c r="K22" s="98">
        <v>-0.67</v>
      </c>
      <c r="L22" s="123">
        <v>22</v>
      </c>
      <c r="M22" s="99">
        <v>480039</v>
      </c>
      <c r="N22" s="100">
        <v>10681673.6</v>
      </c>
    </row>
    <row r="23" spans="1:15" ht="15" customHeight="1" x14ac:dyDescent="0.25">
      <c r="A23" s="77"/>
      <c r="B23" s="83" t="s">
        <v>35</v>
      </c>
      <c r="C23" s="83" t="s">
        <v>77</v>
      </c>
      <c r="D23" s="97">
        <v>4.5</v>
      </c>
      <c r="E23" s="97">
        <v>4.5</v>
      </c>
      <c r="F23" s="97">
        <v>4.5</v>
      </c>
      <c r="G23" s="97">
        <v>4.5</v>
      </c>
      <c r="H23" s="97">
        <v>4.45</v>
      </c>
      <c r="I23" s="97">
        <v>4.5</v>
      </c>
      <c r="J23" s="97">
        <v>4.5</v>
      </c>
      <c r="K23" s="98">
        <v>0</v>
      </c>
      <c r="L23" s="123">
        <v>8</v>
      </c>
      <c r="M23" s="99">
        <v>8000000</v>
      </c>
      <c r="N23" s="100">
        <v>36000000</v>
      </c>
    </row>
    <row r="24" spans="1:15" ht="15" customHeight="1" x14ac:dyDescent="0.25">
      <c r="A24" s="77"/>
      <c r="B24" s="83" t="s">
        <v>80</v>
      </c>
      <c r="C24" s="83" t="s">
        <v>81</v>
      </c>
      <c r="D24" s="97">
        <v>3.2</v>
      </c>
      <c r="E24" s="97">
        <v>3.2</v>
      </c>
      <c r="F24" s="97">
        <v>3.2</v>
      </c>
      <c r="G24" s="97">
        <v>3.2</v>
      </c>
      <c r="H24" s="97">
        <v>3.22</v>
      </c>
      <c r="I24" s="97">
        <v>3.2</v>
      </c>
      <c r="J24" s="97">
        <v>3.2</v>
      </c>
      <c r="K24" s="98">
        <v>0</v>
      </c>
      <c r="L24" s="108">
        <v>5</v>
      </c>
      <c r="M24" s="99">
        <v>851061</v>
      </c>
      <c r="N24" s="100">
        <v>2723395.2</v>
      </c>
    </row>
    <row r="25" spans="1:15" ht="15" customHeight="1" x14ac:dyDescent="0.25">
      <c r="A25" s="77"/>
      <c r="B25" s="83" t="s">
        <v>147</v>
      </c>
      <c r="C25" s="83" t="s">
        <v>148</v>
      </c>
      <c r="D25" s="55">
        <v>0.71</v>
      </c>
      <c r="E25" s="97">
        <v>0.71</v>
      </c>
      <c r="F25" s="97">
        <v>0.71</v>
      </c>
      <c r="G25" s="97">
        <v>0.71</v>
      </c>
      <c r="H25" s="97">
        <v>0.71</v>
      </c>
      <c r="I25" s="97">
        <v>0.71</v>
      </c>
      <c r="J25" s="97">
        <v>0.71</v>
      </c>
      <c r="K25" s="98">
        <v>0</v>
      </c>
      <c r="L25" s="123">
        <v>2</v>
      </c>
      <c r="M25" s="99">
        <v>10000</v>
      </c>
      <c r="N25" s="100">
        <v>7100</v>
      </c>
    </row>
    <row r="26" spans="1:15" ht="15" customHeight="1" x14ac:dyDescent="0.25">
      <c r="A26" s="77"/>
      <c r="B26" s="83" t="s">
        <v>82</v>
      </c>
      <c r="C26" s="83" t="s">
        <v>83</v>
      </c>
      <c r="D26" s="97">
        <v>0.6</v>
      </c>
      <c r="E26" s="97">
        <v>0.6</v>
      </c>
      <c r="F26" s="97">
        <v>0.6</v>
      </c>
      <c r="G26" s="97">
        <v>0.6</v>
      </c>
      <c r="H26" s="97">
        <v>0.6</v>
      </c>
      <c r="I26" s="97">
        <v>0.6</v>
      </c>
      <c r="J26" s="97">
        <v>0.6</v>
      </c>
      <c r="K26" s="98">
        <v>0</v>
      </c>
      <c r="L26" s="108">
        <v>1</v>
      </c>
      <c r="M26" s="99">
        <v>814</v>
      </c>
      <c r="N26" s="100">
        <v>488.4</v>
      </c>
    </row>
    <row r="27" spans="1:15" ht="12.75" customHeight="1" x14ac:dyDescent="0.25">
      <c r="A27" s="77"/>
      <c r="B27" s="217" t="s">
        <v>84</v>
      </c>
      <c r="C27" s="218"/>
      <c r="D27" s="136"/>
      <c r="E27" s="136"/>
      <c r="F27" s="136"/>
      <c r="G27" s="136"/>
      <c r="H27" s="136"/>
      <c r="I27" s="136"/>
      <c r="J27" s="136"/>
      <c r="K27" s="136"/>
      <c r="L27" s="85">
        <f>SUM(L22:L26)</f>
        <v>38</v>
      </c>
      <c r="M27" s="85">
        <f>SUM(M22:M26)</f>
        <v>9341914</v>
      </c>
      <c r="N27" s="85">
        <f>SUM(N22:N26)</f>
        <v>49412657.200000003</v>
      </c>
    </row>
    <row r="28" spans="1:15" ht="12.75" customHeight="1" x14ac:dyDescent="0.25">
      <c r="B28" s="215" t="s">
        <v>85</v>
      </c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16"/>
    </row>
    <row r="29" spans="1:15" ht="15" customHeight="1" x14ac:dyDescent="0.25">
      <c r="A29" s="77"/>
      <c r="B29" s="83" t="s">
        <v>86</v>
      </c>
      <c r="C29" s="83" t="s">
        <v>87</v>
      </c>
      <c r="D29" s="97">
        <v>6.22</v>
      </c>
      <c r="E29" s="97">
        <v>6.23</v>
      </c>
      <c r="F29" s="97">
        <v>6.2</v>
      </c>
      <c r="G29" s="97">
        <v>6.21</v>
      </c>
      <c r="H29" s="97">
        <v>6.22</v>
      </c>
      <c r="I29" s="97">
        <v>6.2</v>
      </c>
      <c r="J29" s="97">
        <v>6.22</v>
      </c>
      <c r="K29" s="131">
        <v>-0.32</v>
      </c>
      <c r="L29" s="108">
        <v>57</v>
      </c>
      <c r="M29" s="99">
        <v>4408186</v>
      </c>
      <c r="N29" s="100">
        <v>27366677.91</v>
      </c>
      <c r="O29"/>
    </row>
    <row r="30" spans="1:15" ht="15" customHeight="1" x14ac:dyDescent="0.25">
      <c r="A30" s="77"/>
      <c r="B30" s="83" t="s">
        <v>273</v>
      </c>
      <c r="C30" s="83" t="s">
        <v>274</v>
      </c>
      <c r="D30" s="130">
        <v>2.4700000000000002</v>
      </c>
      <c r="E30" s="130">
        <v>2.4700000000000002</v>
      </c>
      <c r="F30" s="130">
        <v>2.4700000000000002</v>
      </c>
      <c r="G30" s="130">
        <v>2.4700000000000002</v>
      </c>
      <c r="H30" s="130">
        <v>2.48</v>
      </c>
      <c r="I30" s="97">
        <v>2.4700000000000002</v>
      </c>
      <c r="J30" s="97">
        <v>2.48</v>
      </c>
      <c r="K30" s="98">
        <v>-0.4</v>
      </c>
      <c r="L30" s="123">
        <v>3</v>
      </c>
      <c r="M30" s="99">
        <v>68000</v>
      </c>
      <c r="N30" s="100">
        <v>167960</v>
      </c>
      <c r="O30"/>
    </row>
    <row r="31" spans="1:15" ht="15" customHeight="1" x14ac:dyDescent="0.25">
      <c r="A31" s="77"/>
      <c r="B31" s="83" t="s">
        <v>88</v>
      </c>
      <c r="C31" s="83" t="s">
        <v>89</v>
      </c>
      <c r="D31" s="97">
        <v>1.23</v>
      </c>
      <c r="E31" s="97">
        <v>1.23</v>
      </c>
      <c r="F31" s="97">
        <v>1.23</v>
      </c>
      <c r="G31" s="97">
        <v>1.23</v>
      </c>
      <c r="H31" s="97">
        <v>1.23</v>
      </c>
      <c r="I31" s="130">
        <v>1.23</v>
      </c>
      <c r="J31" s="130">
        <v>1.23</v>
      </c>
      <c r="K31" s="131">
        <v>0</v>
      </c>
      <c r="L31" s="123">
        <v>1</v>
      </c>
      <c r="M31" s="137">
        <v>2020</v>
      </c>
      <c r="N31" s="138">
        <v>2484.6</v>
      </c>
      <c r="O31"/>
    </row>
    <row r="32" spans="1:15" ht="15" customHeight="1" x14ac:dyDescent="0.25">
      <c r="A32" s="77"/>
      <c r="B32" s="83" t="s">
        <v>90</v>
      </c>
      <c r="C32" s="83" t="s">
        <v>91</v>
      </c>
      <c r="D32" s="55">
        <v>2.5</v>
      </c>
      <c r="E32" s="97">
        <v>2.5499999999999998</v>
      </c>
      <c r="F32" s="97">
        <v>2.5</v>
      </c>
      <c r="G32" s="97">
        <v>2.5299999999999998</v>
      </c>
      <c r="H32" s="97">
        <v>2.5299999999999998</v>
      </c>
      <c r="I32" s="97">
        <v>2.5299999999999998</v>
      </c>
      <c r="J32" s="97">
        <v>2.5299999999999998</v>
      </c>
      <c r="K32" s="98">
        <v>0</v>
      </c>
      <c r="L32" s="123">
        <v>7</v>
      </c>
      <c r="M32" s="99">
        <v>1557129</v>
      </c>
      <c r="N32" s="100">
        <v>3938729.2</v>
      </c>
      <c r="O32"/>
    </row>
    <row r="33" spans="1:15" ht="15" customHeight="1" x14ac:dyDescent="0.25">
      <c r="A33" s="77"/>
      <c r="B33" s="83" t="s">
        <v>257</v>
      </c>
      <c r="C33" s="83" t="s">
        <v>258</v>
      </c>
      <c r="D33" s="55">
        <v>2.41</v>
      </c>
      <c r="E33" s="97">
        <v>2.41</v>
      </c>
      <c r="F33" s="97">
        <v>2.41</v>
      </c>
      <c r="G33" s="97">
        <v>2.41</v>
      </c>
      <c r="H33" s="97">
        <v>2.46</v>
      </c>
      <c r="I33" s="97">
        <v>2.41</v>
      </c>
      <c r="J33" s="97">
        <v>2.4500000000000002</v>
      </c>
      <c r="K33" s="98">
        <v>-1.63</v>
      </c>
      <c r="L33" s="123">
        <v>1</v>
      </c>
      <c r="M33" s="99">
        <v>100000</v>
      </c>
      <c r="N33" s="100">
        <v>241000</v>
      </c>
      <c r="O33"/>
    </row>
    <row r="34" spans="1:15" ht="15" customHeight="1" x14ac:dyDescent="0.25">
      <c r="A34" s="77"/>
      <c r="B34" s="83" t="s">
        <v>151</v>
      </c>
      <c r="C34" s="83" t="s">
        <v>152</v>
      </c>
      <c r="D34" s="55">
        <v>1.91</v>
      </c>
      <c r="E34" s="97">
        <v>1.91</v>
      </c>
      <c r="F34" s="97">
        <v>1.91</v>
      </c>
      <c r="G34" s="97">
        <v>1.91</v>
      </c>
      <c r="H34" s="97">
        <v>1.91</v>
      </c>
      <c r="I34" s="97">
        <v>1.91</v>
      </c>
      <c r="J34" s="97">
        <v>1.91</v>
      </c>
      <c r="K34" s="131">
        <v>0</v>
      </c>
      <c r="L34" s="108">
        <v>1</v>
      </c>
      <c r="M34" s="99">
        <v>1557</v>
      </c>
      <c r="N34" s="100">
        <v>2973.87</v>
      </c>
      <c r="O34"/>
    </row>
    <row r="35" spans="1:15" ht="15" customHeight="1" x14ac:dyDescent="0.25">
      <c r="A35" s="77"/>
      <c r="B35" s="83" t="s">
        <v>92</v>
      </c>
      <c r="C35" s="83" t="s">
        <v>93</v>
      </c>
      <c r="D35" s="97">
        <v>5.45</v>
      </c>
      <c r="E35" s="97">
        <v>5.5</v>
      </c>
      <c r="F35" s="97">
        <v>5.44</v>
      </c>
      <c r="G35" s="97">
        <v>5.48</v>
      </c>
      <c r="H35" s="97">
        <v>5.41</v>
      </c>
      <c r="I35" s="97">
        <v>5.5</v>
      </c>
      <c r="J35" s="97">
        <v>5.45</v>
      </c>
      <c r="K35" s="131">
        <v>0.92</v>
      </c>
      <c r="L35" s="108">
        <v>11</v>
      </c>
      <c r="M35" s="99">
        <v>841346</v>
      </c>
      <c r="N35" s="100">
        <v>4612282.0999999996</v>
      </c>
      <c r="O35"/>
    </row>
    <row r="36" spans="1:15" ht="15" customHeight="1" x14ac:dyDescent="0.25">
      <c r="A36" s="77"/>
      <c r="B36" s="83" t="s">
        <v>153</v>
      </c>
      <c r="C36" s="83" t="s">
        <v>154</v>
      </c>
      <c r="D36" s="97">
        <v>2.25</v>
      </c>
      <c r="E36" s="97">
        <v>2.25</v>
      </c>
      <c r="F36" s="97">
        <v>2.25</v>
      </c>
      <c r="G36" s="97">
        <v>2.25</v>
      </c>
      <c r="H36" s="97">
        <v>2.25</v>
      </c>
      <c r="I36" s="97">
        <v>2.25</v>
      </c>
      <c r="J36" s="97">
        <v>2.25</v>
      </c>
      <c r="K36" s="131">
        <v>0</v>
      </c>
      <c r="L36" s="108">
        <v>1</v>
      </c>
      <c r="M36" s="99">
        <v>6626</v>
      </c>
      <c r="N36" s="100">
        <v>14908.5</v>
      </c>
      <c r="O36"/>
    </row>
    <row r="37" spans="1:15" ht="14.25" customHeight="1" x14ac:dyDescent="0.25">
      <c r="A37" s="77"/>
      <c r="B37" s="204" t="s">
        <v>94</v>
      </c>
      <c r="C37" s="205"/>
      <c r="D37" s="122"/>
      <c r="E37" s="122"/>
      <c r="F37" s="122"/>
      <c r="G37" s="122"/>
      <c r="H37" s="122"/>
      <c r="I37" s="127"/>
      <c r="J37" s="122"/>
      <c r="K37" s="122"/>
      <c r="L37" s="85">
        <f>SUM(L29:L36)</f>
        <v>82</v>
      </c>
      <c r="M37" s="85">
        <f>SUM(M29:M36)</f>
        <v>6984864</v>
      </c>
      <c r="N37" s="85">
        <f>SUM(N29:N36)</f>
        <v>36347016.18</v>
      </c>
      <c r="O37"/>
    </row>
    <row r="38" spans="1:15" ht="15.75" customHeight="1" x14ac:dyDescent="0.25">
      <c r="A38" s="77"/>
      <c r="B38" s="219" t="s">
        <v>331</v>
      </c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</row>
    <row r="39" spans="1:15" ht="28.5" customHeight="1" x14ac:dyDescent="0.25">
      <c r="A39" s="77"/>
      <c r="B39" s="78" t="s">
        <v>42</v>
      </c>
      <c r="C39" s="79" t="s">
        <v>43</v>
      </c>
      <c r="D39" s="79" t="s">
        <v>44</v>
      </c>
      <c r="E39" s="79" t="s">
        <v>45</v>
      </c>
      <c r="F39" s="79" t="s">
        <v>46</v>
      </c>
      <c r="G39" s="79" t="s">
        <v>47</v>
      </c>
      <c r="H39" s="79" t="s">
        <v>48</v>
      </c>
      <c r="I39" s="79" t="s">
        <v>49</v>
      </c>
      <c r="J39" s="80" t="s">
        <v>50</v>
      </c>
      <c r="K39" s="81" t="s">
        <v>32</v>
      </c>
      <c r="L39" s="82" t="s">
        <v>51</v>
      </c>
      <c r="M39" s="82" t="s">
        <v>52</v>
      </c>
      <c r="N39" s="79" t="s">
        <v>53</v>
      </c>
    </row>
    <row r="40" spans="1:15" ht="17.100000000000001" customHeight="1" x14ac:dyDescent="0.25">
      <c r="A40" s="77"/>
      <c r="B40" s="215" t="s">
        <v>95</v>
      </c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16"/>
      <c r="O40"/>
    </row>
    <row r="41" spans="1:15" ht="17.100000000000001" customHeight="1" x14ac:dyDescent="0.25">
      <c r="A41" s="77"/>
      <c r="B41" s="50" t="s">
        <v>97</v>
      </c>
      <c r="C41" s="50" t="s">
        <v>98</v>
      </c>
      <c r="D41" s="97">
        <v>9</v>
      </c>
      <c r="E41" s="97">
        <v>9.02</v>
      </c>
      <c r="F41" s="97">
        <v>9</v>
      </c>
      <c r="G41" s="97">
        <v>9</v>
      </c>
      <c r="H41" s="97">
        <v>9</v>
      </c>
      <c r="I41" s="97">
        <v>9.02</v>
      </c>
      <c r="J41" s="97">
        <v>9</v>
      </c>
      <c r="K41" s="131">
        <v>0.22</v>
      </c>
      <c r="L41" s="108">
        <v>14</v>
      </c>
      <c r="M41" s="99">
        <v>832761</v>
      </c>
      <c r="N41" s="100">
        <v>7495049</v>
      </c>
    </row>
    <row r="42" spans="1:15" ht="17.100000000000001" customHeight="1" x14ac:dyDescent="0.25">
      <c r="A42" s="77"/>
      <c r="B42" s="50" t="s">
        <v>294</v>
      </c>
      <c r="C42" s="50" t="s">
        <v>295</v>
      </c>
      <c r="D42" s="97">
        <v>53.99</v>
      </c>
      <c r="E42" s="97">
        <v>53.99</v>
      </c>
      <c r="F42" s="97">
        <v>53.99</v>
      </c>
      <c r="G42" s="97">
        <v>53.99</v>
      </c>
      <c r="H42" s="97">
        <v>53</v>
      </c>
      <c r="I42" s="97">
        <v>53.99</v>
      </c>
      <c r="J42" s="97">
        <v>53.99</v>
      </c>
      <c r="K42" s="131">
        <v>0</v>
      </c>
      <c r="L42" s="108">
        <v>9</v>
      </c>
      <c r="M42" s="99">
        <v>5100544</v>
      </c>
      <c r="N42" s="100">
        <v>275378370.56</v>
      </c>
    </row>
    <row r="43" spans="1:15" ht="17.100000000000001" customHeight="1" x14ac:dyDescent="0.25">
      <c r="A43" s="77"/>
      <c r="B43" s="50" t="s">
        <v>99</v>
      </c>
      <c r="C43" s="50" t="s">
        <v>100</v>
      </c>
      <c r="D43" s="97">
        <v>9</v>
      </c>
      <c r="E43" s="97">
        <v>9</v>
      </c>
      <c r="F43" s="97">
        <v>9</v>
      </c>
      <c r="G43" s="97">
        <v>9</v>
      </c>
      <c r="H43" s="97">
        <v>9</v>
      </c>
      <c r="I43" s="97">
        <v>9</v>
      </c>
      <c r="J43" s="97">
        <v>9</v>
      </c>
      <c r="K43" s="131">
        <v>0</v>
      </c>
      <c r="L43" s="108">
        <v>1</v>
      </c>
      <c r="M43" s="99">
        <v>1889</v>
      </c>
      <c r="N43" s="100">
        <v>17001</v>
      </c>
    </row>
    <row r="44" spans="1:15" ht="17.100000000000001" customHeight="1" x14ac:dyDescent="0.25">
      <c r="A44" s="77"/>
      <c r="B44" s="50" t="s">
        <v>157</v>
      </c>
      <c r="C44" s="50" t="s">
        <v>158</v>
      </c>
      <c r="D44" s="97">
        <v>13.5</v>
      </c>
      <c r="E44" s="97">
        <v>14.05</v>
      </c>
      <c r="F44" s="97">
        <v>13.5</v>
      </c>
      <c r="G44" s="97">
        <v>14.03</v>
      </c>
      <c r="H44" s="97">
        <v>13.5</v>
      </c>
      <c r="I44" s="97">
        <v>14.05</v>
      </c>
      <c r="J44" s="97">
        <v>13.5</v>
      </c>
      <c r="K44" s="131">
        <v>4.07</v>
      </c>
      <c r="L44" s="108">
        <v>3</v>
      </c>
      <c r="M44" s="99">
        <v>25910</v>
      </c>
      <c r="N44" s="100">
        <v>363447.4</v>
      </c>
    </row>
    <row r="45" spans="1:15" ht="17.100000000000001" customHeight="1" x14ac:dyDescent="0.25">
      <c r="A45" s="77"/>
      <c r="B45" s="204" t="s">
        <v>103</v>
      </c>
      <c r="C45" s="205"/>
      <c r="D45" s="206"/>
      <c r="E45" s="207"/>
      <c r="F45" s="207"/>
      <c r="G45" s="207"/>
      <c r="H45" s="207"/>
      <c r="I45" s="207"/>
      <c r="J45" s="207"/>
      <c r="K45" s="208"/>
      <c r="L45" s="85">
        <f>SUM(L41:L44)</f>
        <v>27</v>
      </c>
      <c r="M45" s="85">
        <f>SUM(M41:M44)</f>
        <v>5961104</v>
      </c>
      <c r="N45" s="85">
        <f>SUM(N41:N44)</f>
        <v>283253867.95999998</v>
      </c>
    </row>
    <row r="46" spans="1:15" ht="17.100000000000001" customHeight="1" x14ac:dyDescent="0.25">
      <c r="A46" s="77"/>
      <c r="B46" s="212" t="s">
        <v>104</v>
      </c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4"/>
    </row>
    <row r="47" spans="1:15" ht="17.100000000000001" customHeight="1" x14ac:dyDescent="0.25">
      <c r="A47" s="77"/>
      <c r="B47" s="83" t="s">
        <v>161</v>
      </c>
      <c r="C47" s="83" t="s">
        <v>162</v>
      </c>
      <c r="D47" s="97">
        <v>9.2200000000000006</v>
      </c>
      <c r="E47" s="97">
        <v>9.2200000000000006</v>
      </c>
      <c r="F47" s="97">
        <v>9</v>
      </c>
      <c r="G47" s="97">
        <v>9.06</v>
      </c>
      <c r="H47" s="97">
        <v>9.1999999999999993</v>
      </c>
      <c r="I47" s="97">
        <v>9</v>
      </c>
      <c r="J47" s="97">
        <v>9.1999999999999993</v>
      </c>
      <c r="K47" s="131">
        <v>-2.17</v>
      </c>
      <c r="L47" s="108">
        <v>5</v>
      </c>
      <c r="M47" s="99">
        <v>124450</v>
      </c>
      <c r="N47" s="100">
        <v>1127250</v>
      </c>
    </row>
    <row r="48" spans="1:15" ht="17.100000000000001" customHeight="1" x14ac:dyDescent="0.25">
      <c r="A48" s="77"/>
      <c r="B48" s="83" t="s">
        <v>159</v>
      </c>
      <c r="C48" s="83" t="s">
        <v>160</v>
      </c>
      <c r="D48" s="97">
        <v>0.38</v>
      </c>
      <c r="E48" s="97">
        <v>0.38</v>
      </c>
      <c r="F48" s="97">
        <v>0.38</v>
      </c>
      <c r="G48" s="97">
        <v>0.38</v>
      </c>
      <c r="H48" s="97">
        <v>0.37</v>
      </c>
      <c r="I48" s="97">
        <v>0.38</v>
      </c>
      <c r="J48" s="97">
        <v>0.37</v>
      </c>
      <c r="K48" s="131">
        <v>2.7</v>
      </c>
      <c r="L48" s="108">
        <v>1</v>
      </c>
      <c r="M48" s="99">
        <v>1000</v>
      </c>
      <c r="N48" s="100">
        <v>380</v>
      </c>
    </row>
    <row r="49" spans="1:14" ht="17.100000000000001" customHeight="1" x14ac:dyDescent="0.25">
      <c r="A49" s="77"/>
      <c r="B49" s="204" t="s">
        <v>107</v>
      </c>
      <c r="C49" s="205"/>
      <c r="D49" s="206"/>
      <c r="E49" s="207"/>
      <c r="F49" s="207"/>
      <c r="G49" s="207"/>
      <c r="H49" s="207"/>
      <c r="I49" s="207"/>
      <c r="J49" s="207"/>
      <c r="K49" s="208"/>
      <c r="L49" s="85">
        <f>SUM(L47:L48)</f>
        <v>6</v>
      </c>
      <c r="M49" s="85">
        <f>SUM(M47:M48)</f>
        <v>125450</v>
      </c>
      <c r="N49" s="85">
        <f>SUM(N47:N48)</f>
        <v>1127630</v>
      </c>
    </row>
    <row r="50" spans="1:14" ht="15.75" customHeight="1" x14ac:dyDescent="0.25">
      <c r="A50" s="77"/>
      <c r="B50" s="210" t="s">
        <v>108</v>
      </c>
      <c r="C50" s="211"/>
      <c r="D50" s="86"/>
      <c r="E50" s="86"/>
      <c r="F50" s="86"/>
      <c r="G50" s="86"/>
      <c r="H50" s="86"/>
      <c r="I50" s="86"/>
      <c r="J50" s="86"/>
      <c r="K50" s="86"/>
      <c r="L50" s="87">
        <f>L49+L45+L37+L27+L20+L17</f>
        <v>589</v>
      </c>
      <c r="M50" s="87">
        <f t="shared" ref="M50:N50" si="0">M49+M45+M37+M27+M20+M17</f>
        <v>634748806</v>
      </c>
      <c r="N50" s="87">
        <f t="shared" si="0"/>
        <v>1159536855.8400002</v>
      </c>
    </row>
    <row r="51" spans="1:14" ht="18" customHeight="1" x14ac:dyDescent="0.25">
      <c r="A51" s="77"/>
      <c r="B51" s="209" t="s">
        <v>332</v>
      </c>
      <c r="C51" s="209"/>
      <c r="D51" s="209"/>
      <c r="E51" s="209"/>
      <c r="F51" s="209"/>
      <c r="G51" s="209"/>
      <c r="H51" s="209"/>
      <c r="I51" s="209"/>
      <c r="J51" s="209"/>
      <c r="K51" s="209"/>
      <c r="L51" s="209"/>
      <c r="M51" s="209"/>
      <c r="N51" s="209"/>
    </row>
    <row r="52" spans="1:14" ht="33.75" customHeight="1" x14ac:dyDescent="0.25">
      <c r="A52" s="77"/>
      <c r="B52" s="78" t="s">
        <v>42</v>
      </c>
      <c r="C52" s="79" t="s">
        <v>43</v>
      </c>
      <c r="D52" s="79" t="s">
        <v>44</v>
      </c>
      <c r="E52" s="79" t="s">
        <v>45</v>
      </c>
      <c r="F52" s="79" t="s">
        <v>46</v>
      </c>
      <c r="G52" s="79" t="s">
        <v>47</v>
      </c>
      <c r="H52" s="79" t="s">
        <v>48</v>
      </c>
      <c r="I52" s="79" t="s">
        <v>49</v>
      </c>
      <c r="J52" s="80" t="s">
        <v>50</v>
      </c>
      <c r="K52" s="81" t="s">
        <v>32</v>
      </c>
      <c r="L52" s="82" t="s">
        <v>51</v>
      </c>
      <c r="M52" s="82" t="s">
        <v>52</v>
      </c>
      <c r="N52" s="79" t="s">
        <v>53</v>
      </c>
    </row>
    <row r="53" spans="1:14" ht="15.95" customHeight="1" x14ac:dyDescent="0.25">
      <c r="A53" s="77"/>
      <c r="B53" s="215" t="s">
        <v>54</v>
      </c>
      <c r="C53" s="209"/>
      <c r="D53" s="209"/>
      <c r="E53" s="209"/>
      <c r="F53" s="209"/>
      <c r="G53" s="209"/>
      <c r="H53" s="209"/>
      <c r="I53" s="209"/>
      <c r="J53" s="209"/>
      <c r="K53" s="209"/>
      <c r="L53" s="209"/>
      <c r="M53" s="209"/>
      <c r="N53" s="216"/>
    </row>
    <row r="54" spans="1:14" ht="15.95" customHeight="1" x14ac:dyDescent="0.25">
      <c r="A54" s="77"/>
      <c r="B54" s="50" t="s">
        <v>109</v>
      </c>
      <c r="C54" s="50" t="s">
        <v>110</v>
      </c>
      <c r="D54" s="130">
        <v>0.23</v>
      </c>
      <c r="E54" s="97">
        <v>0.23</v>
      </c>
      <c r="F54" s="97">
        <v>0.23</v>
      </c>
      <c r="G54" s="97">
        <v>0.23</v>
      </c>
      <c r="H54" s="97">
        <v>0.23</v>
      </c>
      <c r="I54" s="97">
        <v>0.23</v>
      </c>
      <c r="J54" s="97">
        <v>0.23</v>
      </c>
      <c r="K54" s="98">
        <v>0</v>
      </c>
      <c r="L54" s="123">
        <v>1</v>
      </c>
      <c r="M54" s="99">
        <v>53375</v>
      </c>
      <c r="N54" s="100">
        <v>12276.25</v>
      </c>
    </row>
    <row r="55" spans="1:14" ht="15.95" customHeight="1" x14ac:dyDescent="0.25">
      <c r="A55" s="77"/>
      <c r="B55" s="50" t="s">
        <v>111</v>
      </c>
      <c r="C55" s="50" t="s">
        <v>112</v>
      </c>
      <c r="D55" s="97">
        <v>0.56000000000000005</v>
      </c>
      <c r="E55" s="97">
        <v>0.56000000000000005</v>
      </c>
      <c r="F55" s="97">
        <v>0.55000000000000004</v>
      </c>
      <c r="G55" s="97">
        <v>0.56000000000000005</v>
      </c>
      <c r="H55" s="97">
        <v>0.56999999999999995</v>
      </c>
      <c r="I55" s="97">
        <v>0.56000000000000005</v>
      </c>
      <c r="J55" s="97">
        <v>0.56000000000000005</v>
      </c>
      <c r="K55" s="131">
        <v>0</v>
      </c>
      <c r="L55" s="108">
        <v>17</v>
      </c>
      <c r="M55" s="99">
        <v>19313973</v>
      </c>
      <c r="N55" s="100">
        <v>10745824.880000001</v>
      </c>
    </row>
    <row r="56" spans="1:14" ht="15.95" customHeight="1" x14ac:dyDescent="0.25">
      <c r="A56" s="77"/>
      <c r="B56" s="50" t="s">
        <v>179</v>
      </c>
      <c r="C56" s="50" t="s">
        <v>180</v>
      </c>
      <c r="D56" s="97">
        <v>1.01</v>
      </c>
      <c r="E56" s="97">
        <v>1.01</v>
      </c>
      <c r="F56" s="97">
        <v>1.01</v>
      </c>
      <c r="G56" s="97">
        <v>1.01</v>
      </c>
      <c r="H56" s="97">
        <v>1.01</v>
      </c>
      <c r="I56" s="97">
        <v>1.01</v>
      </c>
      <c r="J56" s="97">
        <v>1.01</v>
      </c>
      <c r="K56" s="131">
        <v>0</v>
      </c>
      <c r="L56" s="108">
        <v>1</v>
      </c>
      <c r="M56" s="99">
        <v>40000000</v>
      </c>
      <c r="N56" s="100">
        <v>40400000</v>
      </c>
    </row>
    <row r="57" spans="1:14" ht="15.95" customHeight="1" x14ac:dyDescent="0.25">
      <c r="A57" s="77"/>
      <c r="B57" s="204" t="s">
        <v>66</v>
      </c>
      <c r="C57" s="205"/>
      <c r="D57" s="88"/>
      <c r="E57" s="88"/>
      <c r="F57" s="88"/>
      <c r="G57" s="88"/>
      <c r="H57" s="88"/>
      <c r="I57" s="88"/>
      <c r="J57" s="88"/>
      <c r="K57" s="88"/>
      <c r="L57" s="85">
        <f>SUM(L54:L56)</f>
        <v>19</v>
      </c>
      <c r="M57" s="85">
        <f>SUM(M54:M56)</f>
        <v>59367348</v>
      </c>
      <c r="N57" s="85">
        <f>SUM(N54:N56)</f>
        <v>51158101.130000003</v>
      </c>
    </row>
    <row r="58" spans="1:14" ht="15.95" customHeight="1" x14ac:dyDescent="0.25">
      <c r="A58" s="77"/>
      <c r="B58" s="215" t="s">
        <v>74</v>
      </c>
      <c r="C58" s="209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16"/>
    </row>
    <row r="59" spans="1:14" ht="15.95" customHeight="1" x14ac:dyDescent="0.25">
      <c r="A59" s="77"/>
      <c r="B59" s="50" t="s">
        <v>187</v>
      </c>
      <c r="C59" s="50" t="s">
        <v>188</v>
      </c>
      <c r="D59" s="51">
        <v>1.7</v>
      </c>
      <c r="E59" s="97">
        <v>1.7</v>
      </c>
      <c r="F59" s="97">
        <v>1.7</v>
      </c>
      <c r="G59" s="97">
        <v>1.7</v>
      </c>
      <c r="H59" s="97">
        <v>1.67</v>
      </c>
      <c r="I59" s="97">
        <v>1.7</v>
      </c>
      <c r="J59" s="97">
        <v>1.67</v>
      </c>
      <c r="K59" s="131">
        <v>1.8</v>
      </c>
      <c r="L59" s="108">
        <v>3</v>
      </c>
      <c r="M59" s="99">
        <v>64711</v>
      </c>
      <c r="N59" s="100">
        <v>110008.7</v>
      </c>
    </row>
    <row r="60" spans="1:14" ht="15.95" customHeight="1" x14ac:dyDescent="0.25">
      <c r="A60" s="77"/>
      <c r="B60" s="204" t="s">
        <v>84</v>
      </c>
      <c r="C60" s="205"/>
      <c r="D60" s="88"/>
      <c r="E60" s="88"/>
      <c r="F60" s="88"/>
      <c r="G60" s="88"/>
      <c r="H60" s="88"/>
      <c r="I60" s="88"/>
      <c r="J60" s="88"/>
      <c r="K60" s="88"/>
      <c r="L60" s="85">
        <f>SUM(L59)</f>
        <v>3</v>
      </c>
      <c r="M60" s="85">
        <f>SUM(M59)</f>
        <v>64711</v>
      </c>
      <c r="N60" s="85">
        <f>SUM(N59)</f>
        <v>110008.7</v>
      </c>
    </row>
    <row r="61" spans="1:14" ht="15.95" customHeight="1" x14ac:dyDescent="0.25">
      <c r="A61" s="77"/>
      <c r="B61" s="215" t="s">
        <v>95</v>
      </c>
      <c r="C61" s="209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16"/>
    </row>
    <row r="62" spans="1:14" ht="15.95" customHeight="1" x14ac:dyDescent="0.25">
      <c r="A62" s="77"/>
      <c r="B62" s="50" t="s">
        <v>113</v>
      </c>
      <c r="C62" s="50" t="s">
        <v>114</v>
      </c>
      <c r="D62" s="55">
        <v>27.6</v>
      </c>
      <c r="E62" s="97">
        <v>27.6</v>
      </c>
      <c r="F62" s="97">
        <v>27.6</v>
      </c>
      <c r="G62" s="97">
        <v>27.6</v>
      </c>
      <c r="H62" s="97">
        <v>27.99</v>
      </c>
      <c r="I62" s="97">
        <v>27.6</v>
      </c>
      <c r="J62" s="97">
        <v>27.99</v>
      </c>
      <c r="K62" s="131">
        <v>-1.39</v>
      </c>
      <c r="L62" s="108">
        <v>1</v>
      </c>
      <c r="M62" s="99">
        <v>9927</v>
      </c>
      <c r="N62" s="100">
        <v>273985.2</v>
      </c>
    </row>
    <row r="63" spans="1:14" ht="15.95" customHeight="1" x14ac:dyDescent="0.25">
      <c r="A63" s="77"/>
      <c r="B63" s="204" t="s">
        <v>103</v>
      </c>
      <c r="C63" s="205"/>
      <c r="D63" s="88"/>
      <c r="E63" s="88"/>
      <c r="F63" s="88"/>
      <c r="G63" s="88"/>
      <c r="H63" s="88"/>
      <c r="I63" s="88"/>
      <c r="J63" s="88"/>
      <c r="K63" s="88"/>
      <c r="L63" s="85">
        <f>SUM(L62)</f>
        <v>1</v>
      </c>
      <c r="M63" s="85">
        <f>SUM(M62)</f>
        <v>9927</v>
      </c>
      <c r="N63" s="85">
        <f>SUM(N62)</f>
        <v>273985.2</v>
      </c>
    </row>
    <row r="64" spans="1:14" ht="15.95" customHeight="1" x14ac:dyDescent="0.25">
      <c r="A64" s="77"/>
      <c r="B64" s="215" t="s">
        <v>85</v>
      </c>
      <c r="C64" s="209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16"/>
    </row>
    <row r="65" spans="1:14" ht="15.95" customHeight="1" x14ac:dyDescent="0.25">
      <c r="A65" s="77"/>
      <c r="B65" s="50" t="s">
        <v>115</v>
      </c>
      <c r="C65" s="50" t="s">
        <v>116</v>
      </c>
      <c r="D65" s="51">
        <v>2.9</v>
      </c>
      <c r="E65" s="97">
        <v>2.9</v>
      </c>
      <c r="F65" s="97">
        <v>2.85</v>
      </c>
      <c r="G65" s="97">
        <v>2.86</v>
      </c>
      <c r="H65" s="97">
        <v>2.89</v>
      </c>
      <c r="I65" s="97">
        <v>2.85</v>
      </c>
      <c r="J65" s="97">
        <v>2.88</v>
      </c>
      <c r="K65" s="131">
        <v>-1.04</v>
      </c>
      <c r="L65" s="108">
        <v>3</v>
      </c>
      <c r="M65" s="99">
        <v>107662</v>
      </c>
      <c r="N65" s="100">
        <v>307607.3</v>
      </c>
    </row>
    <row r="66" spans="1:14" ht="15.95" customHeight="1" x14ac:dyDescent="0.25">
      <c r="A66" s="77"/>
      <c r="B66" s="50" t="s">
        <v>33</v>
      </c>
      <c r="C66" s="50" t="s">
        <v>117</v>
      </c>
      <c r="D66" s="51">
        <v>0.87</v>
      </c>
      <c r="E66" s="97">
        <v>0.87</v>
      </c>
      <c r="F66" s="97">
        <v>0.87</v>
      </c>
      <c r="G66" s="97">
        <v>0.87</v>
      </c>
      <c r="H66" s="97">
        <v>0.9</v>
      </c>
      <c r="I66" s="97">
        <v>0.87</v>
      </c>
      <c r="J66" s="97">
        <v>0.9</v>
      </c>
      <c r="K66" s="131">
        <v>-3.33</v>
      </c>
      <c r="L66" s="108">
        <v>4</v>
      </c>
      <c r="M66" s="99">
        <v>306626</v>
      </c>
      <c r="N66" s="100">
        <v>266764.62</v>
      </c>
    </row>
    <row r="67" spans="1:14" ht="15.95" customHeight="1" x14ac:dyDescent="0.25">
      <c r="A67" s="77"/>
      <c r="B67" s="204" t="s">
        <v>94</v>
      </c>
      <c r="C67" s="205"/>
      <c r="D67" s="88"/>
      <c r="E67" s="88"/>
      <c r="F67" s="88"/>
      <c r="G67" s="88"/>
      <c r="H67" s="88"/>
      <c r="I67" s="88"/>
      <c r="J67" s="88"/>
      <c r="K67" s="88"/>
      <c r="L67" s="85">
        <f>SUM(L65:L66)</f>
        <v>7</v>
      </c>
      <c r="M67" s="85">
        <f>SUM(M65:M66)</f>
        <v>414288</v>
      </c>
      <c r="N67" s="85">
        <f>SUM(N65:N66)</f>
        <v>574371.91999999993</v>
      </c>
    </row>
    <row r="68" spans="1:14" ht="16.5" customHeight="1" x14ac:dyDescent="0.25">
      <c r="A68" s="77"/>
      <c r="B68" s="210" t="s">
        <v>118</v>
      </c>
      <c r="C68" s="211"/>
      <c r="D68" s="86"/>
      <c r="E68" s="86"/>
      <c r="F68" s="86"/>
      <c r="G68" s="86"/>
      <c r="H68" s="86"/>
      <c r="I68" s="86"/>
      <c r="J68" s="86"/>
      <c r="K68" s="86"/>
      <c r="L68" s="87">
        <f>L67+L63+L60+L57</f>
        <v>30</v>
      </c>
      <c r="M68" s="87">
        <f t="shared" ref="M68:N68" si="1">M67+M63+M60+M57</f>
        <v>59856274</v>
      </c>
      <c r="N68" s="87">
        <f t="shared" si="1"/>
        <v>52116466.950000003</v>
      </c>
    </row>
    <row r="69" spans="1:14" ht="30.75" customHeight="1" x14ac:dyDescent="0.25">
      <c r="A69" s="77"/>
      <c r="B69" s="219" t="s">
        <v>330</v>
      </c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/>
    </row>
    <row r="70" spans="1:14" ht="27" customHeight="1" x14ac:dyDescent="0.25">
      <c r="A70" s="77"/>
      <c r="B70" s="78" t="s">
        <v>42</v>
      </c>
      <c r="C70" s="79" t="s">
        <v>43</v>
      </c>
      <c r="D70" s="79" t="s">
        <v>44</v>
      </c>
      <c r="E70" s="79" t="s">
        <v>45</v>
      </c>
      <c r="F70" s="79" t="s">
        <v>46</v>
      </c>
      <c r="G70" s="79" t="s">
        <v>47</v>
      </c>
      <c r="H70" s="79" t="s">
        <v>48</v>
      </c>
      <c r="I70" s="79" t="s">
        <v>49</v>
      </c>
      <c r="J70" s="80" t="s">
        <v>50</v>
      </c>
      <c r="K70" s="81" t="s">
        <v>32</v>
      </c>
      <c r="L70" s="82" t="s">
        <v>51</v>
      </c>
      <c r="M70" s="82" t="s">
        <v>52</v>
      </c>
      <c r="N70" s="79" t="s">
        <v>53</v>
      </c>
    </row>
    <row r="71" spans="1:14" ht="15.95" customHeight="1" x14ac:dyDescent="0.25">
      <c r="A71" s="77"/>
      <c r="B71" s="215" t="s">
        <v>54</v>
      </c>
      <c r="C71" s="209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16"/>
    </row>
    <row r="72" spans="1:14" ht="15.95" customHeight="1" x14ac:dyDescent="0.25">
      <c r="A72" s="77"/>
      <c r="B72" s="54" t="s">
        <v>305</v>
      </c>
      <c r="C72" s="54" t="s">
        <v>306</v>
      </c>
      <c r="D72" s="55">
        <v>1</v>
      </c>
      <c r="E72" s="97">
        <v>1</v>
      </c>
      <c r="F72" s="97">
        <v>1</v>
      </c>
      <c r="G72" s="97">
        <v>1</v>
      </c>
      <c r="H72" s="97">
        <v>1</v>
      </c>
      <c r="I72" s="97">
        <v>1</v>
      </c>
      <c r="J72" s="97">
        <v>1</v>
      </c>
      <c r="K72" s="98">
        <v>0</v>
      </c>
      <c r="L72" s="123">
        <v>2</v>
      </c>
      <c r="M72" s="99">
        <v>24000000000</v>
      </c>
      <c r="N72" s="100">
        <v>24000000000</v>
      </c>
    </row>
    <row r="73" spans="1:14" ht="15.95" customHeight="1" x14ac:dyDescent="0.25">
      <c r="A73" s="77"/>
      <c r="B73" s="204" t="s">
        <v>66</v>
      </c>
      <c r="C73" s="205"/>
      <c r="D73" s="88"/>
      <c r="E73" s="88"/>
      <c r="F73" s="88"/>
      <c r="G73" s="88"/>
      <c r="H73" s="88"/>
      <c r="I73" s="88"/>
      <c r="J73" s="88"/>
      <c r="K73" s="88"/>
      <c r="L73" s="85">
        <f>SUM(L72)</f>
        <v>2</v>
      </c>
      <c r="M73" s="85">
        <f>SUM(M72)</f>
        <v>24000000000</v>
      </c>
      <c r="N73" s="85">
        <f>SUM(N72)</f>
        <v>24000000000</v>
      </c>
    </row>
    <row r="74" spans="1:14" ht="17.25" customHeight="1" x14ac:dyDescent="0.25">
      <c r="A74" s="77"/>
      <c r="B74" s="215" t="s">
        <v>74</v>
      </c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16"/>
    </row>
    <row r="75" spans="1:14" ht="21" customHeight="1" x14ac:dyDescent="0.25">
      <c r="A75" s="77"/>
      <c r="B75" s="83" t="s">
        <v>122</v>
      </c>
      <c r="C75" s="83" t="s">
        <v>123</v>
      </c>
      <c r="D75" s="51">
        <v>1.4</v>
      </c>
      <c r="E75" s="97">
        <v>1.47</v>
      </c>
      <c r="F75" s="97">
        <v>1.33</v>
      </c>
      <c r="G75" s="97">
        <v>1.4</v>
      </c>
      <c r="H75" s="97">
        <v>1.44</v>
      </c>
      <c r="I75" s="97">
        <v>1.33</v>
      </c>
      <c r="J75" s="97">
        <v>1.4</v>
      </c>
      <c r="K75" s="131">
        <v>-5</v>
      </c>
      <c r="L75" s="108">
        <v>10</v>
      </c>
      <c r="M75" s="99">
        <v>382466</v>
      </c>
      <c r="N75" s="100">
        <v>535237.01</v>
      </c>
    </row>
    <row r="76" spans="1:14" ht="21" customHeight="1" x14ac:dyDescent="0.25">
      <c r="A76" s="77"/>
      <c r="B76" s="83" t="s">
        <v>194</v>
      </c>
      <c r="C76" s="83" t="s">
        <v>195</v>
      </c>
      <c r="D76" s="51">
        <v>1.5</v>
      </c>
      <c r="E76" s="97">
        <v>1.5</v>
      </c>
      <c r="F76" s="97">
        <v>1.5</v>
      </c>
      <c r="G76" s="97">
        <v>1.5</v>
      </c>
      <c r="H76" s="97">
        <v>1.56</v>
      </c>
      <c r="I76" s="97">
        <v>1.5</v>
      </c>
      <c r="J76" s="97">
        <v>1.56</v>
      </c>
      <c r="K76" s="131">
        <v>-3.85</v>
      </c>
      <c r="L76" s="108">
        <v>1</v>
      </c>
      <c r="M76" s="99">
        <v>2000</v>
      </c>
      <c r="N76" s="100">
        <v>3000</v>
      </c>
    </row>
    <row r="77" spans="1:14" ht="18" customHeight="1" x14ac:dyDescent="0.25">
      <c r="A77" s="77"/>
      <c r="B77" s="204" t="s">
        <v>84</v>
      </c>
      <c r="C77" s="205"/>
      <c r="D77" s="88"/>
      <c r="E77" s="88"/>
      <c r="F77" s="88"/>
      <c r="G77" s="88"/>
      <c r="H77" s="88"/>
      <c r="I77" s="88"/>
      <c r="J77" s="88"/>
      <c r="K77" s="88"/>
      <c r="L77" s="85">
        <f>SUM(L75:L76)</f>
        <v>11</v>
      </c>
      <c r="M77" s="85">
        <f>SUM(M75:M76)</f>
        <v>384466</v>
      </c>
      <c r="N77" s="85">
        <f>SUM(N75:N76)</f>
        <v>538237.01</v>
      </c>
    </row>
    <row r="78" spans="1:14" ht="15" customHeight="1" x14ac:dyDescent="0.25">
      <c r="A78" s="77"/>
      <c r="B78" s="225" t="s">
        <v>85</v>
      </c>
      <c r="C78" s="226"/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7"/>
    </row>
    <row r="79" spans="1:14" ht="15" customHeight="1" x14ac:dyDescent="0.25">
      <c r="A79" s="77"/>
      <c r="B79" s="83" t="s">
        <v>303</v>
      </c>
      <c r="C79" s="83" t="s">
        <v>304</v>
      </c>
      <c r="D79" s="97">
        <v>1.4</v>
      </c>
      <c r="E79" s="97">
        <v>1.4</v>
      </c>
      <c r="F79" s="97">
        <v>1.4</v>
      </c>
      <c r="G79" s="97">
        <v>1.4</v>
      </c>
      <c r="H79" s="97">
        <v>1.4</v>
      </c>
      <c r="I79" s="97">
        <v>1.4</v>
      </c>
      <c r="J79" s="97">
        <v>1.4</v>
      </c>
      <c r="K79" s="131">
        <v>0</v>
      </c>
      <c r="L79" s="108">
        <v>3</v>
      </c>
      <c r="M79" s="99">
        <v>113635</v>
      </c>
      <c r="N79" s="100">
        <v>159089</v>
      </c>
    </row>
    <row r="80" spans="1:14" ht="15" customHeight="1" x14ac:dyDescent="0.25">
      <c r="A80" s="77"/>
      <c r="B80" s="83" t="s">
        <v>125</v>
      </c>
      <c r="C80" s="83" t="s">
        <v>126</v>
      </c>
      <c r="D80" s="51">
        <v>1.92</v>
      </c>
      <c r="E80" s="97">
        <v>1.92</v>
      </c>
      <c r="F80" s="97">
        <v>1.92</v>
      </c>
      <c r="G80" s="97">
        <v>1.92</v>
      </c>
      <c r="H80" s="97">
        <v>1.9</v>
      </c>
      <c r="I80" s="97">
        <v>1.92</v>
      </c>
      <c r="J80" s="97">
        <v>1.92</v>
      </c>
      <c r="K80" s="98">
        <v>0</v>
      </c>
      <c r="L80" s="123">
        <v>1</v>
      </c>
      <c r="M80" s="99">
        <v>5177</v>
      </c>
      <c r="N80" s="100">
        <v>9939.84</v>
      </c>
    </row>
    <row r="81" spans="1:14" ht="15" customHeight="1" x14ac:dyDescent="0.25">
      <c r="A81" s="77"/>
      <c r="B81" s="83" t="s">
        <v>127</v>
      </c>
      <c r="C81" s="83" t="s">
        <v>128</v>
      </c>
      <c r="D81" s="94">
        <v>1.21</v>
      </c>
      <c r="E81" s="97">
        <v>1.21</v>
      </c>
      <c r="F81" s="97">
        <v>1.21</v>
      </c>
      <c r="G81" s="97">
        <v>1.21</v>
      </c>
      <c r="H81" s="97">
        <v>1.21</v>
      </c>
      <c r="I81" s="97">
        <v>1.21</v>
      </c>
      <c r="J81" s="97">
        <v>1.21</v>
      </c>
      <c r="K81" s="131">
        <v>0</v>
      </c>
      <c r="L81" s="108">
        <v>2</v>
      </c>
      <c r="M81" s="99">
        <v>233590</v>
      </c>
      <c r="N81" s="100">
        <v>282643.90000000002</v>
      </c>
    </row>
    <row r="82" spans="1:14" ht="15" customHeight="1" x14ac:dyDescent="0.25">
      <c r="A82" s="77"/>
      <c r="B82" s="204" t="s">
        <v>94</v>
      </c>
      <c r="C82" s="205"/>
      <c r="D82" s="206"/>
      <c r="E82" s="207"/>
      <c r="F82" s="207"/>
      <c r="G82" s="207"/>
      <c r="H82" s="207"/>
      <c r="I82" s="207"/>
      <c r="J82" s="207"/>
      <c r="K82" s="208"/>
      <c r="L82" s="85">
        <f>SUM(L79:L81)</f>
        <v>6</v>
      </c>
      <c r="M82" s="85">
        <f>SUM(M79:M81)</f>
        <v>352402</v>
      </c>
      <c r="N82" s="85">
        <f>SUM(N79:N81)</f>
        <v>451672.74</v>
      </c>
    </row>
    <row r="83" spans="1:14" ht="15" customHeight="1" x14ac:dyDescent="0.25">
      <c r="A83" s="77"/>
      <c r="B83" s="215" t="s">
        <v>95</v>
      </c>
      <c r="C83" s="209"/>
      <c r="D83" s="209"/>
      <c r="E83" s="209"/>
      <c r="F83" s="209"/>
      <c r="G83" s="209"/>
      <c r="H83" s="209"/>
      <c r="I83" s="209"/>
      <c r="J83" s="209"/>
      <c r="K83" s="209"/>
      <c r="L83" s="209"/>
      <c r="M83" s="209"/>
      <c r="N83" s="216"/>
    </row>
    <row r="84" spans="1:14" ht="15" customHeight="1" x14ac:dyDescent="0.25">
      <c r="A84" s="77"/>
      <c r="B84" s="83" t="s">
        <v>270</v>
      </c>
      <c r="C84" s="83" t="s">
        <v>261</v>
      </c>
      <c r="D84" s="84">
        <v>18.5</v>
      </c>
      <c r="E84" s="97">
        <v>18.55</v>
      </c>
      <c r="F84" s="97">
        <v>18.5</v>
      </c>
      <c r="G84" s="97">
        <v>18.53</v>
      </c>
      <c r="H84" s="97">
        <v>18.53</v>
      </c>
      <c r="I84" s="97">
        <v>18.54</v>
      </c>
      <c r="J84" s="97">
        <v>18.5</v>
      </c>
      <c r="K84" s="98">
        <v>0.22</v>
      </c>
      <c r="L84" s="108">
        <v>22</v>
      </c>
      <c r="M84" s="99">
        <v>622746</v>
      </c>
      <c r="N84" s="100">
        <v>11539958.65</v>
      </c>
    </row>
    <row r="85" spans="1:14" ht="15" customHeight="1" x14ac:dyDescent="0.25">
      <c r="A85" s="77"/>
      <c r="B85" s="204" t="s">
        <v>103</v>
      </c>
      <c r="C85" s="205"/>
      <c r="D85" s="206"/>
      <c r="E85" s="207"/>
      <c r="F85" s="207"/>
      <c r="G85" s="207"/>
      <c r="H85" s="207"/>
      <c r="I85" s="207"/>
      <c r="J85" s="207"/>
      <c r="K85" s="208"/>
      <c r="L85" s="85">
        <f>SUM(L84)</f>
        <v>22</v>
      </c>
      <c r="M85" s="85">
        <f>SUM(M84)</f>
        <v>622746</v>
      </c>
      <c r="N85" s="85">
        <f>SUM(N84)</f>
        <v>11539958.65</v>
      </c>
    </row>
    <row r="86" spans="1:14" ht="15" customHeight="1" x14ac:dyDescent="0.25">
      <c r="A86" s="77"/>
      <c r="B86" s="215" t="s">
        <v>104</v>
      </c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16"/>
    </row>
    <row r="87" spans="1:14" ht="15" customHeight="1" x14ac:dyDescent="0.25">
      <c r="A87" s="77"/>
      <c r="B87" s="83" t="s">
        <v>129</v>
      </c>
      <c r="C87" s="83" t="s">
        <v>130</v>
      </c>
      <c r="D87" s="84">
        <v>5.04</v>
      </c>
      <c r="E87" s="97">
        <v>5.04</v>
      </c>
      <c r="F87" s="97">
        <v>4.96</v>
      </c>
      <c r="G87" s="97">
        <v>5.01</v>
      </c>
      <c r="H87" s="97">
        <v>5.03</v>
      </c>
      <c r="I87" s="97">
        <v>5</v>
      </c>
      <c r="J87" s="97">
        <v>5.04</v>
      </c>
      <c r="K87" s="98">
        <v>-0.79</v>
      </c>
      <c r="L87" s="108">
        <v>95</v>
      </c>
      <c r="M87" s="99">
        <v>16079685</v>
      </c>
      <c r="N87" s="100">
        <v>80562871.859999999</v>
      </c>
    </row>
    <row r="88" spans="1:14" ht="15" customHeight="1" x14ac:dyDescent="0.25">
      <c r="A88" s="77"/>
      <c r="B88" s="204" t="s">
        <v>107</v>
      </c>
      <c r="C88" s="205"/>
      <c r="D88" s="206"/>
      <c r="E88" s="207"/>
      <c r="F88" s="207"/>
      <c r="G88" s="207"/>
      <c r="H88" s="207"/>
      <c r="I88" s="207"/>
      <c r="J88" s="207"/>
      <c r="K88" s="208"/>
      <c r="L88" s="85">
        <f>SUM(L87)</f>
        <v>95</v>
      </c>
      <c r="M88" s="85">
        <f>SUM(M87)</f>
        <v>16079685</v>
      </c>
      <c r="N88" s="85">
        <f>SUM(N87)</f>
        <v>80562871.859999999</v>
      </c>
    </row>
    <row r="89" spans="1:14" ht="19.5" customHeight="1" x14ac:dyDescent="0.25">
      <c r="A89" s="77"/>
      <c r="B89" s="210" t="s">
        <v>131</v>
      </c>
      <c r="C89" s="211"/>
      <c r="D89" s="86"/>
      <c r="E89" s="86"/>
      <c r="F89" s="86"/>
      <c r="G89" s="86"/>
      <c r="H89" s="86"/>
      <c r="I89" s="86"/>
      <c r="J89" s="86"/>
      <c r="K89" s="86"/>
      <c r="L89" s="87">
        <f>L88+L85+L82+L77+L73</f>
        <v>136</v>
      </c>
      <c r="M89" s="87">
        <f>M88+M85+M82+M77+M73</f>
        <v>24017439299</v>
      </c>
      <c r="N89" s="87">
        <f>N88+N85+N82+N77+N73</f>
        <v>24093092740.259998</v>
      </c>
    </row>
    <row r="90" spans="1:14" ht="21" customHeight="1" x14ac:dyDescent="0.25">
      <c r="A90" s="77"/>
      <c r="B90" s="210" t="s">
        <v>132</v>
      </c>
      <c r="C90" s="211"/>
      <c r="D90" s="222"/>
      <c r="E90" s="223"/>
      <c r="F90" s="223"/>
      <c r="G90" s="223"/>
      <c r="H90" s="223"/>
      <c r="I90" s="223"/>
      <c r="J90" s="223"/>
      <c r="K90" s="224"/>
      <c r="L90" s="87">
        <f>L89+L68+L50</f>
        <v>755</v>
      </c>
      <c r="M90" s="87">
        <f t="shared" ref="M90:N90" si="2">M89+M68+M50</f>
        <v>24712044379</v>
      </c>
      <c r="N90" s="87">
        <f t="shared" si="2"/>
        <v>25304746063.049999</v>
      </c>
    </row>
    <row r="92" spans="1:14" ht="18.75" customHeight="1" x14ac:dyDescent="0.25">
      <c r="N92" s="92"/>
    </row>
  </sheetData>
  <mergeCells count="44">
    <mergeCell ref="B71:N71"/>
    <mergeCell ref="B73:C73"/>
    <mergeCell ref="D85:K85"/>
    <mergeCell ref="B83:N83"/>
    <mergeCell ref="B85:C85"/>
    <mergeCell ref="B78:N78"/>
    <mergeCell ref="B82:C82"/>
    <mergeCell ref="D82:K82"/>
    <mergeCell ref="B74:N74"/>
    <mergeCell ref="B77:C77"/>
    <mergeCell ref="B53:N53"/>
    <mergeCell ref="B57:C57"/>
    <mergeCell ref="B69:N69"/>
    <mergeCell ref="B64:N64"/>
    <mergeCell ref="B67:C67"/>
    <mergeCell ref="B68:C68"/>
    <mergeCell ref="B58:N58"/>
    <mergeCell ref="B60:C60"/>
    <mergeCell ref="B61:N61"/>
    <mergeCell ref="B63:C63"/>
    <mergeCell ref="B90:C90"/>
    <mergeCell ref="D90:K90"/>
    <mergeCell ref="B88:C88"/>
    <mergeCell ref="D88:K88"/>
    <mergeCell ref="B86:N86"/>
    <mergeCell ref="B89:C89"/>
    <mergeCell ref="B37:C37"/>
    <mergeCell ref="B40:N40"/>
    <mergeCell ref="B21:N21"/>
    <mergeCell ref="B27:C27"/>
    <mergeCell ref="B1:N1"/>
    <mergeCell ref="B3:N3"/>
    <mergeCell ref="B17:C17"/>
    <mergeCell ref="B18:N18"/>
    <mergeCell ref="B20:C20"/>
    <mergeCell ref="B28:N28"/>
    <mergeCell ref="B38:N38"/>
    <mergeCell ref="B45:C45"/>
    <mergeCell ref="D45:K45"/>
    <mergeCell ref="B51:N51"/>
    <mergeCell ref="B49:C49"/>
    <mergeCell ref="D49:K49"/>
    <mergeCell ref="B50:C50"/>
    <mergeCell ref="B46:N4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3"/>
  <sheetViews>
    <sheetView rightToLeft="1" topLeftCell="A40" zoomScale="110" zoomScaleNormal="110" workbookViewId="0">
      <selection activeCell="H37" sqref="H37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15" customHeight="1" x14ac:dyDescent="0.25">
      <c r="B1" s="228" t="s">
        <v>335</v>
      </c>
      <c r="C1" s="228"/>
      <c r="D1" s="228"/>
      <c r="E1" s="228"/>
    </row>
    <row r="2" spans="2:7" ht="22.5" customHeight="1" x14ac:dyDescent="0.25">
      <c r="B2" s="52" t="s">
        <v>42</v>
      </c>
      <c r="C2" s="52" t="s">
        <v>43</v>
      </c>
      <c r="D2" s="52" t="s">
        <v>133</v>
      </c>
      <c r="E2" s="52" t="s">
        <v>134</v>
      </c>
    </row>
    <row r="3" spans="2:7" ht="20.100000000000001" customHeight="1" x14ac:dyDescent="0.25">
      <c r="B3" s="229" t="s">
        <v>54</v>
      </c>
      <c r="C3" s="230"/>
      <c r="D3" s="230"/>
      <c r="E3" s="231"/>
    </row>
    <row r="4" spans="2:7" ht="20.100000000000001" customHeight="1" x14ac:dyDescent="0.25">
      <c r="B4" s="50" t="s">
        <v>135</v>
      </c>
      <c r="C4" s="50" t="s">
        <v>136</v>
      </c>
      <c r="D4" s="51">
        <v>2.2000000000000002</v>
      </c>
      <c r="E4" s="53">
        <v>2.2000000000000002</v>
      </c>
    </row>
    <row r="5" spans="2:7" ht="20.100000000000001" customHeight="1" x14ac:dyDescent="0.25">
      <c r="B5" s="50" t="s">
        <v>137</v>
      </c>
      <c r="C5" s="50" t="s">
        <v>138</v>
      </c>
      <c r="D5" s="51">
        <v>0.78</v>
      </c>
      <c r="E5" s="51">
        <v>0.78</v>
      </c>
    </row>
    <row r="6" spans="2:7" ht="20.100000000000001" customHeight="1" x14ac:dyDescent="0.25">
      <c r="B6" s="83" t="s">
        <v>141</v>
      </c>
      <c r="C6" s="83" t="s">
        <v>142</v>
      </c>
      <c r="D6" s="55">
        <v>1.1100000000000001</v>
      </c>
      <c r="E6" s="55">
        <v>1.1100000000000001</v>
      </c>
    </row>
    <row r="7" spans="2:7" ht="20.100000000000001" customHeight="1" x14ac:dyDescent="0.25">
      <c r="B7" s="83" t="s">
        <v>139</v>
      </c>
      <c r="C7" s="83" t="s">
        <v>140</v>
      </c>
      <c r="D7" s="55">
        <v>0.17</v>
      </c>
      <c r="E7" s="55">
        <v>0.17</v>
      </c>
      <c r="F7" s="134"/>
      <c r="G7" s="134"/>
    </row>
    <row r="8" spans="2:7" ht="20.100000000000001" customHeight="1" x14ac:dyDescent="0.25">
      <c r="B8" s="83" t="s">
        <v>145</v>
      </c>
      <c r="C8" s="83" t="s">
        <v>146</v>
      </c>
      <c r="D8" s="55">
        <v>0.24</v>
      </c>
      <c r="E8" s="55">
        <v>0.24</v>
      </c>
      <c r="F8" s="134"/>
      <c r="G8" s="134"/>
    </row>
    <row r="9" spans="2:7" ht="20.100000000000001" customHeight="1" x14ac:dyDescent="0.25">
      <c r="B9" s="83" t="s">
        <v>255</v>
      </c>
      <c r="C9" s="105" t="s">
        <v>256</v>
      </c>
      <c r="D9" s="97">
        <v>1</v>
      </c>
      <c r="E9" s="97">
        <v>1</v>
      </c>
      <c r="F9" s="134"/>
      <c r="G9" s="134"/>
    </row>
    <row r="10" spans="2:7" ht="20.100000000000001" customHeight="1" x14ac:dyDescent="0.25">
      <c r="B10" s="83" t="s">
        <v>64</v>
      </c>
      <c r="C10" s="83" t="s">
        <v>65</v>
      </c>
      <c r="D10" s="97">
        <v>0.63</v>
      </c>
      <c r="E10" s="97">
        <v>0.63</v>
      </c>
      <c r="F10" s="134"/>
      <c r="G10" s="134"/>
    </row>
    <row r="11" spans="2:7" ht="20.100000000000001" customHeight="1" x14ac:dyDescent="0.25">
      <c r="B11" s="235" t="s">
        <v>71</v>
      </c>
      <c r="C11" s="233"/>
      <c r="D11" s="233"/>
      <c r="E11" s="236"/>
      <c r="F11" s="134"/>
      <c r="G11" s="134"/>
    </row>
    <row r="12" spans="2:7" ht="20.100000000000001" customHeight="1" x14ac:dyDescent="0.25">
      <c r="B12" s="83" t="s">
        <v>72</v>
      </c>
      <c r="C12" s="83" t="s">
        <v>73</v>
      </c>
      <c r="D12" s="97">
        <v>0.45</v>
      </c>
      <c r="E12" s="97">
        <v>0.45</v>
      </c>
      <c r="F12" s="134"/>
      <c r="G12" s="134"/>
    </row>
    <row r="13" spans="2:7" ht="20.100000000000001" customHeight="1" x14ac:dyDescent="0.25">
      <c r="B13" s="83" t="s">
        <v>290</v>
      </c>
      <c r="C13" s="83" t="s">
        <v>289</v>
      </c>
      <c r="D13" s="97">
        <v>0.88</v>
      </c>
      <c r="E13" s="97">
        <v>0.88</v>
      </c>
      <c r="F13" s="134"/>
      <c r="G13" s="134"/>
    </row>
    <row r="14" spans="2:7" ht="20.100000000000001" customHeight="1" x14ac:dyDescent="0.25">
      <c r="B14" s="235"/>
      <c r="C14" s="233"/>
      <c r="D14" s="233"/>
      <c r="E14" s="236"/>
      <c r="F14" s="134"/>
      <c r="G14" s="134"/>
    </row>
    <row r="15" spans="2:7" ht="20.100000000000001" customHeight="1" x14ac:dyDescent="0.25">
      <c r="B15" s="83" t="s">
        <v>78</v>
      </c>
      <c r="C15" s="83" t="s">
        <v>79</v>
      </c>
      <c r="D15" s="97">
        <v>7</v>
      </c>
      <c r="E15" s="97">
        <v>7</v>
      </c>
      <c r="F15" s="134"/>
      <c r="G15" s="134"/>
    </row>
    <row r="16" spans="2:7" ht="20.100000000000001" customHeight="1" x14ac:dyDescent="0.25">
      <c r="B16" s="232" t="s">
        <v>85</v>
      </c>
      <c r="C16" s="233"/>
      <c r="D16" s="233"/>
      <c r="E16" s="234"/>
    </row>
    <row r="17" spans="2:9" ht="20.100000000000001" customHeight="1" x14ac:dyDescent="0.25">
      <c r="B17" s="50" t="s">
        <v>149</v>
      </c>
      <c r="C17" s="50" t="s">
        <v>150</v>
      </c>
      <c r="D17" s="97">
        <v>6.04</v>
      </c>
      <c r="E17" s="97">
        <v>6.04</v>
      </c>
      <c r="F17" s="134"/>
      <c r="G17" s="134"/>
      <c r="I17" s="135"/>
    </row>
    <row r="18" spans="2:9" ht="15.75" customHeight="1" x14ac:dyDescent="0.25">
      <c r="B18" s="116" t="s">
        <v>316</v>
      </c>
      <c r="C18" s="116" t="s">
        <v>317</v>
      </c>
      <c r="D18" s="55">
        <v>2.29</v>
      </c>
      <c r="E18" s="55">
        <v>2.29</v>
      </c>
      <c r="F18" s="134"/>
      <c r="G18" s="134"/>
      <c r="I18" s="135"/>
    </row>
    <row r="19" spans="2:9" ht="20.100000000000001" customHeight="1" x14ac:dyDescent="0.25">
      <c r="B19" s="232" t="s">
        <v>95</v>
      </c>
      <c r="C19" s="233"/>
      <c r="D19" s="233"/>
      <c r="E19" s="234"/>
    </row>
    <row r="20" spans="2:9" ht="20.100000000000001" customHeight="1" x14ac:dyDescent="0.25">
      <c r="B20" s="83" t="s">
        <v>41</v>
      </c>
      <c r="C20" s="83" t="s">
        <v>96</v>
      </c>
      <c r="D20" s="97">
        <v>102</v>
      </c>
      <c r="E20" s="97">
        <v>102</v>
      </c>
    </row>
    <row r="21" spans="2:9" ht="20.100000000000001" customHeight="1" x14ac:dyDescent="0.25">
      <c r="B21" s="50" t="s">
        <v>101</v>
      </c>
      <c r="C21" s="50" t="s">
        <v>102</v>
      </c>
      <c r="D21" s="97">
        <v>22.99</v>
      </c>
      <c r="E21" s="97">
        <v>22.99</v>
      </c>
    </row>
    <row r="22" spans="2:9" ht="20.100000000000001" customHeight="1" x14ac:dyDescent="0.25">
      <c r="B22" s="50" t="s">
        <v>155</v>
      </c>
      <c r="C22" s="50" t="s">
        <v>156</v>
      </c>
      <c r="D22" s="97">
        <v>12</v>
      </c>
      <c r="E22" s="97">
        <v>12</v>
      </c>
    </row>
    <row r="23" spans="2:9" ht="16.5" customHeight="1" x14ac:dyDescent="0.25">
      <c r="B23" s="239" t="s">
        <v>104</v>
      </c>
      <c r="C23" s="230"/>
      <c r="D23" s="230"/>
      <c r="E23" s="237"/>
    </row>
    <row r="24" spans="2:9" ht="20.100000000000001" customHeight="1" x14ac:dyDescent="0.25">
      <c r="B24" s="50" t="s">
        <v>163</v>
      </c>
      <c r="C24" s="50" t="s">
        <v>164</v>
      </c>
      <c r="D24" s="97">
        <v>2.11</v>
      </c>
      <c r="E24" s="97">
        <v>2.11</v>
      </c>
      <c r="G24" s="134"/>
      <c r="H24" s="134"/>
      <c r="I24" s="135"/>
    </row>
    <row r="25" spans="2:9" ht="20.100000000000001" customHeight="1" x14ac:dyDescent="0.25">
      <c r="B25" s="83" t="s">
        <v>105</v>
      </c>
      <c r="C25" s="83" t="s">
        <v>106</v>
      </c>
      <c r="D25" s="97">
        <v>4.5</v>
      </c>
      <c r="E25" s="97">
        <v>4.5</v>
      </c>
      <c r="G25" s="134"/>
      <c r="H25" s="134"/>
      <c r="I25" s="135"/>
    </row>
    <row r="26" spans="2:9" ht="20.100000000000001" customHeight="1" x14ac:dyDescent="0.25">
      <c r="B26" s="83" t="s">
        <v>276</v>
      </c>
      <c r="C26" s="83" t="s">
        <v>277</v>
      </c>
      <c r="D26" s="97">
        <v>5.99</v>
      </c>
      <c r="E26" s="97">
        <v>5.99</v>
      </c>
      <c r="G26" s="134"/>
      <c r="H26" s="134"/>
      <c r="I26" s="135"/>
    </row>
    <row r="27" spans="2:9" ht="23.25" customHeight="1" x14ac:dyDescent="0.25">
      <c r="B27" s="238" t="s">
        <v>334</v>
      </c>
      <c r="C27" s="238"/>
      <c r="D27" s="238"/>
      <c r="E27" s="238"/>
    </row>
    <row r="28" spans="2:9" ht="24" customHeight="1" x14ac:dyDescent="0.25">
      <c r="B28" s="52" t="s">
        <v>42</v>
      </c>
      <c r="C28" s="52" t="s">
        <v>43</v>
      </c>
      <c r="D28" s="52" t="s">
        <v>133</v>
      </c>
      <c r="E28" s="52" t="s">
        <v>134</v>
      </c>
    </row>
    <row r="29" spans="2:9" ht="21" customHeight="1" x14ac:dyDescent="0.25">
      <c r="B29" s="229" t="s">
        <v>54</v>
      </c>
      <c r="C29" s="230"/>
      <c r="D29" s="230"/>
      <c r="E29" s="231"/>
    </row>
    <row r="30" spans="2:9" ht="21" customHeight="1" x14ac:dyDescent="0.25">
      <c r="B30" s="50" t="s">
        <v>165</v>
      </c>
      <c r="C30" s="50" t="s">
        <v>166</v>
      </c>
      <c r="D30" s="51">
        <v>0.94</v>
      </c>
      <c r="E30" s="51">
        <v>0.94</v>
      </c>
    </row>
    <row r="31" spans="2:9" ht="21" customHeight="1" x14ac:dyDescent="0.25">
      <c r="B31" s="54" t="s">
        <v>169</v>
      </c>
      <c r="C31" s="54" t="s">
        <v>170</v>
      </c>
      <c r="D31" s="55">
        <v>1</v>
      </c>
      <c r="E31" s="55">
        <v>1</v>
      </c>
    </row>
    <row r="32" spans="2:9" ht="21" customHeight="1" x14ac:dyDescent="0.25">
      <c r="B32" s="50" t="s">
        <v>171</v>
      </c>
      <c r="C32" s="50" t="s">
        <v>172</v>
      </c>
      <c r="D32" s="55">
        <v>0.75</v>
      </c>
      <c r="E32" s="55">
        <v>0.75</v>
      </c>
    </row>
    <row r="33" spans="2:5" ht="21" customHeight="1" x14ac:dyDescent="0.25">
      <c r="B33" s="50" t="s">
        <v>177</v>
      </c>
      <c r="C33" s="50" t="s">
        <v>178</v>
      </c>
      <c r="D33" s="51">
        <v>1</v>
      </c>
      <c r="E33" s="55">
        <v>1</v>
      </c>
    </row>
    <row r="34" spans="2:5" ht="21" customHeight="1" x14ac:dyDescent="0.25">
      <c r="B34" s="50" t="s">
        <v>181</v>
      </c>
      <c r="C34" s="50" t="s">
        <v>182</v>
      </c>
      <c r="D34" s="51">
        <v>1</v>
      </c>
      <c r="E34" s="51">
        <v>1</v>
      </c>
    </row>
    <row r="35" spans="2:5" ht="21" customHeight="1" x14ac:dyDescent="0.25">
      <c r="B35" s="50" t="s">
        <v>278</v>
      </c>
      <c r="C35" s="50" t="s">
        <v>279</v>
      </c>
      <c r="D35" s="103">
        <v>1</v>
      </c>
      <c r="E35" s="51">
        <v>1</v>
      </c>
    </row>
    <row r="36" spans="2:5" ht="21" customHeight="1" x14ac:dyDescent="0.25">
      <c r="B36" s="50" t="s">
        <v>167</v>
      </c>
      <c r="C36" s="50" t="s">
        <v>168</v>
      </c>
      <c r="D36" s="103">
        <v>1</v>
      </c>
      <c r="E36" s="51">
        <v>1</v>
      </c>
    </row>
    <row r="37" spans="2:5" ht="21" customHeight="1" x14ac:dyDescent="0.25">
      <c r="B37" s="50" t="s">
        <v>292</v>
      </c>
      <c r="C37" s="50" t="s">
        <v>293</v>
      </c>
      <c r="D37" s="97">
        <v>0.85</v>
      </c>
      <c r="E37" s="97">
        <v>0.85</v>
      </c>
    </row>
    <row r="38" spans="2:5" ht="21" customHeight="1" x14ac:dyDescent="0.25">
      <c r="B38" s="50" t="s">
        <v>175</v>
      </c>
      <c r="C38" s="50" t="s">
        <v>176</v>
      </c>
      <c r="D38" s="97">
        <v>0.31</v>
      </c>
      <c r="E38" s="97">
        <v>0.31</v>
      </c>
    </row>
    <row r="39" spans="2:5" ht="21" customHeight="1" x14ac:dyDescent="0.25">
      <c r="B39" s="50" t="s">
        <v>299</v>
      </c>
      <c r="C39" s="50" t="s">
        <v>300</v>
      </c>
      <c r="D39" s="97">
        <v>1</v>
      </c>
      <c r="E39" s="97">
        <v>1</v>
      </c>
    </row>
    <row r="40" spans="2:5" ht="21" customHeight="1" x14ac:dyDescent="0.25">
      <c r="B40" s="50" t="s">
        <v>271</v>
      </c>
      <c r="C40" s="50" t="s">
        <v>272</v>
      </c>
      <c r="D40" s="130">
        <v>0.11</v>
      </c>
      <c r="E40" s="130">
        <v>0.11</v>
      </c>
    </row>
    <row r="41" spans="2:5" ht="21" customHeight="1" x14ac:dyDescent="0.25">
      <c r="B41" s="50" t="s">
        <v>320</v>
      </c>
      <c r="C41" s="50" t="s">
        <v>321</v>
      </c>
      <c r="D41" s="130">
        <v>0.09</v>
      </c>
      <c r="E41" s="130">
        <v>0.09</v>
      </c>
    </row>
    <row r="42" spans="2:5" ht="21" customHeight="1" x14ac:dyDescent="0.25">
      <c r="B42" s="50" t="s">
        <v>280</v>
      </c>
      <c r="C42" s="50" t="s">
        <v>281</v>
      </c>
      <c r="D42" s="130">
        <v>0.2</v>
      </c>
      <c r="E42" s="130">
        <v>0.2</v>
      </c>
    </row>
    <row r="43" spans="2:5" ht="21" customHeight="1" x14ac:dyDescent="0.25">
      <c r="B43" s="83" t="s">
        <v>173</v>
      </c>
      <c r="C43" s="83" t="s">
        <v>174</v>
      </c>
      <c r="D43" s="130">
        <v>0.09</v>
      </c>
      <c r="E43" s="130">
        <v>0.1</v>
      </c>
    </row>
    <row r="44" spans="2:5" ht="23.25" customHeight="1" x14ac:dyDescent="0.25">
      <c r="B44" s="238" t="s">
        <v>334</v>
      </c>
      <c r="C44" s="238"/>
      <c r="D44" s="238"/>
      <c r="E44" s="238"/>
    </row>
    <row r="45" spans="2:5" ht="27.75" customHeight="1" x14ac:dyDescent="0.25">
      <c r="B45" s="52" t="s">
        <v>42</v>
      </c>
      <c r="C45" s="52" t="s">
        <v>43</v>
      </c>
      <c r="D45" s="52" t="s">
        <v>133</v>
      </c>
      <c r="E45" s="52" t="s">
        <v>134</v>
      </c>
    </row>
    <row r="46" spans="2:5" ht="18" customHeight="1" x14ac:dyDescent="0.25">
      <c r="B46" s="232" t="s">
        <v>71</v>
      </c>
      <c r="C46" s="233"/>
      <c r="D46" s="233"/>
      <c r="E46" s="234"/>
    </row>
    <row r="47" spans="2:5" ht="18" customHeight="1" x14ac:dyDescent="0.25">
      <c r="B47" s="50" t="s">
        <v>259</v>
      </c>
      <c r="C47" s="50" t="s">
        <v>260</v>
      </c>
      <c r="D47" s="97">
        <v>0.82</v>
      </c>
      <c r="E47" s="97">
        <v>0.82</v>
      </c>
    </row>
    <row r="48" spans="2:5" ht="18" customHeight="1" x14ac:dyDescent="0.25">
      <c r="B48" s="50" t="s">
        <v>263</v>
      </c>
      <c r="C48" s="50" t="s">
        <v>264</v>
      </c>
      <c r="D48" s="97">
        <v>4.5</v>
      </c>
      <c r="E48" s="97">
        <v>4.5</v>
      </c>
    </row>
    <row r="49" spans="2:7" ht="18" customHeight="1" x14ac:dyDescent="0.25">
      <c r="B49" s="232" t="s">
        <v>275</v>
      </c>
      <c r="C49" s="233"/>
      <c r="D49" s="233"/>
      <c r="E49" s="234"/>
    </row>
    <row r="50" spans="2:7" ht="18" customHeight="1" x14ac:dyDescent="0.25">
      <c r="B50" s="54" t="s">
        <v>296</v>
      </c>
      <c r="C50" s="54" t="s">
        <v>297</v>
      </c>
      <c r="D50" s="97">
        <v>0.69</v>
      </c>
      <c r="E50" s="97">
        <v>0.69</v>
      </c>
    </row>
    <row r="51" spans="2:7" ht="18" customHeight="1" x14ac:dyDescent="0.25">
      <c r="B51" s="54" t="s">
        <v>183</v>
      </c>
      <c r="C51" s="54" t="s">
        <v>184</v>
      </c>
      <c r="D51" s="97">
        <v>1.26</v>
      </c>
      <c r="E51" s="97">
        <v>1.26</v>
      </c>
      <c r="F51" s="145"/>
      <c r="G51" s="145"/>
    </row>
    <row r="52" spans="2:7" ht="18" customHeight="1" x14ac:dyDescent="0.25">
      <c r="B52" s="232" t="s">
        <v>74</v>
      </c>
      <c r="C52" s="233"/>
      <c r="D52" s="233"/>
      <c r="E52" s="234"/>
    </row>
    <row r="53" spans="2:7" ht="18" customHeight="1" x14ac:dyDescent="0.25">
      <c r="B53" s="50" t="s">
        <v>185</v>
      </c>
      <c r="C53" s="50" t="s">
        <v>186</v>
      </c>
      <c r="D53" s="51">
        <v>1</v>
      </c>
      <c r="E53" s="55">
        <v>1</v>
      </c>
    </row>
    <row r="54" spans="2:7" ht="18" customHeight="1" x14ac:dyDescent="0.25">
      <c r="B54" s="232" t="s">
        <v>85</v>
      </c>
      <c r="C54" s="233"/>
      <c r="D54" s="233"/>
      <c r="E54" s="234"/>
    </row>
    <row r="55" spans="2:7" ht="18" customHeight="1" x14ac:dyDescent="0.25">
      <c r="B55" s="50" t="s">
        <v>189</v>
      </c>
      <c r="C55" s="50" t="s">
        <v>190</v>
      </c>
      <c r="D55" s="55">
        <v>100</v>
      </c>
      <c r="E55" s="55">
        <v>100</v>
      </c>
    </row>
    <row r="56" spans="2:7" ht="18" customHeight="1" x14ac:dyDescent="0.25">
      <c r="B56" s="50" t="s">
        <v>307</v>
      </c>
      <c r="C56" s="50" t="s">
        <v>308</v>
      </c>
      <c r="D56" s="51">
        <v>2.86</v>
      </c>
      <c r="E56" s="53">
        <v>2.86</v>
      </c>
    </row>
    <row r="57" spans="2:7" ht="18" customHeight="1" x14ac:dyDescent="0.25">
      <c r="B57" s="229" t="s">
        <v>104</v>
      </c>
      <c r="C57" s="230"/>
      <c r="D57" s="230"/>
      <c r="E57" s="237"/>
    </row>
    <row r="58" spans="2:7" ht="18" customHeight="1" x14ac:dyDescent="0.25">
      <c r="B58" s="54" t="s">
        <v>191</v>
      </c>
      <c r="C58" s="54" t="s">
        <v>192</v>
      </c>
      <c r="D58" s="55" t="s">
        <v>193</v>
      </c>
      <c r="E58" s="55" t="s">
        <v>193</v>
      </c>
    </row>
    <row r="59" spans="2:7" ht="16.5" customHeight="1" x14ac:dyDescent="0.25">
      <c r="B59" s="238" t="s">
        <v>333</v>
      </c>
      <c r="C59" s="238"/>
      <c r="D59" s="238"/>
      <c r="E59" s="238"/>
    </row>
    <row r="60" spans="2:7" ht="15.75" customHeight="1" x14ac:dyDescent="0.25">
      <c r="B60" s="52" t="s">
        <v>42</v>
      </c>
      <c r="C60" s="52" t="s">
        <v>43</v>
      </c>
      <c r="D60" s="52" t="s">
        <v>133</v>
      </c>
      <c r="E60" s="52" t="s">
        <v>134</v>
      </c>
    </row>
    <row r="61" spans="2:7" x14ac:dyDescent="0.25">
      <c r="B61" s="232" t="s">
        <v>85</v>
      </c>
      <c r="C61" s="233"/>
      <c r="D61" s="233"/>
      <c r="E61" s="234"/>
    </row>
    <row r="62" spans="2:7" x14ac:dyDescent="0.25">
      <c r="B62" s="83" t="s">
        <v>196</v>
      </c>
      <c r="C62" s="83" t="s">
        <v>197</v>
      </c>
      <c r="D62" s="51">
        <v>1.36</v>
      </c>
      <c r="E62" s="53">
        <v>1.36</v>
      </c>
    </row>
    <row r="63" spans="2:7" x14ac:dyDescent="0.25">
      <c r="B63" s="83" t="s">
        <v>34</v>
      </c>
      <c r="C63" s="83" t="s">
        <v>124</v>
      </c>
      <c r="D63" s="51">
        <v>1.1499999999999999</v>
      </c>
      <c r="E63" s="51">
        <v>1.1499999999999999</v>
      </c>
    </row>
  </sheetData>
  <mergeCells count="17">
    <mergeCell ref="B61:E61"/>
    <mergeCell ref="B57:E57"/>
    <mergeCell ref="B54:E54"/>
    <mergeCell ref="B59:E59"/>
    <mergeCell ref="B23:E23"/>
    <mergeCell ref="B52:E52"/>
    <mergeCell ref="B27:E27"/>
    <mergeCell ref="B29:E29"/>
    <mergeCell ref="B44:E44"/>
    <mergeCell ref="B49:E49"/>
    <mergeCell ref="B46:E46"/>
    <mergeCell ref="B1:E1"/>
    <mergeCell ref="B3:E3"/>
    <mergeCell ref="B19:E19"/>
    <mergeCell ref="B16:E16"/>
    <mergeCell ref="B11:E11"/>
    <mergeCell ref="B14:E1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"/>
  <sheetViews>
    <sheetView rightToLeft="1" workbookViewId="0">
      <selection activeCell="F30" sqref="F30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42" t="s">
        <v>340</v>
      </c>
      <c r="C1" s="242"/>
    </row>
    <row r="2" spans="2:6" ht="18" customHeight="1" x14ac:dyDescent="0.3">
      <c r="B2" s="243" t="s">
        <v>341</v>
      </c>
      <c r="C2" s="243"/>
      <c r="D2" s="243"/>
      <c r="E2" s="243"/>
    </row>
    <row r="3" spans="2:6" ht="21.95" customHeight="1" x14ac:dyDescent="0.3">
      <c r="B3" s="242"/>
      <c r="C3" s="242"/>
      <c r="D3" s="242"/>
    </row>
    <row r="4" spans="2:6" ht="21.95" customHeight="1" x14ac:dyDescent="0.3">
      <c r="B4" s="244" t="s">
        <v>342</v>
      </c>
      <c r="C4" s="244"/>
      <c r="D4" s="244"/>
      <c r="E4" s="244"/>
      <c r="F4" s="244"/>
    </row>
    <row r="5" spans="2:6" x14ac:dyDescent="0.3">
      <c r="B5" s="149" t="s">
        <v>28</v>
      </c>
      <c r="C5" s="150" t="s">
        <v>43</v>
      </c>
      <c r="D5" s="150" t="s">
        <v>51</v>
      </c>
      <c r="E5" s="150" t="s">
        <v>31</v>
      </c>
      <c r="F5" s="150" t="s">
        <v>53</v>
      </c>
    </row>
    <row r="6" spans="2:6" ht="21.95" customHeight="1" x14ac:dyDescent="0.3">
      <c r="B6" s="245" t="s">
        <v>54</v>
      </c>
      <c r="C6" s="246"/>
      <c r="D6" s="246"/>
      <c r="E6" s="246"/>
      <c r="F6" s="247"/>
    </row>
    <row r="7" spans="2:6" ht="21.95" customHeight="1" x14ac:dyDescent="0.3">
      <c r="B7" s="152" t="s">
        <v>319</v>
      </c>
      <c r="C7" s="153" t="s">
        <v>318</v>
      </c>
      <c r="D7" s="154">
        <v>7</v>
      </c>
      <c r="E7" s="154">
        <v>36545</v>
      </c>
      <c r="F7" s="154">
        <v>99402.4</v>
      </c>
    </row>
    <row r="8" spans="2:6" ht="21.95" customHeight="1" x14ac:dyDescent="0.3">
      <c r="B8" s="152" t="s">
        <v>343</v>
      </c>
      <c r="C8" s="153" t="s">
        <v>288</v>
      </c>
      <c r="D8" s="154">
        <v>1</v>
      </c>
      <c r="E8" s="154">
        <v>58130</v>
      </c>
      <c r="F8" s="154">
        <v>99402.3</v>
      </c>
    </row>
    <row r="9" spans="2:6" ht="21.95" customHeight="1" x14ac:dyDescent="0.3">
      <c r="B9" s="248" t="s">
        <v>66</v>
      </c>
      <c r="C9" s="249"/>
      <c r="D9" s="154">
        <f>SUM(D7:D8)</f>
        <v>8</v>
      </c>
      <c r="E9" s="154">
        <f>SUM(E7:E8)</f>
        <v>94675</v>
      </c>
      <c r="F9" s="154">
        <f>SUM(F7:F8)</f>
        <v>198804.7</v>
      </c>
    </row>
    <row r="10" spans="2:6" ht="21" customHeight="1" x14ac:dyDescent="0.3">
      <c r="B10" s="240" t="s">
        <v>344</v>
      </c>
      <c r="C10" s="241"/>
      <c r="D10" s="154">
        <f>D9</f>
        <v>8</v>
      </c>
      <c r="E10" s="154">
        <f>E9</f>
        <v>94675</v>
      </c>
      <c r="F10" s="154">
        <f>F9</f>
        <v>198804.7</v>
      </c>
    </row>
    <row r="11" spans="2:6" x14ac:dyDescent="0.3">
      <c r="B11" s="151"/>
      <c r="C11" s="151"/>
      <c r="D11" s="151"/>
      <c r="E11" s="151"/>
      <c r="F11" s="151"/>
    </row>
  </sheetData>
  <mergeCells count="7">
    <mergeCell ref="B10:C10"/>
    <mergeCell ref="B1:C1"/>
    <mergeCell ref="B2:E2"/>
    <mergeCell ref="B3:D3"/>
    <mergeCell ref="B4:F4"/>
    <mergeCell ref="B6:F6"/>
    <mergeCell ref="B9:C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H30" sqref="H3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3" t="s">
        <v>329</v>
      </c>
      <c r="C2" s="173"/>
      <c r="D2" s="173"/>
      <c r="E2" s="173"/>
      <c r="F2" s="59"/>
      <c r="G2" s="59"/>
      <c r="H2" s="59"/>
      <c r="I2" s="60"/>
    </row>
    <row r="3" spans="2:9" ht="17.25" customHeight="1" x14ac:dyDescent="0.25">
      <c r="B3" s="258" t="s">
        <v>336</v>
      </c>
      <c r="C3" s="258"/>
      <c r="D3" s="258"/>
      <c r="E3" s="258"/>
      <c r="F3" s="258"/>
      <c r="G3" s="258"/>
      <c r="H3" s="258"/>
      <c r="I3" s="258"/>
    </row>
    <row r="4" spans="2:9" ht="17.25" customHeight="1" x14ac:dyDescent="0.25">
      <c r="B4" s="139" t="s">
        <v>42</v>
      </c>
      <c r="C4" s="140" t="s">
        <v>43</v>
      </c>
      <c r="D4" s="140" t="s">
        <v>45</v>
      </c>
      <c r="E4" s="140" t="s">
        <v>46</v>
      </c>
      <c r="F4" s="140" t="s">
        <v>47</v>
      </c>
      <c r="G4" s="141" t="s">
        <v>51</v>
      </c>
      <c r="H4" s="140" t="s">
        <v>52</v>
      </c>
      <c r="I4" s="140" t="s">
        <v>53</v>
      </c>
    </row>
    <row r="5" spans="2:9" ht="17.25" customHeight="1" x14ac:dyDescent="0.25">
      <c r="B5" s="259" t="s">
        <v>54</v>
      </c>
      <c r="C5" s="260"/>
      <c r="D5" s="260"/>
      <c r="E5" s="260"/>
      <c r="F5" s="260"/>
      <c r="G5" s="260"/>
      <c r="H5" s="260"/>
      <c r="I5" s="261"/>
    </row>
    <row r="6" spans="2:9" ht="17.25" customHeight="1" x14ac:dyDescent="0.25">
      <c r="B6" s="95" t="s">
        <v>252</v>
      </c>
      <c r="C6" s="96" t="s">
        <v>202</v>
      </c>
      <c r="D6" s="96">
        <v>0.18</v>
      </c>
      <c r="E6" s="96">
        <v>0.17</v>
      </c>
      <c r="F6" s="96">
        <v>0.17</v>
      </c>
      <c r="G6" s="142">
        <v>7</v>
      </c>
      <c r="H6" s="143">
        <v>11258778</v>
      </c>
      <c r="I6" s="143">
        <v>1916112.26</v>
      </c>
    </row>
    <row r="7" spans="2:9" ht="17.25" customHeight="1" x14ac:dyDescent="0.25">
      <c r="B7" s="262" t="s">
        <v>322</v>
      </c>
      <c r="C7" s="263"/>
      <c r="D7" s="264"/>
      <c r="E7" s="264"/>
      <c r="F7" s="264"/>
      <c r="G7" s="143">
        <v>7</v>
      </c>
      <c r="H7" s="143">
        <v>11258778</v>
      </c>
      <c r="I7" s="143">
        <v>1916112.26</v>
      </c>
    </row>
    <row r="8" spans="2:9" ht="17.25" customHeight="1" x14ac:dyDescent="0.25">
      <c r="B8" s="265" t="s">
        <v>323</v>
      </c>
      <c r="C8" s="266"/>
      <c r="D8" s="267"/>
      <c r="E8" s="267"/>
      <c r="F8" s="267"/>
      <c r="G8" s="144">
        <v>7</v>
      </c>
      <c r="H8" s="144">
        <v>11258778</v>
      </c>
      <c r="I8" s="144">
        <v>1916112.26</v>
      </c>
    </row>
    <row r="9" spans="2:9" ht="18.75" x14ac:dyDescent="0.25">
      <c r="B9" s="268" t="s">
        <v>198</v>
      </c>
      <c r="C9" s="268"/>
      <c r="D9" s="268"/>
      <c r="E9" s="268"/>
      <c r="F9" s="268"/>
      <c r="G9" s="268"/>
      <c r="H9" s="268"/>
      <c r="I9" s="268"/>
    </row>
    <row r="10" spans="2:9" ht="21" customHeight="1" x14ac:dyDescent="0.25">
      <c r="B10" s="67" t="s">
        <v>42</v>
      </c>
      <c r="C10" s="69" t="s">
        <v>43</v>
      </c>
      <c r="D10" s="272" t="s">
        <v>133</v>
      </c>
      <c r="E10" s="273"/>
      <c r="F10" s="273"/>
      <c r="G10" s="273"/>
      <c r="H10" s="273"/>
      <c r="I10" s="274"/>
    </row>
    <row r="11" spans="2:9" ht="15.75" x14ac:dyDescent="0.25">
      <c r="B11" s="269" t="s">
        <v>54</v>
      </c>
      <c r="C11" s="270"/>
      <c r="D11" s="270"/>
      <c r="E11" s="270"/>
      <c r="F11" s="270"/>
      <c r="G11" s="270"/>
      <c r="H11" s="270"/>
      <c r="I11" s="271"/>
    </row>
    <row r="12" spans="2:9" ht="15" customHeight="1" x14ac:dyDescent="0.25">
      <c r="B12" s="106" t="s">
        <v>200</v>
      </c>
      <c r="C12" s="107" t="s">
        <v>201</v>
      </c>
      <c r="D12" s="253">
        <v>3</v>
      </c>
      <c r="E12" s="254"/>
      <c r="F12" s="254">
        <v>3</v>
      </c>
      <c r="G12" s="254"/>
      <c r="H12" s="254"/>
      <c r="I12" s="255"/>
    </row>
    <row r="13" spans="2:9" ht="15" customHeight="1" x14ac:dyDescent="0.25">
      <c r="B13" s="106" t="s">
        <v>282</v>
      </c>
      <c r="C13" s="107" t="s">
        <v>283</v>
      </c>
      <c r="D13" s="256" t="s">
        <v>199</v>
      </c>
      <c r="E13" s="238"/>
      <c r="F13" s="238"/>
      <c r="G13" s="238"/>
      <c r="H13" s="238"/>
      <c r="I13" s="257"/>
    </row>
    <row r="14" spans="2:9" ht="15.75" x14ac:dyDescent="0.25">
      <c r="B14" s="269" t="s">
        <v>71</v>
      </c>
      <c r="C14" s="270"/>
      <c r="D14" s="270"/>
      <c r="E14" s="270"/>
      <c r="F14" s="270"/>
      <c r="G14" s="270"/>
      <c r="H14" s="270"/>
      <c r="I14" s="271"/>
    </row>
    <row r="15" spans="2:9" ht="15" customHeight="1" x14ac:dyDescent="0.25">
      <c r="B15" s="71" t="s">
        <v>203</v>
      </c>
      <c r="C15" s="74" t="s">
        <v>204</v>
      </c>
      <c r="D15" s="256" t="s">
        <v>199</v>
      </c>
      <c r="E15" s="238"/>
      <c r="F15" s="238"/>
      <c r="G15" s="238"/>
      <c r="H15" s="238"/>
      <c r="I15" s="257"/>
    </row>
    <row r="16" spans="2:9" ht="15" customHeight="1" x14ac:dyDescent="0.25">
      <c r="B16" s="71" t="s">
        <v>205</v>
      </c>
      <c r="C16" s="74" t="s">
        <v>206</v>
      </c>
      <c r="D16" s="256" t="s">
        <v>199</v>
      </c>
      <c r="E16" s="238"/>
      <c r="F16" s="238"/>
      <c r="G16" s="238"/>
      <c r="H16" s="238"/>
      <c r="I16" s="257"/>
    </row>
    <row r="17" spans="2:9" ht="15" customHeight="1" x14ac:dyDescent="0.25">
      <c r="B17" s="71" t="s">
        <v>208</v>
      </c>
      <c r="C17" s="74" t="s">
        <v>209</v>
      </c>
      <c r="D17" s="256" t="s">
        <v>199</v>
      </c>
      <c r="E17" s="238"/>
      <c r="F17" s="238"/>
      <c r="G17" s="238"/>
      <c r="H17" s="238"/>
      <c r="I17" s="257"/>
    </row>
    <row r="18" spans="2:9" ht="15" customHeight="1" x14ac:dyDescent="0.25">
      <c r="B18" s="71" t="s">
        <v>265</v>
      </c>
      <c r="C18" s="74" t="s">
        <v>207</v>
      </c>
      <c r="D18" s="253">
        <v>0.5</v>
      </c>
      <c r="E18" s="254"/>
      <c r="F18" s="254"/>
      <c r="G18" s="254"/>
      <c r="H18" s="254"/>
      <c r="I18" s="255"/>
    </row>
    <row r="19" spans="2:9" ht="15" customHeight="1" x14ac:dyDescent="0.25">
      <c r="B19" s="71" t="s">
        <v>253</v>
      </c>
      <c r="C19" s="74" t="s">
        <v>254</v>
      </c>
      <c r="D19" s="253">
        <v>1</v>
      </c>
      <c r="E19" s="254"/>
      <c r="F19" s="254"/>
      <c r="G19" s="254"/>
      <c r="H19" s="254"/>
      <c r="I19" s="255"/>
    </row>
    <row r="20" spans="2:9" ht="15" customHeight="1" x14ac:dyDescent="0.25">
      <c r="B20" s="250" t="s">
        <v>210</v>
      </c>
      <c r="C20" s="251"/>
      <c r="D20" s="251"/>
      <c r="E20" s="251"/>
      <c r="F20" s="251"/>
      <c r="G20" s="251"/>
      <c r="H20" s="251"/>
      <c r="I20" s="252"/>
    </row>
    <row r="21" spans="2:9" ht="15" customHeight="1" x14ac:dyDescent="0.25">
      <c r="B21" s="71" t="s">
        <v>213</v>
      </c>
      <c r="C21" s="74" t="s">
        <v>214</v>
      </c>
      <c r="D21" s="253">
        <v>1</v>
      </c>
      <c r="E21" s="254"/>
      <c r="F21" s="254"/>
      <c r="G21" s="254"/>
      <c r="H21" s="254"/>
      <c r="I21" s="255"/>
    </row>
    <row r="22" spans="2:9" ht="15" customHeight="1" x14ac:dyDescent="0.25">
      <c r="B22" s="71" t="s">
        <v>215</v>
      </c>
      <c r="C22" s="74" t="s">
        <v>216</v>
      </c>
      <c r="D22" s="256" t="s">
        <v>199</v>
      </c>
      <c r="E22" s="238"/>
      <c r="F22" s="238"/>
      <c r="G22" s="238"/>
      <c r="H22" s="238"/>
      <c r="I22" s="257"/>
    </row>
    <row r="23" spans="2:9" ht="15" customHeight="1" x14ac:dyDescent="0.25">
      <c r="B23" s="71" t="s">
        <v>217</v>
      </c>
      <c r="C23" s="74" t="s">
        <v>218</v>
      </c>
      <c r="D23" s="253">
        <v>1</v>
      </c>
      <c r="E23" s="254"/>
      <c r="F23" s="254"/>
      <c r="G23" s="254"/>
      <c r="H23" s="254"/>
      <c r="I23" s="255"/>
    </row>
    <row r="24" spans="2:9" ht="15.75" x14ac:dyDescent="0.25">
      <c r="B24" s="71" t="s">
        <v>301</v>
      </c>
      <c r="C24" s="74" t="s">
        <v>302</v>
      </c>
      <c r="D24" s="253">
        <v>10</v>
      </c>
      <c r="E24" s="254"/>
      <c r="F24" s="254"/>
      <c r="G24" s="254"/>
      <c r="H24" s="254"/>
      <c r="I24" s="255"/>
    </row>
    <row r="25" spans="2:9" ht="15.75" x14ac:dyDescent="0.25">
      <c r="B25" s="95" t="s">
        <v>211</v>
      </c>
      <c r="C25" s="96" t="s">
        <v>212</v>
      </c>
      <c r="D25" s="253">
        <v>9.0500000000000007</v>
      </c>
      <c r="E25" s="254"/>
      <c r="F25" s="254"/>
      <c r="G25" s="254"/>
      <c r="H25" s="254"/>
      <c r="I25" s="255"/>
    </row>
    <row r="26" spans="2:9" ht="15" customHeight="1" x14ac:dyDescent="0.25">
      <c r="B26" s="250" t="s">
        <v>85</v>
      </c>
      <c r="C26" s="251"/>
      <c r="D26" s="251"/>
      <c r="E26" s="251"/>
      <c r="F26" s="251"/>
      <c r="G26" s="251"/>
      <c r="H26" s="251"/>
      <c r="I26" s="252"/>
    </row>
    <row r="27" spans="2:9" ht="15.75" x14ac:dyDescent="0.25">
      <c r="B27" s="95" t="s">
        <v>285</v>
      </c>
      <c r="C27" s="96" t="s">
        <v>286</v>
      </c>
      <c r="D27" s="253">
        <v>2.8</v>
      </c>
      <c r="E27" s="254"/>
      <c r="F27" s="254"/>
      <c r="G27" s="254"/>
      <c r="H27" s="254"/>
      <c r="I27" s="255"/>
    </row>
  </sheetData>
  <mergeCells count="26">
    <mergeCell ref="D25:I25"/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D26" sqref="D26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3" t="s">
        <v>329</v>
      </c>
      <c r="C2" s="173"/>
      <c r="D2" s="173"/>
      <c r="E2" s="173"/>
      <c r="F2" s="65"/>
      <c r="G2" s="66"/>
    </row>
    <row r="3" spans="1:7" ht="26.25" x14ac:dyDescent="0.25">
      <c r="B3" s="277" t="s">
        <v>219</v>
      </c>
      <c r="C3" s="277"/>
      <c r="D3" s="277"/>
      <c r="E3" s="277"/>
      <c r="F3" s="277"/>
      <c r="G3" s="277"/>
    </row>
    <row r="4" spans="1:7" ht="18.75" x14ac:dyDescent="0.25">
      <c r="B4" s="67" t="s">
        <v>220</v>
      </c>
      <c r="C4" s="68" t="s">
        <v>221</v>
      </c>
      <c r="D4" s="69" t="s">
        <v>222</v>
      </c>
      <c r="E4" s="278" t="s">
        <v>223</v>
      </c>
      <c r="F4" s="279"/>
      <c r="G4" s="70" t="s">
        <v>224</v>
      </c>
    </row>
    <row r="5" spans="1:7" ht="21.95" customHeight="1" x14ac:dyDescent="0.25">
      <c r="B5" s="71" t="s">
        <v>225</v>
      </c>
      <c r="C5" s="101" t="s">
        <v>226</v>
      </c>
      <c r="D5" s="37" t="s">
        <v>298</v>
      </c>
      <c r="E5" s="280">
        <v>1001095</v>
      </c>
      <c r="F5" s="276"/>
      <c r="G5" s="120">
        <v>46640</v>
      </c>
    </row>
    <row r="6" spans="1:7" ht="21.95" customHeight="1" x14ac:dyDescent="0.25">
      <c r="B6" s="71" t="s">
        <v>225</v>
      </c>
      <c r="C6" s="36" t="s">
        <v>227</v>
      </c>
      <c r="D6" s="37" t="s">
        <v>228</v>
      </c>
      <c r="E6" s="275" t="s">
        <v>229</v>
      </c>
      <c r="F6" s="276"/>
      <c r="G6" s="72" t="s">
        <v>230</v>
      </c>
    </row>
    <row r="7" spans="1:7" ht="21.95" customHeight="1" x14ac:dyDescent="0.25">
      <c r="B7" s="71" t="s">
        <v>225</v>
      </c>
      <c r="C7" s="36" t="s">
        <v>231</v>
      </c>
      <c r="D7" s="37" t="s">
        <v>232</v>
      </c>
      <c r="E7" s="275" t="s">
        <v>229</v>
      </c>
      <c r="F7" s="276"/>
      <c r="G7" s="72" t="s">
        <v>233</v>
      </c>
    </row>
    <row r="8" spans="1:7" ht="21.95" customHeight="1" x14ac:dyDescent="0.25">
      <c r="B8" s="95" t="s">
        <v>235</v>
      </c>
      <c r="C8" s="101" t="s">
        <v>226</v>
      </c>
      <c r="D8" s="37" t="s">
        <v>236</v>
      </c>
      <c r="E8" s="275">
        <v>951110</v>
      </c>
      <c r="F8" s="276"/>
      <c r="G8" s="129" t="s">
        <v>313</v>
      </c>
    </row>
    <row r="9" spans="1:7" ht="21.95" customHeight="1" x14ac:dyDescent="0.25">
      <c r="B9" s="71" t="s">
        <v>234</v>
      </c>
      <c r="C9" s="124" t="s">
        <v>227</v>
      </c>
      <c r="D9" s="37" t="s">
        <v>237</v>
      </c>
      <c r="E9" s="275">
        <v>507301</v>
      </c>
      <c r="F9" s="276"/>
      <c r="G9" s="125"/>
    </row>
    <row r="10" spans="1:7" ht="21.95" customHeight="1" x14ac:dyDescent="0.25">
      <c r="B10" s="95" t="s">
        <v>235</v>
      </c>
      <c r="C10" s="121" t="s">
        <v>227</v>
      </c>
      <c r="D10" s="37" t="s">
        <v>239</v>
      </c>
      <c r="E10" s="275">
        <v>965050</v>
      </c>
      <c r="F10" s="276"/>
      <c r="G10" s="120" t="s">
        <v>291</v>
      </c>
    </row>
    <row r="11" spans="1:7" ht="21.95" customHeight="1" x14ac:dyDescent="0.25">
      <c r="B11" s="71" t="s">
        <v>234</v>
      </c>
      <c r="C11" s="36" t="s">
        <v>231</v>
      </c>
      <c r="D11" s="37" t="s">
        <v>240</v>
      </c>
      <c r="E11" s="275" t="s">
        <v>229</v>
      </c>
      <c r="F11" s="276"/>
      <c r="G11" s="72" t="s">
        <v>241</v>
      </c>
    </row>
    <row r="12" spans="1:7" ht="21.95" customHeight="1" x14ac:dyDescent="0.25">
      <c r="B12" s="71" t="s">
        <v>238</v>
      </c>
      <c r="C12" s="101" t="s">
        <v>231</v>
      </c>
      <c r="D12" s="37" t="s">
        <v>242</v>
      </c>
      <c r="E12" s="275">
        <v>978181.82</v>
      </c>
      <c r="F12" s="276"/>
      <c r="G12" s="102"/>
    </row>
    <row r="13" spans="1:7" ht="21.95" customHeight="1" x14ac:dyDescent="0.25">
      <c r="B13" s="71" t="s">
        <v>243</v>
      </c>
      <c r="C13" s="36" t="s">
        <v>226</v>
      </c>
      <c r="D13" s="37" t="s">
        <v>244</v>
      </c>
      <c r="E13" s="275" t="s">
        <v>229</v>
      </c>
      <c r="F13" s="276"/>
      <c r="G13" s="72">
        <v>46662</v>
      </c>
    </row>
    <row r="14" spans="1:7" ht="21.95" customHeight="1" x14ac:dyDescent="0.25">
      <c r="B14" s="71" t="s">
        <v>245</v>
      </c>
      <c r="C14" s="36" t="s">
        <v>226</v>
      </c>
      <c r="D14" s="37" t="s">
        <v>246</v>
      </c>
      <c r="E14" s="275" t="s">
        <v>229</v>
      </c>
      <c r="F14" s="276"/>
      <c r="G14" s="72">
        <v>47363</v>
      </c>
    </row>
    <row r="15" spans="1:7" ht="21.95" customHeight="1" x14ac:dyDescent="0.25">
      <c r="B15" s="71" t="s">
        <v>243</v>
      </c>
      <c r="C15" s="36" t="s">
        <v>227</v>
      </c>
      <c r="D15" s="37" t="s">
        <v>247</v>
      </c>
      <c r="E15" s="275" t="s">
        <v>229</v>
      </c>
      <c r="F15" s="276"/>
      <c r="G15" s="72" t="s">
        <v>248</v>
      </c>
    </row>
    <row r="16" spans="1:7" ht="21.95" customHeight="1" x14ac:dyDescent="0.25">
      <c r="B16" s="71" t="s">
        <v>245</v>
      </c>
      <c r="C16" s="36" t="s">
        <v>227</v>
      </c>
      <c r="D16" s="37" t="s">
        <v>249</v>
      </c>
      <c r="E16" s="275" t="s">
        <v>229</v>
      </c>
      <c r="F16" s="276"/>
      <c r="G16" s="72" t="s">
        <v>250</v>
      </c>
    </row>
    <row r="17" spans="2:7" ht="15.75" x14ac:dyDescent="0.25">
      <c r="B17" s="71" t="s">
        <v>243</v>
      </c>
      <c r="C17" s="101" t="s">
        <v>231</v>
      </c>
      <c r="D17" s="128" t="s">
        <v>309</v>
      </c>
      <c r="E17" s="275" t="s">
        <v>229</v>
      </c>
      <c r="F17" s="276"/>
      <c r="G17" s="129" t="s">
        <v>311</v>
      </c>
    </row>
    <row r="18" spans="2:7" ht="15.75" x14ac:dyDescent="0.25">
      <c r="B18" s="71" t="s">
        <v>245</v>
      </c>
      <c r="C18" s="101" t="s">
        <v>231</v>
      </c>
      <c r="D18" s="128" t="s">
        <v>310</v>
      </c>
      <c r="E18" s="275" t="s">
        <v>229</v>
      </c>
      <c r="F18" s="276"/>
      <c r="G18" s="129" t="s">
        <v>312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2026-05-21T11:11:11Z</cp:lastPrinted>
  <dcterms:created xsi:type="dcterms:W3CDTF">2026-01-04T07:55:20Z</dcterms:created>
  <dcterms:modified xsi:type="dcterms:W3CDTF">2026-05-21T11:11:29Z</dcterms:modified>
</cp:coreProperties>
</file>