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X Web\Desktop\20-8-2026\"/>
    </mc:Choice>
  </mc:AlternateContent>
  <bookViews>
    <workbookView xWindow="-120" yWindow="-120" windowWidth="29040" windowHeight="15720"/>
  </bookViews>
  <sheets>
    <sheet name="المؤشرات الكلية" sheetId="1" r:id="rId1"/>
    <sheet name="نسبة التغير" sheetId="2" r:id="rId2"/>
    <sheet name="نشرة التداول" sheetId="8" r:id="rId3"/>
    <sheet name="غير المتداولة" sheetId="4" r:id="rId4"/>
    <sheet name="اجانب" sheetId="10" r:id="rId5"/>
    <sheet name="نشرة OTC" sheetId="6" r:id="rId6"/>
    <sheet name=" السندات الغير متداولة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0" l="1"/>
  <c r="D19" i="10"/>
  <c r="F18" i="10"/>
  <c r="F19" i="10" s="1"/>
  <c r="E18" i="10"/>
  <c r="D18" i="10"/>
  <c r="F15" i="10"/>
  <c r="E15" i="10"/>
  <c r="D15" i="10"/>
  <c r="F8" i="10"/>
  <c r="F9" i="10" s="1"/>
  <c r="E8" i="10"/>
  <c r="E9" i="10" s="1"/>
  <c r="D8" i="10"/>
  <c r="D9" i="10" s="1"/>
  <c r="M41" i="8"/>
  <c r="N41" i="8"/>
  <c r="L41" i="8"/>
  <c r="M57" i="8"/>
  <c r="N57" i="8"/>
  <c r="L57" i="8"/>
  <c r="L21" i="8"/>
  <c r="M21" i="8"/>
  <c r="N21" i="8"/>
  <c r="L26" i="8"/>
  <c r="M26" i="8"/>
  <c r="N26" i="8"/>
  <c r="H11" i="6" l="1"/>
  <c r="I11" i="6"/>
  <c r="G11" i="6"/>
  <c r="L40" i="8"/>
  <c r="M40" i="8"/>
  <c r="N40" i="8"/>
  <c r="L49" i="8"/>
  <c r="M49" i="8"/>
  <c r="N49" i="8"/>
  <c r="L63" i="8"/>
  <c r="M63" i="8"/>
  <c r="N63" i="8"/>
  <c r="L46" i="8"/>
  <c r="M46" i="8"/>
  <c r="N46" i="8"/>
  <c r="L14" i="8" l="1"/>
  <c r="M14" i="8"/>
  <c r="N14" i="8"/>
  <c r="L52" i="8"/>
  <c r="M52" i="8"/>
  <c r="N52" i="8"/>
  <c r="L35" i="8" l="1"/>
  <c r="M35" i="8"/>
  <c r="N35" i="8"/>
  <c r="L70" i="8"/>
  <c r="M70" i="8"/>
  <c r="N70" i="8"/>
  <c r="L73" i="8" l="1"/>
  <c r="M73" i="8"/>
  <c r="N73" i="8"/>
  <c r="L56" i="8"/>
  <c r="M56" i="8"/>
  <c r="N56" i="8"/>
  <c r="E11" i="1" l="1"/>
  <c r="L76" i="8"/>
  <c r="L77" i="8" s="1"/>
  <c r="M76" i="8"/>
  <c r="M77" i="8" s="1"/>
  <c r="N76" i="8"/>
  <c r="N77" i="8" s="1"/>
  <c r="L17" i="8" l="1"/>
  <c r="M17" i="8"/>
  <c r="N17" i="8"/>
  <c r="N78" i="8" l="1"/>
  <c r="I4" i="1" s="1"/>
  <c r="L78" i="8"/>
  <c r="O4" i="1" s="1"/>
  <c r="M78" i="8"/>
  <c r="D4" i="1" s="1"/>
  <c r="K11" i="1"/>
  <c r="E12" i="1" l="1"/>
  <c r="H9" i="1"/>
  <c r="C9" i="1"/>
  <c r="B9" i="1"/>
  <c r="H8" i="1"/>
  <c r="B8" i="1"/>
</calcChain>
</file>

<file path=xl/sharedStrings.xml><?xml version="1.0" encoding="utf-8"?>
<sst xmlns="http://schemas.openxmlformats.org/spreadsheetml/2006/main" count="519" uniqueCount="336">
  <si>
    <t>سوق العراق للاوراق المالية</t>
  </si>
  <si>
    <t>الاسهم المتداولة المدرجة و OTC</t>
  </si>
  <si>
    <t>قيمة الأسهم المتداولة المدرجة و OTC</t>
  </si>
  <si>
    <t>صفقات الشركات المدرجة وOTC</t>
  </si>
  <si>
    <t>المؤشر60 ISX اليوم</t>
  </si>
  <si>
    <t>نقطة</t>
  </si>
  <si>
    <t>المؤشر15 ISX اليوم</t>
  </si>
  <si>
    <t>المؤشر 60 ISX السابق</t>
  </si>
  <si>
    <t>المؤشر 15 ISX السابق</t>
  </si>
  <si>
    <t>نسبة التغير</t>
  </si>
  <si>
    <t>%</t>
  </si>
  <si>
    <t>عدد النقاط</t>
  </si>
  <si>
    <t xml:space="preserve">الشركات المدرجة </t>
  </si>
  <si>
    <t xml:space="preserve"> OTC</t>
  </si>
  <si>
    <t xml:space="preserve">الشركات غير المتداولة المدرجة </t>
  </si>
  <si>
    <t>OTC</t>
  </si>
  <si>
    <t xml:space="preserve">الشركات المتداولة  </t>
  </si>
  <si>
    <t>الشركات المرتفعة</t>
  </si>
  <si>
    <t>شركات الهيئة العامة</t>
  </si>
  <si>
    <t>الشركات المنخفضة</t>
  </si>
  <si>
    <t xml:space="preserve">الموقوفة بقرار من هيأة الأوراق المالية </t>
  </si>
  <si>
    <t>الحد الأعلى والادنى للتغير في السعر</t>
  </si>
  <si>
    <t>Web site : www.isx-iq.net     E-mail : info-isx@isx-iq.net</t>
  </si>
  <si>
    <t xml:space="preserve">07834000034 - 07711211522   : ص . ب :3607 العلوية  الهاتف </t>
  </si>
  <si>
    <t>بغداد /الكرادة/ قرب المسرح الوطني /مجاور مصرف الخليج التجاري</t>
  </si>
  <si>
    <t>الشركات الأكثر ارتفاعاً وانخفاضاً</t>
  </si>
  <si>
    <t>نسبة التغير لاسعار الاغلاق الاكثر ارتفاعاً</t>
  </si>
  <si>
    <t>نسبة التغير لاسعار الاغلاق الاكثر انخفاضاً</t>
  </si>
  <si>
    <t>اسم الشركة</t>
  </si>
  <si>
    <t>اغلاق</t>
  </si>
  <si>
    <t>التغير(%)</t>
  </si>
  <si>
    <t xml:space="preserve">الاسهم المتداولة  </t>
  </si>
  <si>
    <t>التغير (%)</t>
  </si>
  <si>
    <t>الوطنية لصناعات الاثاث المنزلي</t>
  </si>
  <si>
    <t xml:space="preserve">المواد الانشائية الحديثة </t>
  </si>
  <si>
    <t xml:space="preserve">مدينة العاب الكرخ السياحية </t>
  </si>
  <si>
    <t>الشركات الاكثر نشاطا حسب الاسهم المتداولة (حجم التداول)</t>
  </si>
  <si>
    <t xml:space="preserve">الشركات الاكثر نشاطا حسب القيمة المتداولة </t>
  </si>
  <si>
    <t xml:space="preserve">القيمة المتداولة  </t>
  </si>
  <si>
    <t>فندق بابل</t>
  </si>
  <si>
    <t xml:space="preserve">اسم الشركة </t>
  </si>
  <si>
    <t>رمز الشركة</t>
  </si>
  <si>
    <t>افتتاح</t>
  </si>
  <si>
    <t xml:space="preserve">اعلى سعر </t>
  </si>
  <si>
    <t xml:space="preserve">ادنى سعر </t>
  </si>
  <si>
    <t>المعدل الحالي</t>
  </si>
  <si>
    <t>المعدل السابق</t>
  </si>
  <si>
    <t>سعر الاغلاق</t>
  </si>
  <si>
    <t>اغلاق سابق</t>
  </si>
  <si>
    <t>الصفقات</t>
  </si>
  <si>
    <t xml:space="preserve">الاسهم المتداولة </t>
  </si>
  <si>
    <t xml:space="preserve">القيمة المتداولة </t>
  </si>
  <si>
    <t>قطاع المصارف</t>
  </si>
  <si>
    <t>مصرف الاستثمار</t>
  </si>
  <si>
    <t>BIBI</t>
  </si>
  <si>
    <t>مصرف الطيف الاسلامي</t>
  </si>
  <si>
    <t>BTIB</t>
  </si>
  <si>
    <t>مجموع قطاع المصارف</t>
  </si>
  <si>
    <t>قطاع الاتصالات</t>
  </si>
  <si>
    <t>مجموع قطاع الاتصالات</t>
  </si>
  <si>
    <t>قطاع التامين</t>
  </si>
  <si>
    <t>قطاع الخدمات</t>
  </si>
  <si>
    <t>بغداد العراق للنقل العام</t>
  </si>
  <si>
    <t>SBPT</t>
  </si>
  <si>
    <t>SKTA</t>
  </si>
  <si>
    <t xml:space="preserve">الموصل لمدن الالعاب </t>
  </si>
  <si>
    <t>SMOF</t>
  </si>
  <si>
    <t>رحاب كربلاء للمقاولات</t>
  </si>
  <si>
    <t>HKAR</t>
  </si>
  <si>
    <t>مجموع قطاع الخدمات</t>
  </si>
  <si>
    <t>قطاع الصناعة</t>
  </si>
  <si>
    <t xml:space="preserve">الكندي لانتاج اللقاحات البيطرية </t>
  </si>
  <si>
    <t>IKLV</t>
  </si>
  <si>
    <t>الخياطة الحديثة</t>
  </si>
  <si>
    <t>IMOS</t>
  </si>
  <si>
    <t>مجموع قطاع الصناعة</t>
  </si>
  <si>
    <t>قطاع الفنادق والسياحة</t>
  </si>
  <si>
    <t>HBAY</t>
  </si>
  <si>
    <t>مجموع قطاع الفنادق والسياحة</t>
  </si>
  <si>
    <t>قطاع الزراعة</t>
  </si>
  <si>
    <t>مجموع السوق النظامي</t>
  </si>
  <si>
    <t>الفلوجة لانتاج المواد الانشائية</t>
  </si>
  <si>
    <t>IFCM</t>
  </si>
  <si>
    <t>IHFI</t>
  </si>
  <si>
    <t>مجموع السوق الثاني</t>
  </si>
  <si>
    <t xml:space="preserve">البادية للنقل العام </t>
  </si>
  <si>
    <t>SBAG</t>
  </si>
  <si>
    <t>IMCM</t>
  </si>
  <si>
    <t>الكيمياوية والبلاستيكية</t>
  </si>
  <si>
    <t>INCP</t>
  </si>
  <si>
    <t xml:space="preserve">الصناعات الخفيفة </t>
  </si>
  <si>
    <t>ITLI</t>
  </si>
  <si>
    <t>مجموع السوق الثالث</t>
  </si>
  <si>
    <t>مجموع السوق</t>
  </si>
  <si>
    <t>معدل السعر السابق</t>
  </si>
  <si>
    <t>سعر الاغلاق السابق</t>
  </si>
  <si>
    <t>مصرف اسيا العراق الاسلامي</t>
  </si>
  <si>
    <t>BAIB</t>
  </si>
  <si>
    <t>مصرف الشرق الأوسط</t>
  </si>
  <si>
    <t>BIME</t>
  </si>
  <si>
    <t>العراقية للاعمال الهندسية</t>
  </si>
  <si>
    <t>IIEW</t>
  </si>
  <si>
    <t>الصناعات المعدنية والدراجات</t>
  </si>
  <si>
    <t>IMIB</t>
  </si>
  <si>
    <t>الاهلية للانتاج الزراعي</t>
  </si>
  <si>
    <t>AAHP</t>
  </si>
  <si>
    <t>مصرف الجنوب الاسلامي</t>
  </si>
  <si>
    <t>BJAB</t>
  </si>
  <si>
    <t>مصرف الثقة الاسلامي</t>
  </si>
  <si>
    <t>BTRU</t>
  </si>
  <si>
    <t>مصرف المستشار</t>
  </si>
  <si>
    <t>BMUI</t>
  </si>
  <si>
    <t>الامين العقارية</t>
  </si>
  <si>
    <t>SAEI</t>
  </si>
  <si>
    <t xml:space="preserve">نقل المنتجات النفطية </t>
  </si>
  <si>
    <t>SIGT</t>
  </si>
  <si>
    <t xml:space="preserve">الهلال الصناعية </t>
  </si>
  <si>
    <t>IHLI</t>
  </si>
  <si>
    <t xml:space="preserve">الشركات غير المتداولة لمنصة تداول اسهم الشركات غير المدرجة OTC    </t>
  </si>
  <si>
    <t>ــــ</t>
  </si>
  <si>
    <t>مصرف السنام الاسلامي</t>
  </si>
  <si>
    <t>BSAN</t>
  </si>
  <si>
    <t>BWAI</t>
  </si>
  <si>
    <t>دلنيا للتامين</t>
  </si>
  <si>
    <t>NDIL</t>
  </si>
  <si>
    <t>البادية للتامين</t>
  </si>
  <si>
    <t>NBAD</t>
  </si>
  <si>
    <t>NKUI</t>
  </si>
  <si>
    <t>ايلاف للتامين</t>
  </si>
  <si>
    <t>NELF</t>
  </si>
  <si>
    <t>قطاع الخدمات المالية</t>
  </si>
  <si>
    <t>الربيع للوساطة</t>
  </si>
  <si>
    <t>FRSE</t>
  </si>
  <si>
    <t>بوابة عشتار للنظم وخدمات الدفع</t>
  </si>
  <si>
    <t>FISH</t>
  </si>
  <si>
    <t>نشرة السندات غير المتداولة</t>
  </si>
  <si>
    <t>نوع وفئة السند</t>
  </si>
  <si>
    <t>نوع الاصدارية</t>
  </si>
  <si>
    <t>رمز التداول</t>
  </si>
  <si>
    <t>اخر سعر تداول</t>
  </si>
  <si>
    <t>تاريخ الإطفاء</t>
  </si>
  <si>
    <t>سندات اعمار / مليون دينار</t>
  </si>
  <si>
    <t>الأولى</t>
  </si>
  <si>
    <t>الثانية</t>
  </si>
  <si>
    <t>CB40</t>
  </si>
  <si>
    <t>ـــــ</t>
  </si>
  <si>
    <t>27/11/2027</t>
  </si>
  <si>
    <t>الثالثة</t>
  </si>
  <si>
    <t>سندات انجاز / 500 الف دينار</t>
  </si>
  <si>
    <t>سندات انجاز / مليون دينار</t>
  </si>
  <si>
    <t>CB60</t>
  </si>
  <si>
    <t>سندات انجاز  / مليون دينار</t>
  </si>
  <si>
    <t>CB70</t>
  </si>
  <si>
    <t>CB75</t>
  </si>
  <si>
    <t>14/10/2026</t>
  </si>
  <si>
    <t>CB80</t>
  </si>
  <si>
    <t>سندات الوطنية / 500 الف دينار</t>
  </si>
  <si>
    <t>CB85</t>
  </si>
  <si>
    <t>سندات الوطنية  / مليون دينار</t>
  </si>
  <si>
    <t>CB90</t>
  </si>
  <si>
    <t>CB95</t>
  </si>
  <si>
    <t>20/3/2027</t>
  </si>
  <si>
    <t>CB100</t>
  </si>
  <si>
    <t>19/3/2029</t>
  </si>
  <si>
    <t>تقرير أسعار الأسهم المتداولة لسوق العراق للأوراق المالية</t>
  </si>
  <si>
    <t>مصرف الوركاء للاستثمار والتمويل</t>
  </si>
  <si>
    <t>HPAL</t>
  </si>
  <si>
    <t xml:space="preserve"> </t>
  </si>
  <si>
    <t>كوردستان الدولي للتامين</t>
  </si>
  <si>
    <t>فندق فلسطين</t>
  </si>
  <si>
    <t>قطاع الاستثمار</t>
  </si>
  <si>
    <t>مصرف الراجح الاسلامي</t>
  </si>
  <si>
    <t>BRAJ</t>
  </si>
  <si>
    <t>مصرف حمورابي</t>
  </si>
  <si>
    <t>BHAM</t>
  </si>
  <si>
    <t>كركوك لانتاج المواد الانشائية</t>
  </si>
  <si>
    <t>IKFP</t>
  </si>
  <si>
    <t>مصرف المنصور</t>
  </si>
  <si>
    <t>BMNS</t>
  </si>
  <si>
    <t>NAME</t>
  </si>
  <si>
    <t>الأمين للتأمين</t>
  </si>
  <si>
    <t>21/7/2028</t>
  </si>
  <si>
    <t xml:space="preserve">الوئام للاستثمار المالي </t>
  </si>
  <si>
    <t>VWIF</t>
  </si>
  <si>
    <t>CB30</t>
  </si>
  <si>
    <t>الكرمل للوساطة</t>
  </si>
  <si>
    <t>FKSX</t>
  </si>
  <si>
    <t>الصناعات الالكترونية</t>
  </si>
  <si>
    <t>IELI</t>
  </si>
  <si>
    <t>بغداد لصناعة مواد التغليف</t>
  </si>
  <si>
    <t>IBPM</t>
  </si>
  <si>
    <t>CB105</t>
  </si>
  <si>
    <t>CB110</t>
  </si>
  <si>
    <t>20/4/2027</t>
  </si>
  <si>
    <t>19/4/2029</t>
  </si>
  <si>
    <t>14/4/2028</t>
  </si>
  <si>
    <t>المصرف الاهلي العراقي</t>
  </si>
  <si>
    <t>BNOI</t>
  </si>
  <si>
    <t>BBOB</t>
  </si>
  <si>
    <t xml:space="preserve">مصرف بغداد </t>
  </si>
  <si>
    <t xml:space="preserve">مصرف القابض الاسلامي </t>
  </si>
  <si>
    <t>BQAB</t>
  </si>
  <si>
    <t>الوطنية للصناعات الغذائية (INFF)</t>
  </si>
  <si>
    <t>السجاد والمفروشات</t>
  </si>
  <si>
    <t>IITC</t>
  </si>
  <si>
    <t>نسبة التغير الحدود الدنيا للحركة السعرية للاسهم من (5% الى 10%)  والحدود العليا من(10% الى 25%)في كافة المنصات ماعدا منصة OTC.</t>
  </si>
  <si>
    <t>آسياسيل للاتصالات</t>
  </si>
  <si>
    <t>TASC</t>
  </si>
  <si>
    <t>مصرف التنمية</t>
  </si>
  <si>
    <t>BIDB</t>
  </si>
  <si>
    <t>دار السلام للتامين</t>
  </si>
  <si>
    <t>NDSA</t>
  </si>
  <si>
    <t>اسماك الشرق الاوسط</t>
  </si>
  <si>
    <t>AMEF</t>
  </si>
  <si>
    <t>شط العرب للتأمين</t>
  </si>
  <si>
    <t>NSHA</t>
  </si>
  <si>
    <t>مصرف الاقتصاد</t>
  </si>
  <si>
    <t>BEFI</t>
  </si>
  <si>
    <t>مصرف عبر العراق للاستثمار</t>
  </si>
  <si>
    <t>BTRI</t>
  </si>
  <si>
    <t>تم البدء بعمليات ايداع شهادات اسهم المساهمين لشركة الوطنية للصناعات الغذائية إعتباراً من جلسة الاحد 2026/5/24 وسيتم اطلاق التداول  لحين اكمال انتهاء الاجراءات في مركز الايداع في منصة الشركات غير المدرجة ISX-OTC.</t>
  </si>
  <si>
    <t>مصرف نور العراق الاسلامي</t>
  </si>
  <si>
    <t>BINI</t>
  </si>
  <si>
    <t>فندق أشور</t>
  </si>
  <si>
    <t>HASH</t>
  </si>
  <si>
    <t>المدينة السياحية لسد الموصل</t>
  </si>
  <si>
    <t>HTVM</t>
  </si>
  <si>
    <t>الصنائع الكيمياوية العصرية</t>
  </si>
  <si>
    <t>IMCI</t>
  </si>
  <si>
    <t xml:space="preserve">فندق السدير </t>
  </si>
  <si>
    <t>HSAD</t>
  </si>
  <si>
    <t>العراقية لصناعات الكارتون</t>
  </si>
  <si>
    <t>IICM</t>
  </si>
  <si>
    <t>التمورالعراقية</t>
  </si>
  <si>
    <t>IIDP</t>
  </si>
  <si>
    <t>دار الثقة للتامين</t>
  </si>
  <si>
    <t>NDAR</t>
  </si>
  <si>
    <t>سما بغداد</t>
  </si>
  <si>
    <t xml:space="preserve">مصرف الانصاري </t>
  </si>
  <si>
    <t>BANS</t>
  </si>
  <si>
    <t>FSBE</t>
  </si>
  <si>
    <t xml:space="preserve">مجموع السوق </t>
  </si>
  <si>
    <t>CB50</t>
  </si>
  <si>
    <t>30/12/2027</t>
  </si>
  <si>
    <t>المصير للتامين</t>
  </si>
  <si>
    <t>NMAS</t>
  </si>
  <si>
    <t>ابداع الشرق الاوسط</t>
  </si>
  <si>
    <t>SIBD</t>
  </si>
  <si>
    <t>فنادق المنصور</t>
  </si>
  <si>
    <t>HMAN</t>
  </si>
  <si>
    <t>بغداد غازية</t>
  </si>
  <si>
    <t>IBSD</t>
  </si>
  <si>
    <t xml:space="preserve">النخبة للمقاولات العامة </t>
  </si>
  <si>
    <t>SNUC</t>
  </si>
  <si>
    <t>مصرف المال الاسلامي</t>
  </si>
  <si>
    <t>BMAL</t>
  </si>
  <si>
    <t>مصرف كوردستان الدولي الاسلامي</t>
  </si>
  <si>
    <t>BKUI</t>
  </si>
  <si>
    <t>المنصور للصناعات الدوائية</t>
  </si>
  <si>
    <t>IMAP</t>
  </si>
  <si>
    <t>مجموع قطاع الزراعة</t>
  </si>
  <si>
    <t>مصرف الاقليم الاسلامي</t>
  </si>
  <si>
    <t>BRTB</t>
  </si>
  <si>
    <t xml:space="preserve">مصرف اشور الدولي </t>
  </si>
  <si>
    <t>BASH</t>
  </si>
  <si>
    <t>زين للتامين</t>
  </si>
  <si>
    <t>NZAI</t>
  </si>
  <si>
    <t>العراقية لانتاج البذور</t>
  </si>
  <si>
    <t>AISP</t>
  </si>
  <si>
    <t>مصرف اربيل</t>
  </si>
  <si>
    <t>BERI</t>
  </si>
  <si>
    <t xml:space="preserve">مصرف القرطاس الاسلامي </t>
  </si>
  <si>
    <t>BQUR</t>
  </si>
  <si>
    <t>NGIR</t>
  </si>
  <si>
    <t>الخليج للتامين</t>
  </si>
  <si>
    <t>مصرف جيهان</t>
  </si>
  <si>
    <t>NGAT</t>
  </si>
  <si>
    <t>NBAT</t>
  </si>
  <si>
    <t>NSHQ</t>
  </si>
  <si>
    <t>الباتك للتامين</t>
  </si>
  <si>
    <t>بوابة اسيا للتامين</t>
  </si>
  <si>
    <t>BCIH</t>
  </si>
  <si>
    <t>الشرق للتامين</t>
  </si>
  <si>
    <t>مصرف التجاري العراقي الاسلامي</t>
  </si>
  <si>
    <t>NSIA</t>
  </si>
  <si>
    <t>اسيا للتامين</t>
  </si>
  <si>
    <t>BCOI</t>
  </si>
  <si>
    <t>SYAM</t>
  </si>
  <si>
    <t>اليم الازرق للتجارة العامة</t>
  </si>
  <si>
    <t>مصرف المشرق العربي</t>
  </si>
  <si>
    <t>BAMS</t>
  </si>
  <si>
    <t>المنتجات الزراعية</t>
  </si>
  <si>
    <t>AIRP</t>
  </si>
  <si>
    <t>قطاع الفنادق والسياحية</t>
  </si>
  <si>
    <t xml:space="preserve">مصرف ايلاف </t>
  </si>
  <si>
    <t>الامين للاستثمار المالي</t>
  </si>
  <si>
    <t>BELF</t>
  </si>
  <si>
    <t>VAMF</t>
  </si>
  <si>
    <t xml:space="preserve">مصرف الخليج التجاري </t>
  </si>
  <si>
    <t>BGUC</t>
  </si>
  <si>
    <t>فندق بغداد</t>
  </si>
  <si>
    <t>HBAG</t>
  </si>
  <si>
    <t>مصرف الائتمان</t>
  </si>
  <si>
    <t>BAAI</t>
  </si>
  <si>
    <t>BROI</t>
  </si>
  <si>
    <t>استنادا الى كتاب هيأة الاوراق المالية المرقم 1505/10 في 2026/8/13 سيتم ايقاف التداول على اسهم الشركات اعتبارا من جلسة الاثنين 2026/8/17 لعدم الالتزام بمتطلبات الافصاح المالي وتقديم الحسابات الختامية لعام 2025 (مصرف سومر التجاري ،مصرف الموصل ، مصرف الاتحاد العراقي  ، مصرف المتحد ، مصرف الوطني الاسلامي ،مصرف الدولي ، مصرف العالم ،مصرف امين العراق ،فنادق عشتار ، الوطنية للاستثمارات السياحية ، الحديثة للانتاج الحيواني ، بابل للانتاج الحيواني) واستمرار التداول على الشركات ( العراقية لصناعة الكارتون ، الصناعات الالكترونية ، الصناعات الخفيفة ، صناعة المواد الانشائية  ، العراقية لنقل المنتجات النفطية ، بادية للنقل العام ، فندق فلسطين ، فندق السدير) واستمرار ايقاف التداول على الشركات (الخير للاستثمار المالي،الباتك للاستثمار المالي،بين النهرين للاستثمارات المالية،الزوراء للاستثمار المالي، العراقية للنقل البري، مصرف  بابل ، مصرف الشمال، مصرف زين العراق).</t>
  </si>
  <si>
    <t>مصرف العربية الاسلامي</t>
  </si>
  <si>
    <t>مصرف العطاء الاسلامي</t>
  </si>
  <si>
    <t>BLAD</t>
  </si>
  <si>
    <t>طريق الخارز لانتاج المواد الانشائية</t>
  </si>
  <si>
    <t>الاهلية للتامين</t>
  </si>
  <si>
    <t>IKHC</t>
  </si>
  <si>
    <t>مجموع قطاع التامين</t>
  </si>
  <si>
    <t>NAHF</t>
  </si>
  <si>
    <t>*</t>
  </si>
  <si>
    <t>الشركة العراقية لضمان الودائع</t>
  </si>
  <si>
    <t>FIDI</t>
  </si>
  <si>
    <t>جلسة الخميس 2026/8/20</t>
  </si>
  <si>
    <t>الجلسة (145)</t>
  </si>
  <si>
    <t xml:space="preserve">الجلسة (145) نشرة التداول لمنصة الشركات غير المدرجة OTC    </t>
  </si>
  <si>
    <t>الشركات غير المتداولة للمنصة الثالثة لجلسة الخميس 2026/8/20</t>
  </si>
  <si>
    <t>الشركات غير المتداولة للمنصة الثانية لجلسة الخميس 2026/8/20</t>
  </si>
  <si>
    <t>الشركات غير المتداولة لمنصة التداول النظامي لجلسة الخميس 2026/8/20</t>
  </si>
  <si>
    <t xml:space="preserve">الجلسة (145) نشرة تداول المنصة الثانية لجلسة الخميس 2026/8/20 Second Trading Platform </t>
  </si>
  <si>
    <t xml:space="preserve">الجلسة (145) نشرة تداول منصة الشركات غير المفصحة لجلسة الخميس 2026/8/20 Non Disclosing Trading Platform </t>
  </si>
  <si>
    <t>الجلسة (145) نشرة تداول الأسهم للمنصة النظامية لجلسة الخميس 2026/8/20 Regular Market Trading</t>
  </si>
  <si>
    <t>مصرف العراقي الاسلامي</t>
  </si>
  <si>
    <t>BIIB</t>
  </si>
  <si>
    <t>سوق العراق للأوراق المالية</t>
  </si>
  <si>
    <t>نشرة تداول أسهم غير العراقيين لجلسة الخميس 2026/8/20</t>
  </si>
  <si>
    <t>نشرة تداول الاسهم المشتراة لغير العراقيين في السوق النظامي</t>
  </si>
  <si>
    <t xml:space="preserve">قطاع الاتصالات </t>
  </si>
  <si>
    <t>اسيا سيل للاتصالات</t>
  </si>
  <si>
    <t xml:space="preserve">مجموع قطاع الاتصالات </t>
  </si>
  <si>
    <t>المجموع الكلي</t>
  </si>
  <si>
    <t>نشرة  تداول الاسهم المباعة من غير العراقيين في السوق النظامي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</si>
</sst>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0.000"/>
  </numFmts>
  <fonts count="41" x14ac:knownFonts="1">
    <font>
      <sz val="12"/>
      <color theme="1"/>
      <name val="Times New Roman"/>
      <family val="2"/>
    </font>
    <font>
      <b/>
      <sz val="17"/>
      <color rgb="FF002060"/>
      <name val="Calibri"/>
      <family val="2"/>
    </font>
    <font>
      <sz val="16"/>
      <color rgb="FF002060"/>
      <name val="Calibri"/>
      <family val="2"/>
    </font>
    <font>
      <sz val="11"/>
      <color rgb="FF002060"/>
      <name val="Calibri"/>
      <family val="2"/>
    </font>
    <font>
      <b/>
      <sz val="16"/>
      <color rgb="FF002060"/>
      <name val="Calibri"/>
      <family val="2"/>
    </font>
    <font>
      <b/>
      <u/>
      <sz val="16"/>
      <color rgb="FF002060"/>
      <name val="Calibri"/>
      <family val="2"/>
    </font>
    <font>
      <b/>
      <sz val="15"/>
      <color rgb="FF002060"/>
      <name val="Calibri"/>
      <family val="2"/>
    </font>
    <font>
      <sz val="11"/>
      <color theme="1"/>
      <name val="Calibri"/>
      <family val="2"/>
    </font>
    <font>
      <sz val="14"/>
      <color rgb="FF002060"/>
      <name val="Calibri"/>
      <family val="2"/>
    </font>
    <font>
      <b/>
      <sz val="14"/>
      <color rgb="FF002060"/>
      <name val="Calibri"/>
      <family val="2"/>
    </font>
    <font>
      <b/>
      <sz val="14"/>
      <color rgb="FF00B050"/>
      <name val="Calibri"/>
      <family val="2"/>
    </font>
    <font>
      <sz val="15"/>
      <color rgb="FF002060"/>
      <name val="Calibri"/>
      <family val="2"/>
    </font>
    <font>
      <sz val="11"/>
      <color theme="0"/>
      <name val="Calibri"/>
      <family val="2"/>
    </font>
    <font>
      <sz val="12"/>
      <color theme="1"/>
      <name val="Calibri"/>
      <family val="2"/>
    </font>
    <font>
      <b/>
      <sz val="12"/>
      <color rgb="FF002060"/>
      <name val="Calibri"/>
      <family val="2"/>
    </font>
    <font>
      <b/>
      <sz val="12"/>
      <color theme="1"/>
      <name val="Calibri"/>
      <family val="2"/>
    </font>
    <font>
      <b/>
      <sz val="12"/>
      <color rgb="FF00B050"/>
      <name val="Calibri"/>
      <family val="2"/>
    </font>
    <font>
      <b/>
      <sz val="12"/>
      <color rgb="FFFF0000"/>
      <name val="Calibri"/>
      <family val="2"/>
    </font>
    <font>
      <sz val="12"/>
      <color rgb="FF002060"/>
      <name val="Calibri"/>
      <family val="2"/>
    </font>
    <font>
      <b/>
      <sz val="11"/>
      <color rgb="FF002060"/>
      <name val="Calibri"/>
      <family val="2"/>
    </font>
    <font>
      <sz val="10"/>
      <name val="Arial"/>
      <family val="2"/>
    </font>
    <font>
      <b/>
      <sz val="22"/>
      <color rgb="FF002060"/>
      <name val="Calibri"/>
      <family val="2"/>
    </font>
    <font>
      <b/>
      <sz val="18"/>
      <color rgb="FF002060"/>
      <name val="Calibri"/>
      <family val="2"/>
    </font>
    <font>
      <b/>
      <sz val="20"/>
      <color rgb="FF002060"/>
      <name val="Calibri"/>
      <family val="2"/>
    </font>
    <font>
      <b/>
      <sz val="13"/>
      <color rgb="FF002060"/>
      <name val="Calibri"/>
      <family val="2"/>
    </font>
    <font>
      <sz val="13"/>
      <color theme="1"/>
      <name val="Calibri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indexed="8"/>
      <name val="Calibri"/>
      <family val="2"/>
    </font>
    <font>
      <sz val="8"/>
      <name val="Times New Roman"/>
      <family val="2"/>
    </font>
    <font>
      <b/>
      <sz val="12"/>
      <color rgb="FF00206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2.5"/>
      <color rgb="FF002060"/>
      <name val="Calibri"/>
      <family val="2"/>
    </font>
    <font>
      <b/>
      <sz val="14"/>
      <color theme="1"/>
      <name val="Calibri"/>
      <family val="2"/>
      <charset val="178"/>
      <scheme val="minor"/>
    </font>
    <font>
      <b/>
      <sz val="14"/>
      <color theme="3"/>
      <name val="Calibri"/>
      <family val="2"/>
      <charset val="178"/>
      <scheme val="minor"/>
    </font>
    <font>
      <b/>
      <sz val="15"/>
      <color rgb="FFFF0000"/>
      <name val="Calibri"/>
      <family val="2"/>
    </font>
    <font>
      <b/>
      <sz val="14"/>
      <color theme="3"/>
      <name val="Arial"/>
      <family val="2"/>
    </font>
    <font>
      <b/>
      <sz val="14"/>
      <color theme="3"/>
      <name val="Arial"/>
      <family val="2"/>
      <charset val="178"/>
    </font>
    <font>
      <b/>
      <sz val="14"/>
      <color theme="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indexed="44"/>
        <bgColor indexed="12"/>
      </patternFill>
    </fill>
    <fill>
      <patternFill patternType="solid">
        <fgColor theme="0"/>
        <bgColor indexed="12"/>
      </patternFill>
    </fill>
    <fill>
      <patternFill patternType="solid">
        <fgColor theme="4" tint="0.39997558519241921"/>
        <bgColor indexed="12"/>
      </patternFill>
    </fill>
    <fill>
      <patternFill patternType="solid">
        <fgColor theme="4" tint="0.39997558519241921"/>
        <bgColor indexed="64"/>
      </patternFill>
    </fill>
  </fills>
  <borders count="5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indexed="1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1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 style="thin">
        <color indexed="64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 style="thin">
        <color indexed="18"/>
      </right>
      <top style="thin">
        <color indexed="18"/>
      </top>
      <bottom/>
      <diagonal/>
    </border>
  </borders>
  <cellStyleXfs count="5">
    <xf numFmtId="0" fontId="0" fillId="0" borderId="0"/>
    <xf numFmtId="0" fontId="20" fillId="0" borderId="0"/>
    <xf numFmtId="0" fontId="28" fillId="0" borderId="0"/>
    <xf numFmtId="0" fontId="20" fillId="0" borderId="0"/>
    <xf numFmtId="0" fontId="28" fillId="0" borderId="0"/>
  </cellStyleXfs>
  <cellXfs count="296">
    <xf numFmtId="0" fontId="0" fillId="0" borderId="0" xfId="0"/>
    <xf numFmtId="2" fontId="2" fillId="0" borderId="3" xfId="0" applyNumberFormat="1" applyFont="1" applyBorder="1"/>
    <xf numFmtId="0" fontId="3" fillId="0" borderId="0" xfId="0" applyFont="1"/>
    <xf numFmtId="2" fontId="2" fillId="0" borderId="6" xfId="0" applyNumberFormat="1" applyFont="1" applyBorder="1"/>
    <xf numFmtId="2" fontId="4" fillId="0" borderId="2" xfId="0" applyNumberFormat="1" applyFont="1" applyBorder="1" applyAlignment="1">
      <alignment horizontal="right" vertical="center"/>
    </xf>
    <xf numFmtId="2" fontId="2" fillId="0" borderId="2" xfId="0" applyNumberFormat="1" applyFont="1" applyBorder="1"/>
    <xf numFmtId="1" fontId="4" fillId="0" borderId="10" xfId="0" applyNumberFormat="1" applyFont="1" applyBorder="1" applyAlignment="1">
      <alignment horizontal="center" vertical="center"/>
    </xf>
    <xf numFmtId="0" fontId="7" fillId="0" borderId="0" xfId="0" applyFont="1"/>
    <xf numFmtId="2" fontId="2" fillId="0" borderId="11" xfId="0" applyNumberFormat="1" applyFont="1" applyBorder="1"/>
    <xf numFmtId="4" fontId="4" fillId="0" borderId="12" xfId="0" applyNumberFormat="1" applyFont="1" applyBorder="1" applyAlignment="1">
      <alignment horizontal="right" vertical="center"/>
    </xf>
    <xf numFmtId="0" fontId="2" fillId="0" borderId="11" xfId="0" applyFont="1" applyBorder="1"/>
    <xf numFmtId="3" fontId="4" fillId="0" borderId="3" xfId="0" applyNumberFormat="1" applyFont="1" applyBorder="1" applyAlignment="1">
      <alignment horizontal="right" vertical="center"/>
    </xf>
    <xf numFmtId="2" fontId="6" fillId="0" borderId="10" xfId="0" applyNumberFormat="1" applyFont="1" applyBorder="1" applyAlignment="1">
      <alignment vertical="center"/>
    </xf>
    <xf numFmtId="2" fontId="6" fillId="0" borderId="10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right"/>
    </xf>
    <xf numFmtId="2" fontId="8" fillId="0" borderId="2" xfId="0" applyNumberFormat="1" applyFont="1" applyBorder="1"/>
    <xf numFmtId="0" fontId="7" fillId="0" borderId="11" xfId="0" applyFont="1" applyBorder="1"/>
    <xf numFmtId="2" fontId="7" fillId="0" borderId="11" xfId="0" applyNumberFormat="1" applyFont="1" applyBorder="1"/>
    <xf numFmtId="2" fontId="9" fillId="0" borderId="3" xfId="0" applyNumberFormat="1" applyFont="1" applyBorder="1" applyAlignment="1">
      <alignment vertical="center"/>
    </xf>
    <xf numFmtId="2" fontId="10" fillId="0" borderId="3" xfId="0" applyNumberFormat="1" applyFont="1" applyBorder="1" applyAlignment="1">
      <alignment vertical="center"/>
    </xf>
    <xf numFmtId="3" fontId="6" fillId="0" borderId="10" xfId="0" applyNumberFormat="1" applyFont="1" applyBorder="1" applyAlignment="1">
      <alignment horizontal="center" vertical="center"/>
    </xf>
    <xf numFmtId="2" fontId="11" fillId="0" borderId="11" xfId="0" applyNumberFormat="1" applyFont="1" applyBorder="1"/>
    <xf numFmtId="2" fontId="11" fillId="0" borderId="3" xfId="0" applyNumberFormat="1" applyFont="1" applyBorder="1"/>
    <xf numFmtId="2" fontId="4" fillId="0" borderId="12" xfId="0" applyNumberFormat="1" applyFont="1" applyBorder="1" applyAlignment="1">
      <alignment horizontal="right"/>
    </xf>
    <xf numFmtId="0" fontId="6" fillId="0" borderId="10" xfId="0" applyFont="1" applyBorder="1" applyAlignment="1">
      <alignment horizontal="center" vertical="center"/>
    </xf>
    <xf numFmtId="2" fontId="11" fillId="0" borderId="1" xfId="0" applyNumberFormat="1" applyFont="1" applyBorder="1"/>
    <xf numFmtId="0" fontId="13" fillId="0" borderId="3" xfId="0" applyFont="1" applyBorder="1"/>
    <xf numFmtId="0" fontId="13" fillId="0" borderId="0" xfId="0" applyFont="1"/>
    <xf numFmtId="2" fontId="13" fillId="0" borderId="3" xfId="0" applyNumberFormat="1" applyFont="1" applyBorder="1"/>
    <xf numFmtId="0" fontId="13" fillId="0" borderId="0" xfId="0" applyFont="1" applyAlignment="1">
      <alignment vertical="center"/>
    </xf>
    <xf numFmtId="0" fontId="14" fillId="0" borderId="17" xfId="0" applyFont="1" applyBorder="1" applyAlignment="1">
      <alignment horizontal="center" vertical="center"/>
    </xf>
    <xf numFmtId="165" fontId="14" fillId="0" borderId="18" xfId="0" applyNumberFormat="1" applyFont="1" applyBorder="1" applyAlignment="1">
      <alignment horizontal="center" vertical="center"/>
    </xf>
    <xf numFmtId="2" fontId="14" fillId="0" borderId="18" xfId="0" applyNumberFormat="1" applyFont="1" applyBorder="1" applyAlignment="1">
      <alignment horizontal="center" vertical="center"/>
    </xf>
    <xf numFmtId="3" fontId="14" fillId="2" borderId="10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14" fillId="0" borderId="7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14" fillId="0" borderId="3" xfId="0" applyFont="1" applyBorder="1" applyAlignment="1">
      <alignment vertical="center"/>
    </xf>
    <xf numFmtId="164" fontId="14" fillId="0" borderId="3" xfId="0" applyNumberFormat="1" applyFont="1" applyBorder="1" applyAlignment="1">
      <alignment horizontal="center" vertical="center"/>
    </xf>
    <xf numFmtId="4" fontId="16" fillId="0" borderId="3" xfId="0" applyNumberFormat="1" applyFont="1" applyBorder="1" applyAlignment="1">
      <alignment horizontal="center" vertical="center"/>
    </xf>
    <xf numFmtId="3" fontId="14" fillId="0" borderId="3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0" fontId="14" fillId="0" borderId="3" xfId="0" applyFont="1" applyBorder="1" applyAlignment="1">
      <alignment horizontal="right" vertical="center"/>
    </xf>
    <xf numFmtId="4" fontId="17" fillId="0" borderId="3" xfId="0" applyNumberFormat="1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165" fontId="14" fillId="0" borderId="10" xfId="0" applyNumberFormat="1" applyFont="1" applyBorder="1" applyAlignment="1">
      <alignment horizontal="center" vertical="center"/>
    </xf>
    <xf numFmtId="2" fontId="14" fillId="0" borderId="10" xfId="0" applyNumberFormat="1" applyFont="1" applyBorder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19" fillId="2" borderId="10" xfId="0" applyFont="1" applyFill="1" applyBorder="1" applyAlignment="1">
      <alignment vertical="center"/>
    </xf>
    <xf numFmtId="0" fontId="19" fillId="0" borderId="10" xfId="0" applyFont="1" applyBorder="1" applyAlignment="1">
      <alignment vertical="center"/>
    </xf>
    <xf numFmtId="164" fontId="19" fillId="0" borderId="10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vertical="center"/>
    </xf>
    <xf numFmtId="2" fontId="1" fillId="0" borderId="3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3" fillId="0" borderId="6" xfId="0" applyFont="1" applyBorder="1"/>
    <xf numFmtId="0" fontId="3" fillId="0" borderId="22" xfId="0" applyFont="1" applyBorder="1"/>
    <xf numFmtId="0" fontId="3" fillId="0" borderId="3" xfId="0" applyFont="1" applyBorder="1"/>
    <xf numFmtId="2" fontId="21" fillId="0" borderId="3" xfId="0" applyNumberFormat="1" applyFont="1" applyBorder="1" applyAlignment="1">
      <alignment vertical="center"/>
    </xf>
    <xf numFmtId="3" fontId="21" fillId="0" borderId="3" xfId="0" applyNumberFormat="1" applyFont="1" applyBorder="1" applyAlignment="1">
      <alignment vertical="center"/>
    </xf>
    <xf numFmtId="0" fontId="7" fillId="0" borderId="3" xfId="0" applyFont="1" applyBorder="1"/>
    <xf numFmtId="3" fontId="22" fillId="0" borderId="3" xfId="0" applyNumberFormat="1" applyFont="1" applyBorder="1" applyAlignment="1">
      <alignment vertical="center"/>
    </xf>
    <xf numFmtId="2" fontId="22" fillId="0" borderId="3" xfId="0" applyNumberFormat="1" applyFont="1" applyBorder="1" applyAlignment="1">
      <alignment vertical="center"/>
    </xf>
    <xf numFmtId="0" fontId="14" fillId="4" borderId="10" xfId="1" applyFont="1" applyFill="1" applyBorder="1" applyAlignment="1">
      <alignment horizontal="center" vertical="center"/>
    </xf>
    <xf numFmtId="0" fontId="14" fillId="4" borderId="7" xfId="1" applyFont="1" applyFill="1" applyBorder="1" applyAlignment="1">
      <alignment horizontal="center" vertical="center" wrapText="1"/>
    </xf>
    <xf numFmtId="0" fontId="14" fillId="4" borderId="10" xfId="1" applyFont="1" applyFill="1" applyBorder="1" applyAlignment="1">
      <alignment horizontal="center" vertical="center" wrapText="1"/>
    </xf>
    <xf numFmtId="0" fontId="9" fillId="4" borderId="10" xfId="1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right" vertical="center"/>
    </xf>
    <xf numFmtId="14" fontId="14" fillId="0" borderId="10" xfId="0" applyNumberFormat="1" applyFont="1" applyBorder="1" applyAlignment="1">
      <alignment horizontal="center" vertical="center"/>
    </xf>
    <xf numFmtId="3" fontId="7" fillId="0" borderId="0" xfId="0" applyNumberFormat="1" applyFont="1"/>
    <xf numFmtId="164" fontId="14" fillId="0" borderId="10" xfId="0" applyNumberFormat="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3" xfId="0" applyFont="1" applyBorder="1" applyAlignment="1">
      <alignment vertical="center"/>
    </xf>
    <xf numFmtId="0" fontId="26" fillId="2" borderId="0" xfId="0" applyFont="1" applyFill="1"/>
    <xf numFmtId="0" fontId="27" fillId="2" borderId="10" xfId="0" applyFont="1" applyFill="1" applyBorder="1" applyAlignment="1">
      <alignment vertical="center"/>
    </xf>
    <xf numFmtId="164" fontId="27" fillId="2" borderId="10" xfId="0" applyNumberFormat="1" applyFont="1" applyFill="1" applyBorder="1" applyAlignment="1">
      <alignment horizontal="center" vertical="center"/>
    </xf>
    <xf numFmtId="3" fontId="27" fillId="2" borderId="10" xfId="0" applyNumberFormat="1" applyFont="1" applyFill="1" applyBorder="1" applyAlignment="1">
      <alignment horizontal="right" vertical="center"/>
    </xf>
    <xf numFmtId="2" fontId="26" fillId="7" borderId="20" xfId="0" applyNumberFormat="1" applyFont="1" applyFill="1" applyBorder="1" applyAlignment="1">
      <alignment horizontal="center"/>
    </xf>
    <xf numFmtId="3" fontId="27" fillId="7" borderId="10" xfId="0" applyNumberFormat="1" applyFont="1" applyFill="1" applyBorder="1" applyAlignment="1">
      <alignment horizontal="right" vertical="center"/>
    </xf>
    <xf numFmtId="2" fontId="26" fillId="2" borderId="20" xfId="0" applyNumberFormat="1" applyFont="1" applyFill="1" applyBorder="1" applyAlignment="1">
      <alignment horizontal="center"/>
    </xf>
    <xf numFmtId="0" fontId="26" fillId="0" borderId="0" xfId="0" applyFont="1"/>
    <xf numFmtId="164" fontId="26" fillId="2" borderId="0" xfId="0" applyNumberFormat="1" applyFont="1" applyFill="1"/>
    <xf numFmtId="4" fontId="26" fillId="2" borderId="0" xfId="0" applyNumberFormat="1" applyFont="1" applyFill="1"/>
    <xf numFmtId="3" fontId="26" fillId="2" borderId="0" xfId="0" applyNumberFormat="1" applyFont="1" applyFill="1" applyAlignment="1">
      <alignment horizontal="right"/>
    </xf>
    <xf numFmtId="0" fontId="26" fillId="2" borderId="0" xfId="0" applyFont="1" applyFill="1" applyAlignment="1">
      <alignment horizontal="right"/>
    </xf>
    <xf numFmtId="0" fontId="14" fillId="0" borderId="24" xfId="0" applyFont="1" applyBorder="1" applyAlignment="1">
      <alignment horizontal="right" vertical="center"/>
    </xf>
    <xf numFmtId="164" fontId="14" fillId="0" borderId="24" xfId="0" applyNumberFormat="1" applyFont="1" applyBorder="1" applyAlignment="1">
      <alignment horizontal="center" vertical="center"/>
    </xf>
    <xf numFmtId="164" fontId="27" fillId="2" borderId="24" xfId="0" applyNumberFormat="1" applyFont="1" applyFill="1" applyBorder="1" applyAlignment="1">
      <alignment horizontal="center" vertical="center"/>
    </xf>
    <xf numFmtId="4" fontId="27" fillId="2" borderId="24" xfId="0" applyNumberFormat="1" applyFont="1" applyFill="1" applyBorder="1" applyAlignment="1">
      <alignment horizontal="center" vertical="center"/>
    </xf>
    <xf numFmtId="3" fontId="27" fillId="2" borderId="24" xfId="0" applyNumberFormat="1" applyFont="1" applyFill="1" applyBorder="1" applyAlignment="1">
      <alignment vertical="center"/>
    </xf>
    <xf numFmtId="3" fontId="27" fillId="2" borderId="24" xfId="0" applyNumberFormat="1" applyFont="1" applyFill="1" applyBorder="1" applyAlignment="1">
      <alignment horizontal="right" vertical="center"/>
    </xf>
    <xf numFmtId="14" fontId="14" fillId="0" borderId="25" xfId="0" applyNumberFormat="1" applyFont="1" applyBorder="1" applyAlignment="1">
      <alignment horizontal="center" vertical="center"/>
    </xf>
    <xf numFmtId="2" fontId="26" fillId="2" borderId="8" xfId="0" applyNumberFormat="1" applyFont="1" applyFill="1" applyBorder="1" applyAlignment="1">
      <alignment horizontal="center"/>
    </xf>
    <xf numFmtId="0" fontId="27" fillId="2" borderId="23" xfId="0" applyFont="1" applyFill="1" applyBorder="1" applyAlignment="1">
      <alignment vertical="center"/>
    </xf>
    <xf numFmtId="0" fontId="14" fillId="0" borderId="32" xfId="0" applyFont="1" applyBorder="1" applyAlignment="1">
      <alignment horizontal="right" vertical="center"/>
    </xf>
    <xf numFmtId="164" fontId="14" fillId="0" borderId="32" xfId="0" applyNumberFormat="1" applyFont="1" applyBorder="1" applyAlignment="1">
      <alignment horizontal="center" vertical="center"/>
    </xf>
    <xf numFmtId="0" fontId="27" fillId="2" borderId="29" xfId="0" applyFont="1" applyFill="1" applyBorder="1" applyAlignment="1">
      <alignment vertical="center"/>
    </xf>
    <xf numFmtId="164" fontId="30" fillId="2" borderId="10" xfId="0" applyNumberFormat="1" applyFont="1" applyFill="1" applyBorder="1" applyAlignment="1">
      <alignment horizontal="center" vertical="center"/>
    </xf>
    <xf numFmtId="4" fontId="30" fillId="2" borderId="10" xfId="0" applyNumberFormat="1" applyFont="1" applyFill="1" applyBorder="1" applyAlignment="1">
      <alignment horizontal="center" vertical="center"/>
    </xf>
    <xf numFmtId="3" fontId="30" fillId="2" borderId="10" xfId="0" applyNumberFormat="1" applyFont="1" applyFill="1" applyBorder="1" applyAlignment="1">
      <alignment horizontal="center" vertical="center"/>
    </xf>
    <xf numFmtId="4" fontId="31" fillId="2" borderId="10" xfId="0" applyNumberFormat="1" applyFont="1" applyFill="1" applyBorder="1" applyAlignment="1">
      <alignment horizontal="center" vertical="center"/>
    </xf>
    <xf numFmtId="4" fontId="32" fillId="2" borderId="10" xfId="0" applyNumberFormat="1" applyFont="1" applyFill="1" applyBorder="1" applyAlignment="1">
      <alignment horizontal="center" vertical="center"/>
    </xf>
    <xf numFmtId="0" fontId="27" fillId="2" borderId="24" xfId="0" applyFont="1" applyFill="1" applyBorder="1" applyAlignment="1">
      <alignment vertical="center"/>
    </xf>
    <xf numFmtId="164" fontId="30" fillId="2" borderId="24" xfId="0" applyNumberFormat="1" applyFont="1" applyFill="1" applyBorder="1" applyAlignment="1">
      <alignment horizontal="center" vertical="center"/>
    </xf>
    <xf numFmtId="4" fontId="31" fillId="2" borderId="24" xfId="0" applyNumberFormat="1" applyFont="1" applyFill="1" applyBorder="1" applyAlignment="1">
      <alignment horizontal="center" vertical="center"/>
    </xf>
    <xf numFmtId="3" fontId="30" fillId="2" borderId="24" xfId="0" applyNumberFormat="1" applyFont="1" applyFill="1" applyBorder="1" applyAlignment="1">
      <alignment horizontal="center" vertical="center"/>
    </xf>
    <xf numFmtId="14" fontId="14" fillId="0" borderId="24" xfId="0" applyNumberFormat="1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14" fontId="14" fillId="0" borderId="35" xfId="0" applyNumberFormat="1" applyFont="1" applyBorder="1" applyAlignment="1">
      <alignment horizontal="center" vertical="center"/>
    </xf>
    <xf numFmtId="164" fontId="27" fillId="2" borderId="35" xfId="0" applyNumberFormat="1" applyFont="1" applyFill="1" applyBorder="1" applyAlignment="1">
      <alignment horizontal="center" vertical="center"/>
    </xf>
    <xf numFmtId="4" fontId="27" fillId="2" borderId="35" xfId="0" applyNumberFormat="1" applyFont="1" applyFill="1" applyBorder="1" applyAlignment="1">
      <alignment horizontal="center" vertical="center"/>
    </xf>
    <xf numFmtId="3" fontId="27" fillId="2" borderId="35" xfId="0" applyNumberFormat="1" applyFont="1" applyFill="1" applyBorder="1" applyAlignment="1">
      <alignment vertical="center"/>
    </xf>
    <xf numFmtId="3" fontId="27" fillId="2" borderId="35" xfId="0" applyNumberFormat="1" applyFont="1" applyFill="1" applyBorder="1" applyAlignment="1">
      <alignment horizontal="right" vertical="center"/>
    </xf>
    <xf numFmtId="4" fontId="32" fillId="2" borderId="24" xfId="0" applyNumberFormat="1" applyFont="1" applyFill="1" applyBorder="1" applyAlignment="1">
      <alignment horizontal="center" vertical="center"/>
    </xf>
    <xf numFmtId="0" fontId="27" fillId="2" borderId="36" xfId="0" applyFont="1" applyFill="1" applyBorder="1" applyAlignment="1">
      <alignment vertical="center"/>
    </xf>
    <xf numFmtId="0" fontId="33" fillId="6" borderId="10" xfId="1" applyFont="1" applyFill="1" applyBorder="1" applyAlignment="1">
      <alignment horizontal="center" vertical="center"/>
    </xf>
    <xf numFmtId="0" fontId="33" fillId="6" borderId="10" xfId="1" applyFont="1" applyFill="1" applyBorder="1" applyAlignment="1">
      <alignment horizontal="center" vertical="center" wrapText="1"/>
    </xf>
    <xf numFmtId="164" fontId="33" fillId="6" borderId="10" xfId="1" applyNumberFormat="1" applyFont="1" applyFill="1" applyBorder="1" applyAlignment="1">
      <alignment horizontal="center" vertical="center" wrapText="1"/>
    </xf>
    <xf numFmtId="4" fontId="33" fillId="6" borderId="10" xfId="1" applyNumberFormat="1" applyFont="1" applyFill="1" applyBorder="1" applyAlignment="1">
      <alignment horizontal="center" vertical="center" wrapText="1"/>
    </xf>
    <xf numFmtId="3" fontId="33" fillId="6" borderId="10" xfId="1" applyNumberFormat="1" applyFont="1" applyFill="1" applyBorder="1" applyAlignment="1">
      <alignment horizontal="center" vertical="center" wrapText="1"/>
    </xf>
    <xf numFmtId="0" fontId="14" fillId="0" borderId="35" xfId="0" applyFont="1" applyBorder="1" applyAlignment="1">
      <alignment horizontal="right" vertical="center"/>
    </xf>
    <xf numFmtId="164" fontId="14" fillId="0" borderId="35" xfId="0" applyNumberFormat="1" applyFont="1" applyBorder="1" applyAlignment="1">
      <alignment horizontal="center" vertical="center"/>
    </xf>
    <xf numFmtId="0" fontId="27" fillId="2" borderId="35" xfId="0" applyFont="1" applyFill="1" applyBorder="1" applyAlignment="1">
      <alignment vertical="center"/>
    </xf>
    <xf numFmtId="0" fontId="19" fillId="2" borderId="24" xfId="0" applyFont="1" applyFill="1" applyBorder="1" applyAlignment="1">
      <alignment vertical="center"/>
    </xf>
    <xf numFmtId="0" fontId="34" fillId="0" borderId="24" xfId="0" applyFont="1" applyBorder="1" applyAlignment="1">
      <alignment horizontal="right" vertical="center" wrapText="1"/>
    </xf>
    <xf numFmtId="0" fontId="34" fillId="0" borderId="24" xfId="0" applyFont="1" applyBorder="1" applyAlignment="1">
      <alignment vertical="center" wrapText="1"/>
    </xf>
    <xf numFmtId="0" fontId="34" fillId="0" borderId="10" xfId="0" applyFont="1" applyBorder="1" applyAlignment="1">
      <alignment vertical="center" wrapText="1"/>
    </xf>
    <xf numFmtId="0" fontId="35" fillId="0" borderId="0" xfId="0" applyFont="1"/>
    <xf numFmtId="0" fontId="36" fillId="0" borderId="0" xfId="0" applyFont="1"/>
    <xf numFmtId="0" fontId="19" fillId="4" borderId="24" xfId="1" applyFont="1" applyFill="1" applyBorder="1" applyAlignment="1">
      <alignment horizontal="center" vertical="center"/>
    </xf>
    <xf numFmtId="0" fontId="19" fillId="4" borderId="24" xfId="1" applyFont="1" applyFill="1" applyBorder="1" applyAlignment="1">
      <alignment horizontal="center" vertical="center" wrapText="1"/>
    </xf>
    <xf numFmtId="3" fontId="19" fillId="4" borderId="24" xfId="1" applyNumberFormat="1" applyFont="1" applyFill="1" applyBorder="1" applyAlignment="1">
      <alignment horizontal="center" vertical="center" wrapText="1"/>
    </xf>
    <xf numFmtId="0" fontId="14" fillId="2" borderId="36" xfId="0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27" fillId="2" borderId="39" xfId="0" applyFont="1" applyFill="1" applyBorder="1" applyAlignment="1">
      <alignment vertical="center"/>
    </xf>
    <xf numFmtId="0" fontId="27" fillId="2" borderId="40" xfId="0" applyFont="1" applyFill="1" applyBorder="1" applyAlignment="1">
      <alignment vertical="center"/>
    </xf>
    <xf numFmtId="0" fontId="14" fillId="2" borderId="24" xfId="0" applyFont="1" applyFill="1" applyBorder="1" applyAlignment="1">
      <alignment horizontal="center" vertical="center"/>
    </xf>
    <xf numFmtId="3" fontId="14" fillId="2" borderId="24" xfId="0" applyNumberFormat="1" applyFont="1" applyFill="1" applyBorder="1" applyAlignment="1">
      <alignment horizontal="center" vertical="center"/>
    </xf>
    <xf numFmtId="0" fontId="27" fillId="2" borderId="41" xfId="0" applyFont="1" applyFill="1" applyBorder="1" applyAlignment="1">
      <alignment vertical="center"/>
    </xf>
    <xf numFmtId="3" fontId="27" fillId="2" borderId="39" xfId="0" applyNumberFormat="1" applyFont="1" applyFill="1" applyBorder="1" applyAlignment="1">
      <alignment vertical="center"/>
    </xf>
    <xf numFmtId="3" fontId="27" fillId="2" borderId="39" xfId="0" applyNumberFormat="1" applyFont="1" applyFill="1" applyBorder="1" applyAlignment="1">
      <alignment horizontal="right" vertical="center"/>
    </xf>
    <xf numFmtId="164" fontId="27" fillId="2" borderId="39" xfId="0" applyNumberFormat="1" applyFont="1" applyFill="1" applyBorder="1" applyAlignment="1">
      <alignment horizontal="center" vertical="center"/>
    </xf>
    <xf numFmtId="4" fontId="27" fillId="2" borderId="39" xfId="0" applyNumberFormat="1" applyFont="1" applyFill="1" applyBorder="1" applyAlignment="1">
      <alignment horizontal="center" vertical="center"/>
    </xf>
    <xf numFmtId="0" fontId="19" fillId="2" borderId="39" xfId="0" applyFont="1" applyFill="1" applyBorder="1" applyAlignment="1">
      <alignment vertical="center"/>
    </xf>
    <xf numFmtId="164" fontId="14" fillId="0" borderId="37" xfId="0" applyNumberFormat="1" applyFont="1" applyBorder="1" applyAlignment="1">
      <alignment horizontal="center" vertical="center"/>
    </xf>
    <xf numFmtId="164" fontId="27" fillId="2" borderId="37" xfId="0" applyNumberFormat="1" applyFont="1" applyFill="1" applyBorder="1" applyAlignment="1">
      <alignment horizontal="center" vertical="center"/>
    </xf>
    <xf numFmtId="3" fontId="14" fillId="7" borderId="24" xfId="0" applyNumberFormat="1" applyFont="1" applyFill="1" applyBorder="1" applyAlignment="1">
      <alignment horizontal="center" vertical="center"/>
    </xf>
    <xf numFmtId="164" fontId="19" fillId="0" borderId="38" xfId="0" applyNumberFormat="1" applyFont="1" applyBorder="1" applyAlignment="1">
      <alignment horizontal="center" vertical="center"/>
    </xf>
    <xf numFmtId="0" fontId="27" fillId="2" borderId="0" xfId="0" applyFont="1" applyFill="1" applyAlignment="1">
      <alignment vertical="center"/>
    </xf>
    <xf numFmtId="4" fontId="37" fillId="0" borderId="10" xfId="0" applyNumberFormat="1" applyFont="1" applyBorder="1" applyAlignment="1">
      <alignment horizontal="center" vertical="center"/>
    </xf>
    <xf numFmtId="164" fontId="19" fillId="0" borderId="24" xfId="0" applyNumberFormat="1" applyFont="1" applyBorder="1" applyAlignment="1">
      <alignment horizontal="center" vertical="center"/>
    </xf>
    <xf numFmtId="164" fontId="19" fillId="2" borderId="24" xfId="0" applyNumberFormat="1" applyFont="1" applyFill="1" applyBorder="1" applyAlignment="1">
      <alignment horizontal="center" vertical="center"/>
    </xf>
    <xf numFmtId="164" fontId="19" fillId="2" borderId="37" xfId="0" applyNumberFormat="1" applyFont="1" applyFill="1" applyBorder="1" applyAlignment="1">
      <alignment horizontal="center" vertical="center"/>
    </xf>
    <xf numFmtId="0" fontId="19" fillId="0" borderId="24" xfId="0" applyFont="1" applyBorder="1" applyAlignment="1">
      <alignment vertical="center"/>
    </xf>
    <xf numFmtId="0" fontId="19" fillId="2" borderId="0" xfId="0" applyFont="1" applyFill="1" applyAlignment="1">
      <alignment vertical="center"/>
    </xf>
    <xf numFmtId="0" fontId="38" fillId="4" borderId="43" xfId="0" applyFont="1" applyFill="1" applyBorder="1" applyAlignment="1">
      <alignment horizontal="center" vertical="center"/>
    </xf>
    <xf numFmtId="0" fontId="38" fillId="4" borderId="43" xfId="0" applyFont="1" applyFill="1" applyBorder="1" applyAlignment="1">
      <alignment horizontal="center" vertical="center" wrapText="1"/>
    </xf>
    <xf numFmtId="0" fontId="38" fillId="0" borderId="43" xfId="3" applyFont="1" applyBorder="1" applyAlignment="1">
      <alignment horizontal="right" vertical="center"/>
    </xf>
    <xf numFmtId="0" fontId="38" fillId="0" borderId="43" xfId="3" applyFont="1" applyBorder="1" applyAlignment="1">
      <alignment horizontal="left" vertical="center"/>
    </xf>
    <xf numFmtId="3" fontId="38" fillId="0" borderId="47" xfId="3" applyNumberFormat="1" applyFont="1" applyBorder="1" applyAlignment="1">
      <alignment horizontal="center" vertical="center"/>
    </xf>
    <xf numFmtId="0" fontId="40" fillId="0" borderId="0" xfId="0" applyFont="1"/>
    <xf numFmtId="0" fontId="38" fillId="4" borderId="50" xfId="0" applyFont="1" applyFill="1" applyBorder="1" applyAlignment="1">
      <alignment horizontal="center" vertical="center"/>
    </xf>
    <xf numFmtId="0" fontId="38" fillId="4" borderId="50" xfId="0" applyFont="1" applyFill="1" applyBorder="1" applyAlignment="1">
      <alignment horizontal="center" vertical="center" wrapText="1"/>
    </xf>
    <xf numFmtId="0" fontId="38" fillId="2" borderId="39" xfId="2" applyFont="1" applyFill="1" applyBorder="1" applyAlignment="1">
      <alignment horizontal="right" vertical="center"/>
    </xf>
    <xf numFmtId="0" fontId="38" fillId="2" borderId="39" xfId="2" applyFont="1" applyFill="1" applyBorder="1" applyAlignment="1">
      <alignment horizontal="left" vertical="center"/>
    </xf>
    <xf numFmtId="0" fontId="38" fillId="0" borderId="50" xfId="3" applyFont="1" applyBorder="1" applyAlignment="1">
      <alignment horizontal="right" vertical="center"/>
    </xf>
    <xf numFmtId="0" fontId="38" fillId="0" borderId="50" xfId="3" applyFont="1" applyBorder="1" applyAlignment="1">
      <alignment horizontal="left" vertical="center"/>
    </xf>
    <xf numFmtId="2" fontId="6" fillId="0" borderId="10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right"/>
    </xf>
    <xf numFmtId="2" fontId="4" fillId="0" borderId="13" xfId="0" applyNumberFormat="1" applyFont="1" applyBorder="1" applyAlignment="1">
      <alignment horizontal="right"/>
    </xf>
    <xf numFmtId="2" fontId="6" fillId="0" borderId="9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right" vertical="center"/>
    </xf>
    <xf numFmtId="2" fontId="6" fillId="0" borderId="8" xfId="0" applyNumberFormat="1" applyFont="1" applyBorder="1" applyAlignment="1">
      <alignment horizontal="right" vertical="center"/>
    </xf>
    <xf numFmtId="2" fontId="6" fillId="0" borderId="9" xfId="0" applyNumberFormat="1" applyFont="1" applyBorder="1" applyAlignment="1">
      <alignment horizontal="right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2" fontId="37" fillId="0" borderId="7" xfId="0" applyNumberFormat="1" applyFont="1" applyBorder="1" applyAlignment="1">
      <alignment horizontal="center" vertical="center"/>
    </xf>
    <xf numFmtId="2" fontId="37" fillId="0" borderId="9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right" vertical="center"/>
    </xf>
    <xf numFmtId="2" fontId="1" fillId="0" borderId="2" xfId="0" applyNumberFormat="1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right" vertic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right" vertical="center"/>
    </xf>
    <xf numFmtId="2" fontId="4" fillId="0" borderId="2" xfId="0" applyNumberFormat="1" applyFont="1" applyBorder="1" applyAlignment="1">
      <alignment horizontal="right" vertical="center"/>
    </xf>
    <xf numFmtId="2" fontId="6" fillId="0" borderId="7" xfId="0" applyNumberFormat="1" applyFont="1" applyBorder="1" applyAlignment="1">
      <alignment horizontal="right" vertical="center" wrapText="1"/>
    </xf>
    <xf numFmtId="2" fontId="6" fillId="0" borderId="8" xfId="0" applyNumberFormat="1" applyFont="1" applyBorder="1" applyAlignment="1">
      <alignment horizontal="right" vertical="center" wrapText="1"/>
    </xf>
    <xf numFmtId="0" fontId="12" fillId="3" borderId="14" xfId="0" applyFont="1" applyFill="1" applyBorder="1" applyAlignment="1">
      <alignment horizontal="center" vertical="center"/>
    </xf>
    <xf numFmtId="164" fontId="34" fillId="2" borderId="7" xfId="0" applyNumberFormat="1" applyFont="1" applyFill="1" applyBorder="1" applyAlignment="1">
      <alignment horizontal="right" vertical="center" wrapText="1"/>
    </xf>
    <xf numFmtId="164" fontId="34" fillId="2" borderId="8" xfId="0" applyNumberFormat="1" applyFont="1" applyFill="1" applyBorder="1" applyAlignment="1">
      <alignment horizontal="right" vertical="center" wrapText="1"/>
    </xf>
    <xf numFmtId="164" fontId="34" fillId="2" borderId="9" xfId="0" applyNumberFormat="1" applyFont="1" applyFill="1" applyBorder="1" applyAlignment="1">
      <alignment horizontal="right" vertical="center" wrapText="1"/>
    </xf>
    <xf numFmtId="164" fontId="34" fillId="2" borderId="34" xfId="0" applyNumberFormat="1" applyFont="1" applyFill="1" applyBorder="1" applyAlignment="1">
      <alignment horizontal="right" vertical="center" wrapText="1"/>
    </xf>
    <xf numFmtId="164" fontId="34" fillId="2" borderId="30" xfId="0" applyNumberFormat="1" applyFont="1" applyFill="1" applyBorder="1" applyAlignment="1">
      <alignment horizontal="right" vertical="center" wrapText="1"/>
    </xf>
    <xf numFmtId="164" fontId="34" fillId="2" borderId="33" xfId="0" applyNumberFormat="1" applyFont="1" applyFill="1" applyBorder="1" applyAlignment="1">
      <alignment horizontal="right" vertical="center" wrapText="1"/>
    </xf>
    <xf numFmtId="2" fontId="6" fillId="0" borderId="24" xfId="0" applyNumberFormat="1" applyFont="1" applyBorder="1" applyAlignment="1">
      <alignment horizontal="right" vertical="center"/>
    </xf>
    <xf numFmtId="3" fontId="6" fillId="0" borderId="24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24" fillId="0" borderId="15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2" fontId="27" fillId="2" borderId="36" xfId="0" applyNumberFormat="1" applyFont="1" applyFill="1" applyBorder="1" applyAlignment="1">
      <alignment horizontal="center" vertical="center"/>
    </xf>
    <xf numFmtId="2" fontId="27" fillId="2" borderId="37" xfId="0" applyNumberFormat="1" applyFont="1" applyFill="1" applyBorder="1" applyAlignment="1">
      <alignment horizontal="center" vertical="center"/>
    </xf>
    <xf numFmtId="2" fontId="27" fillId="2" borderId="38" xfId="0" applyNumberFormat="1" applyFont="1" applyFill="1" applyBorder="1" applyAlignment="1">
      <alignment horizontal="center" vertical="center"/>
    </xf>
    <xf numFmtId="0" fontId="27" fillId="2" borderId="7" xfId="0" applyFont="1" applyFill="1" applyBorder="1" applyAlignment="1">
      <alignment horizontal="center" vertical="center"/>
    </xf>
    <xf numFmtId="0" fontId="27" fillId="2" borderId="9" xfId="0" applyFont="1" applyFill="1" applyBorder="1" applyAlignment="1">
      <alignment horizontal="center" vertical="center"/>
    </xf>
    <xf numFmtId="2" fontId="26" fillId="2" borderId="7" xfId="0" applyNumberFormat="1" applyFont="1" applyFill="1" applyBorder="1" applyAlignment="1">
      <alignment horizontal="center"/>
    </xf>
    <xf numFmtId="2" fontId="26" fillId="2" borderId="8" xfId="0" applyNumberFormat="1" applyFont="1" applyFill="1" applyBorder="1" applyAlignment="1">
      <alignment horizontal="center"/>
    </xf>
    <xf numFmtId="2" fontId="26" fillId="2" borderId="9" xfId="0" applyNumberFormat="1" applyFont="1" applyFill="1" applyBorder="1" applyAlignment="1">
      <alignment horizontal="center"/>
    </xf>
    <xf numFmtId="2" fontId="27" fillId="2" borderId="7" xfId="0" applyNumberFormat="1" applyFont="1" applyFill="1" applyBorder="1" applyAlignment="1">
      <alignment horizontal="center" vertical="center"/>
    </xf>
    <xf numFmtId="2" fontId="27" fillId="2" borderId="8" xfId="0" applyNumberFormat="1" applyFont="1" applyFill="1" applyBorder="1" applyAlignment="1">
      <alignment horizontal="center" vertical="center"/>
    </xf>
    <xf numFmtId="2" fontId="27" fillId="2" borderId="9" xfId="0" applyNumberFormat="1" applyFont="1" applyFill="1" applyBorder="1" applyAlignment="1">
      <alignment horizontal="center" vertical="center"/>
    </xf>
    <xf numFmtId="0" fontId="27" fillId="7" borderId="7" xfId="0" applyFont="1" applyFill="1" applyBorder="1" applyAlignment="1">
      <alignment horizontal="center" vertical="center"/>
    </xf>
    <xf numFmtId="0" fontId="27" fillId="7" borderId="9" xfId="0" applyFont="1" applyFill="1" applyBorder="1" applyAlignment="1">
      <alignment horizontal="center" vertical="center"/>
    </xf>
    <xf numFmtId="2" fontId="27" fillId="2" borderId="20" xfId="0" applyNumberFormat="1" applyFont="1" applyFill="1" applyBorder="1" applyAlignment="1">
      <alignment horizontal="center" vertical="center"/>
    </xf>
    <xf numFmtId="0" fontId="27" fillId="2" borderId="29" xfId="0" applyFont="1" applyFill="1" applyBorder="1" applyAlignment="1">
      <alignment horizontal="center" vertical="center"/>
    </xf>
    <xf numFmtId="0" fontId="27" fillId="2" borderId="31" xfId="0" applyFont="1" applyFill="1" applyBorder="1" applyAlignment="1">
      <alignment horizontal="center" vertical="center"/>
    </xf>
    <xf numFmtId="2" fontId="27" fillId="7" borderId="7" xfId="0" applyNumberFormat="1" applyFont="1" applyFill="1" applyBorder="1" applyAlignment="1">
      <alignment horizontal="center"/>
    </xf>
    <xf numFmtId="2" fontId="27" fillId="7" borderId="8" xfId="0" applyNumberFormat="1" applyFont="1" applyFill="1" applyBorder="1" applyAlignment="1">
      <alignment horizontal="center"/>
    </xf>
    <xf numFmtId="2" fontId="27" fillId="7" borderId="9" xfId="0" applyNumberFormat="1" applyFont="1" applyFill="1" applyBorder="1" applyAlignment="1">
      <alignment horizontal="center"/>
    </xf>
    <xf numFmtId="2" fontId="27" fillId="2" borderId="26" xfId="0" applyNumberFormat="1" applyFont="1" applyFill="1" applyBorder="1" applyAlignment="1">
      <alignment horizontal="center" vertical="center"/>
    </xf>
    <xf numFmtId="2" fontId="27" fillId="2" borderId="27" xfId="0" applyNumberFormat="1" applyFont="1" applyFill="1" applyBorder="1" applyAlignment="1">
      <alignment horizontal="center" vertical="center"/>
    </xf>
    <xf numFmtId="2" fontId="27" fillId="2" borderId="28" xfId="0" applyNumberFormat="1" applyFont="1" applyFill="1" applyBorder="1" applyAlignment="1">
      <alignment horizontal="center" vertical="center"/>
    </xf>
    <xf numFmtId="0" fontId="27" fillId="2" borderId="34" xfId="0" applyFont="1" applyFill="1" applyBorder="1" applyAlignment="1">
      <alignment horizontal="center" vertical="center"/>
    </xf>
    <xf numFmtId="0" fontId="27" fillId="2" borderId="33" xfId="0" applyFont="1" applyFill="1" applyBorder="1" applyAlignment="1">
      <alignment horizontal="center" vertical="center"/>
    </xf>
    <xf numFmtId="2" fontId="19" fillId="2" borderId="41" xfId="0" applyNumberFormat="1" applyFont="1" applyFill="1" applyBorder="1" applyAlignment="1">
      <alignment horizontal="center" vertical="center"/>
    </xf>
    <xf numFmtId="2" fontId="19" fillId="2" borderId="37" xfId="0" applyNumberFormat="1" applyFont="1" applyFill="1" applyBorder="1" applyAlignment="1">
      <alignment horizontal="center" vertical="center"/>
    </xf>
    <xf numFmtId="2" fontId="19" fillId="2" borderId="38" xfId="0" applyNumberFormat="1" applyFont="1" applyFill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9" fillId="2" borderId="41" xfId="0" applyFont="1" applyFill="1" applyBorder="1" applyAlignment="1">
      <alignment horizontal="center" vertical="center"/>
    </xf>
    <xf numFmtId="0" fontId="19" fillId="2" borderId="37" xfId="0" applyFont="1" applyFill="1" applyBorder="1" applyAlignment="1">
      <alignment horizontal="center" vertical="center"/>
    </xf>
    <xf numFmtId="0" fontId="19" fillId="2" borderId="38" xfId="0" applyFont="1" applyFill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38" fillId="0" borderId="48" xfId="3" applyFont="1" applyBorder="1" applyAlignment="1">
      <alignment horizontal="center" vertical="center"/>
    </xf>
    <xf numFmtId="0" fontId="38" fillId="0" borderId="49" xfId="3" applyFont="1" applyBorder="1" applyAlignment="1">
      <alignment horizontal="center" vertical="center"/>
    </xf>
    <xf numFmtId="0" fontId="38" fillId="0" borderId="42" xfId="0" applyFont="1" applyBorder="1" applyAlignment="1">
      <alignment horizontal="right" vertical="center"/>
    </xf>
    <xf numFmtId="0" fontId="38" fillId="0" borderId="51" xfId="0" applyFont="1" applyBorder="1" applyAlignment="1">
      <alignment horizontal="center" vertical="center"/>
    </xf>
    <xf numFmtId="0" fontId="38" fillId="0" borderId="52" xfId="0" applyFont="1" applyBorder="1" applyAlignment="1">
      <alignment horizontal="center" vertical="center"/>
    </xf>
    <xf numFmtId="0" fontId="38" fillId="0" borderId="53" xfId="0" applyFont="1" applyBorder="1" applyAlignment="1">
      <alignment horizontal="center" vertical="center"/>
    </xf>
    <xf numFmtId="0" fontId="38" fillId="0" borderId="48" xfId="0" applyFont="1" applyBorder="1" applyAlignment="1">
      <alignment horizontal="center" vertical="center"/>
    </xf>
    <xf numFmtId="0" fontId="38" fillId="0" borderId="49" xfId="0" applyFont="1" applyBorder="1" applyAlignment="1">
      <alignment horizontal="center" vertical="center"/>
    </xf>
    <xf numFmtId="0" fontId="38" fillId="0" borderId="0" xfId="0" applyFont="1" applyAlignment="1">
      <alignment horizontal="right" vertical="center"/>
    </xf>
    <xf numFmtId="0" fontId="39" fillId="0" borderId="0" xfId="0" applyFont="1" applyAlignment="1">
      <alignment horizontal="right"/>
    </xf>
    <xf numFmtId="0" fontId="38" fillId="0" borderId="44" xfId="0" applyFont="1" applyBorder="1" applyAlignment="1">
      <alignment horizontal="center" vertical="center"/>
    </xf>
    <xf numFmtId="0" fontId="38" fillId="0" borderId="45" xfId="0" applyFont="1" applyBorder="1" applyAlignment="1">
      <alignment horizontal="center" vertical="center"/>
    </xf>
    <xf numFmtId="0" fontId="38" fillId="0" borderId="46" xfId="0" applyFont="1" applyBorder="1" applyAlignment="1">
      <alignment horizontal="center" vertical="center"/>
    </xf>
    <xf numFmtId="165" fontId="14" fillId="0" borderId="29" xfId="0" applyNumberFormat="1" applyFont="1" applyBorder="1" applyAlignment="1">
      <alignment horizontal="center" vertical="center"/>
    </xf>
    <xf numFmtId="165" fontId="14" fillId="0" borderId="30" xfId="0" applyNumberFormat="1" applyFont="1" applyBorder="1" applyAlignment="1">
      <alignment horizontal="center" vertical="center"/>
    </xf>
    <xf numFmtId="165" fontId="14" fillId="0" borderId="31" xfId="0" applyNumberFormat="1" applyFont="1" applyBorder="1" applyAlignment="1">
      <alignment horizontal="center" vertical="center"/>
    </xf>
    <xf numFmtId="0" fontId="19" fillId="7" borderId="36" xfId="0" applyFont="1" applyFill="1" applyBorder="1" applyAlignment="1">
      <alignment horizontal="center" vertical="center"/>
    </xf>
    <xf numFmtId="0" fontId="19" fillId="7" borderId="38" xfId="0" applyFont="1" applyFill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165" fontId="14" fillId="0" borderId="41" xfId="0" applyNumberFormat="1" applyFont="1" applyBorder="1" applyAlignment="1">
      <alignment horizontal="center" vertical="center"/>
    </xf>
    <xf numFmtId="165" fontId="14" fillId="0" borderId="37" xfId="0" applyNumberFormat="1" applyFont="1" applyBorder="1" applyAlignment="1">
      <alignment horizontal="center" vertical="center"/>
    </xf>
    <xf numFmtId="165" fontId="14" fillId="0" borderId="38" xfId="0" applyNumberFormat="1" applyFont="1" applyBorder="1" applyAlignment="1">
      <alignment horizontal="center" vertical="center"/>
    </xf>
    <xf numFmtId="2" fontId="14" fillId="0" borderId="29" xfId="0" applyNumberFormat="1" applyFont="1" applyBorder="1" applyAlignment="1">
      <alignment horizontal="center" vertical="center"/>
    </xf>
    <xf numFmtId="2" fontId="14" fillId="0" borderId="30" xfId="0" applyNumberFormat="1" applyFont="1" applyBorder="1" applyAlignment="1">
      <alignment horizontal="center" vertical="center"/>
    </xf>
    <xf numFmtId="2" fontId="14" fillId="0" borderId="31" xfId="0" applyNumberFormat="1" applyFont="1" applyBorder="1" applyAlignment="1">
      <alignment horizontal="center" vertical="center"/>
    </xf>
    <xf numFmtId="165" fontId="14" fillId="0" borderId="36" xfId="0" applyNumberFormat="1" applyFont="1" applyBorder="1" applyAlignment="1">
      <alignment horizontal="center" vertical="center"/>
    </xf>
    <xf numFmtId="0" fontId="19" fillId="0" borderId="36" xfId="0" applyFont="1" applyBorder="1" applyAlignment="1">
      <alignment horizontal="center" vertical="center"/>
    </xf>
    <xf numFmtId="0" fontId="19" fillId="0" borderId="38" xfId="0" applyFont="1" applyBorder="1" applyAlignment="1">
      <alignment horizontal="center" vertical="center"/>
    </xf>
    <xf numFmtId="2" fontId="18" fillId="0" borderId="37" xfId="0" applyNumberFormat="1" applyFont="1" applyBorder="1" applyAlignment="1">
      <alignment horizontal="center"/>
    </xf>
    <xf numFmtId="2" fontId="18" fillId="7" borderId="37" xfId="0" applyNumberFormat="1" applyFont="1" applyFill="1" applyBorder="1" applyAlignment="1">
      <alignment horizontal="center"/>
    </xf>
    <xf numFmtId="0" fontId="14" fillId="4" borderId="29" xfId="1" applyFont="1" applyFill="1" applyBorder="1" applyAlignment="1">
      <alignment horizontal="center" vertical="center"/>
    </xf>
    <xf numFmtId="0" fontId="14" fillId="4" borderId="30" xfId="1" applyFont="1" applyFill="1" applyBorder="1" applyAlignment="1">
      <alignment horizontal="center" vertical="center"/>
    </xf>
    <xf numFmtId="0" fontId="14" fillId="4" borderId="31" xfId="1" applyFont="1" applyFill="1" applyBorder="1" applyAlignment="1">
      <alignment horizontal="center" vertical="center"/>
    </xf>
    <xf numFmtId="0" fontId="14" fillId="5" borderId="29" xfId="1" applyFont="1" applyFill="1" applyBorder="1" applyAlignment="1">
      <alignment horizontal="center" vertical="center"/>
    </xf>
    <xf numFmtId="0" fontId="14" fillId="5" borderId="30" xfId="1" applyFont="1" applyFill="1" applyBorder="1" applyAlignment="1">
      <alignment horizontal="center" vertical="center"/>
    </xf>
    <xf numFmtId="0" fontId="14" fillId="5" borderId="31" xfId="1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3" fontId="14" fillId="0" borderId="29" xfId="0" applyNumberFormat="1" applyFont="1" applyBorder="1" applyAlignment="1">
      <alignment horizontal="center" vertical="center"/>
    </xf>
    <xf numFmtId="3" fontId="14" fillId="0" borderId="33" xfId="0" applyNumberFormat="1" applyFont="1" applyBorder="1" applyAlignment="1">
      <alignment horizontal="center" vertical="center"/>
    </xf>
    <xf numFmtId="2" fontId="23" fillId="0" borderId="19" xfId="0" applyNumberFormat="1" applyFont="1" applyBorder="1" applyAlignment="1">
      <alignment horizontal="center" vertical="center"/>
    </xf>
    <xf numFmtId="3" fontId="9" fillId="4" borderId="29" xfId="1" applyNumberFormat="1" applyFont="1" applyFill="1" applyBorder="1" applyAlignment="1">
      <alignment horizontal="center" vertical="center" wrapText="1"/>
    </xf>
    <xf numFmtId="3" fontId="9" fillId="4" borderId="33" xfId="1" applyNumberFormat="1" applyFont="1" applyFill="1" applyBorder="1" applyAlignment="1">
      <alignment horizontal="center" vertical="center" wrapText="1"/>
    </xf>
    <xf numFmtId="3" fontId="14" fillId="0" borderId="34" xfId="0" applyNumberFormat="1" applyFont="1" applyBorder="1" applyAlignment="1">
      <alignment horizontal="center" vertical="center"/>
    </xf>
  </cellXfs>
  <cellStyles count="5">
    <cellStyle name="Normal" xfId="0" builtinId="0"/>
    <cellStyle name="Normal 112" xfId="1"/>
    <cellStyle name="Normal 112 2" xfId="3"/>
    <cellStyle name="Normal 129" xfId="4"/>
    <cellStyle name="Norma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31751</xdr:colOff>
      <xdr:row>0</xdr:row>
      <xdr:rowOff>21568</xdr:rowOff>
    </xdr:from>
    <xdr:to>
      <xdr:col>14</xdr:col>
      <xdr:colOff>1125092</xdr:colOff>
      <xdr:row>2</xdr:row>
      <xdr:rowOff>284381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47908658" y="21568"/>
          <a:ext cx="1093341" cy="96131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14</xdr:row>
      <xdr:rowOff>31749</xdr:rowOff>
    </xdr:from>
    <xdr:to>
      <xdr:col>6</xdr:col>
      <xdr:colOff>1174751</xdr:colOff>
      <xdr:row>15</xdr:row>
      <xdr:rowOff>2275416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CD19E56-6225-4582-B66C-DA36BE024D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55637749" y="3958166"/>
          <a:ext cx="6868583" cy="2846917"/>
        </a:xfrm>
        <a:prstGeom prst="rect">
          <a:avLst/>
        </a:prstGeom>
      </xdr:spPr>
    </xdr:pic>
    <xdr:clientData/>
  </xdr:twoCellAnchor>
  <xdr:twoCellAnchor editAs="oneCell">
    <xdr:from>
      <xdr:col>6</xdr:col>
      <xdr:colOff>1333500</xdr:colOff>
      <xdr:row>14</xdr:row>
      <xdr:rowOff>0</xdr:rowOff>
    </xdr:from>
    <xdr:to>
      <xdr:col>14</xdr:col>
      <xdr:colOff>1304602</xdr:colOff>
      <xdr:row>15</xdr:row>
      <xdr:rowOff>2286000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3EDEC24-3582-4BC9-93F9-A42638D135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47961981" y="3926417"/>
          <a:ext cx="7517019" cy="2889250"/>
        </a:xfrm>
        <a:prstGeom prst="rect">
          <a:avLst/>
        </a:prstGeom>
      </xdr:spPr>
    </xdr:pic>
    <xdr:clientData/>
  </xdr:twoCellAnchor>
  <xdr:twoCellAnchor editAs="oneCell">
    <xdr:from>
      <xdr:col>11</xdr:col>
      <xdr:colOff>31750</xdr:colOff>
      <xdr:row>4</xdr:row>
      <xdr:rowOff>42333</xdr:rowOff>
    </xdr:from>
    <xdr:to>
      <xdr:col>14</xdr:col>
      <xdr:colOff>1312333</xdr:colOff>
      <xdr:row>13</xdr:row>
      <xdr:rowOff>232833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186202F-F682-4ABB-BB76-7CF4497926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47954250" y="1301750"/>
          <a:ext cx="3778250" cy="25823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866775</xdr:colOff>
      <xdr:row>0</xdr:row>
      <xdr:rowOff>0</xdr:rowOff>
    </xdr:from>
    <xdr:to>
      <xdr:col>8</xdr:col>
      <xdr:colOff>1729454</xdr:colOff>
      <xdr:row>3</xdr:row>
      <xdr:rowOff>118476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0AF578-A124-4F05-96A5-13CC2D239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2308871" y="0"/>
          <a:ext cx="862679" cy="7566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28575</xdr:rowOff>
    </xdr:from>
    <xdr:to>
      <xdr:col>4</xdr:col>
      <xdr:colOff>19050</xdr:colOff>
      <xdr:row>31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2A3F416-8852-4CE1-ADEB-DE9DE2EE11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7486375" y="5133975"/>
          <a:ext cx="4781550" cy="2266950"/>
        </a:xfrm>
        <a:prstGeom prst="rect">
          <a:avLst/>
        </a:prstGeom>
      </xdr:spPr>
    </xdr:pic>
    <xdr:clientData/>
  </xdr:twoCellAnchor>
  <xdr:twoCellAnchor editAs="oneCell">
    <xdr:from>
      <xdr:col>4</xdr:col>
      <xdr:colOff>361951</xdr:colOff>
      <xdr:row>20</xdr:row>
      <xdr:rowOff>76200</xdr:rowOff>
    </xdr:from>
    <xdr:to>
      <xdr:col>8</xdr:col>
      <xdr:colOff>1781176</xdr:colOff>
      <xdr:row>31</xdr:row>
      <xdr:rowOff>76200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6E5F0F2-E924-480E-921F-EC52550A0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82257149" y="5181600"/>
          <a:ext cx="4886325" cy="22002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938301</xdr:colOff>
      <xdr:row>0</xdr:row>
      <xdr:rowOff>1</xdr:rowOff>
    </xdr:from>
    <xdr:to>
      <xdr:col>13</xdr:col>
      <xdr:colOff>1225825</xdr:colOff>
      <xdr:row>1</xdr:row>
      <xdr:rowOff>7153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62213914" y="1"/>
          <a:ext cx="287524" cy="223629"/>
        </a:xfrm>
        <a:prstGeom prst="rect">
          <a:avLst/>
        </a:prstGeom>
      </xdr:spPr>
    </xdr:pic>
    <xdr:clientData/>
  </xdr:twoCellAnchor>
  <xdr:twoCellAnchor editAs="oneCell">
    <xdr:from>
      <xdr:col>13</xdr:col>
      <xdr:colOff>1184394</xdr:colOff>
      <xdr:row>57</xdr:row>
      <xdr:rowOff>6399</xdr:rowOff>
    </xdr:from>
    <xdr:to>
      <xdr:col>13</xdr:col>
      <xdr:colOff>1356005</xdr:colOff>
      <xdr:row>58</xdr:row>
      <xdr:rowOff>6023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80767040" y="13202854"/>
          <a:ext cx="171611" cy="1987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790575</xdr:colOff>
      <xdr:row>0</xdr:row>
      <xdr:rowOff>9525</xdr:rowOff>
    </xdr:from>
    <xdr:to>
      <xdr:col>6</xdr:col>
      <xdr:colOff>38100</xdr:colOff>
      <xdr:row>3</xdr:row>
      <xdr:rowOff>38100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37A40386-9F5B-4541-8C30-E358D9039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61900" y="9525"/>
          <a:ext cx="17145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771525</xdr:colOff>
      <xdr:row>0</xdr:row>
      <xdr:rowOff>0</xdr:rowOff>
    </xdr:from>
    <xdr:to>
      <xdr:col>8</xdr:col>
      <xdr:colOff>1330696</xdr:colOff>
      <xdr:row>1</xdr:row>
      <xdr:rowOff>219075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250429" y="0"/>
          <a:ext cx="559171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895350</xdr:colOff>
      <xdr:row>0</xdr:row>
      <xdr:rowOff>9526</xdr:rowOff>
    </xdr:from>
    <xdr:to>
      <xdr:col>6</xdr:col>
      <xdr:colOff>1748864</xdr:colOff>
      <xdr:row>2</xdr:row>
      <xdr:rowOff>133351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79200361" y="9526"/>
          <a:ext cx="853514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rightToLeft="1" tabSelected="1" zoomScale="90" zoomScaleNormal="90" workbookViewId="0">
      <selection activeCell="L5" sqref="L5:N5"/>
    </sheetView>
  </sheetViews>
  <sheetFormatPr defaultColWidth="8" defaultRowHeight="15" x14ac:dyDescent="0.25"/>
  <cols>
    <col min="1" max="1" width="31.125" style="7" customWidth="1"/>
    <col min="2" max="3" width="9.375" style="7" customWidth="1"/>
    <col min="4" max="4" width="6.875" style="7" customWidth="1"/>
    <col min="5" max="5" width="13.5" style="7" customWidth="1"/>
    <col min="6" max="6" width="4.25" style="7" customWidth="1"/>
    <col min="7" max="7" width="27" style="7" customWidth="1"/>
    <col min="8" max="8" width="14.125" style="7" customWidth="1"/>
    <col min="9" max="9" width="10.25" style="7" customWidth="1"/>
    <col min="10" max="10" width="7" style="7" customWidth="1"/>
    <col min="11" max="11" width="7.875" style="7" customWidth="1"/>
    <col min="12" max="12" width="5.375" style="7" customWidth="1"/>
    <col min="13" max="13" width="11.5" style="7" customWidth="1"/>
    <col min="14" max="14" width="15.875" style="7" customWidth="1"/>
    <col min="15" max="15" width="18.75" style="7" customWidth="1"/>
    <col min="16" max="16384" width="8" style="7"/>
  </cols>
  <sheetData>
    <row r="1" spans="1:17" s="2" customFormat="1" ht="27.75" customHeight="1" x14ac:dyDescent="0.35">
      <c r="A1" s="187" t="s">
        <v>0</v>
      </c>
      <c r="B1" s="188"/>
      <c r="C1" s="188"/>
      <c r="D1" s="18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7" s="2" customFormat="1" ht="27.75" customHeight="1" x14ac:dyDescent="0.35">
      <c r="A2" s="189" t="s">
        <v>317</v>
      </c>
      <c r="B2" s="189"/>
      <c r="C2" s="189"/>
      <c r="D2" s="189"/>
      <c r="E2" s="190" t="s">
        <v>164</v>
      </c>
      <c r="F2" s="191"/>
      <c r="G2" s="191"/>
      <c r="H2" s="191"/>
      <c r="I2" s="191"/>
      <c r="J2" s="191"/>
      <c r="K2" s="191"/>
      <c r="L2" s="192"/>
      <c r="M2" s="3"/>
      <c r="N2" s="3"/>
      <c r="O2" s="3"/>
    </row>
    <row r="3" spans="1:17" s="2" customFormat="1" ht="22.5" customHeight="1" x14ac:dyDescent="0.35">
      <c r="A3" s="193" t="s">
        <v>318</v>
      </c>
      <c r="B3" s="194"/>
      <c r="C3" s="194"/>
      <c r="D3" s="194"/>
      <c r="E3" s="190"/>
      <c r="F3" s="191"/>
      <c r="G3" s="191"/>
      <c r="H3" s="191"/>
      <c r="I3" s="191"/>
      <c r="J3" s="191"/>
      <c r="K3" s="191"/>
      <c r="L3" s="192"/>
      <c r="M3" s="1"/>
      <c r="N3" s="1"/>
      <c r="O3" s="3"/>
    </row>
    <row r="4" spans="1:17" ht="21.95" customHeight="1" x14ac:dyDescent="0.35">
      <c r="A4" s="179" t="s">
        <v>1</v>
      </c>
      <c r="B4" s="180"/>
      <c r="C4" s="181"/>
      <c r="D4" s="182">
        <f>'نشرة التداول'!M78+'نشرة OTC'!H11</f>
        <v>634679985</v>
      </c>
      <c r="E4" s="183"/>
      <c r="F4" s="4"/>
      <c r="G4" s="169" t="s">
        <v>2</v>
      </c>
      <c r="H4" s="172"/>
      <c r="I4" s="186">
        <f>'نشرة التداول'!N78+'نشرة OTC'!I11</f>
        <v>1085376131.0799999</v>
      </c>
      <c r="J4" s="186"/>
      <c r="K4" s="186"/>
      <c r="L4" s="5"/>
      <c r="M4" s="168" t="s">
        <v>3</v>
      </c>
      <c r="N4" s="169"/>
      <c r="O4" s="6">
        <f>'نشرة التداول'!L78+'نشرة OTC'!G11</f>
        <v>1168</v>
      </c>
    </row>
    <row r="5" spans="1:17" ht="21.95" customHeight="1" x14ac:dyDescent="0.35">
      <c r="A5" s="1"/>
      <c r="B5" s="1"/>
      <c r="C5" s="1"/>
      <c r="D5" s="8"/>
      <c r="E5" s="9"/>
      <c r="F5" s="8"/>
      <c r="G5" s="8"/>
      <c r="H5" s="8"/>
      <c r="I5" s="8"/>
      <c r="J5" s="8"/>
      <c r="K5" s="10"/>
      <c r="L5" s="170"/>
      <c r="M5" s="171"/>
      <c r="N5" s="171"/>
      <c r="O5" s="11" t="s">
        <v>167</v>
      </c>
    </row>
    <row r="6" spans="1:17" ht="21.95" customHeight="1" x14ac:dyDescent="0.35">
      <c r="A6" s="12" t="s">
        <v>4</v>
      </c>
      <c r="B6" s="169">
        <v>1017.59</v>
      </c>
      <c r="C6" s="172"/>
      <c r="D6" s="169" t="s">
        <v>5</v>
      </c>
      <c r="E6" s="172"/>
      <c r="F6" s="1"/>
      <c r="G6" s="12" t="s">
        <v>6</v>
      </c>
      <c r="H6" s="13">
        <v>1254.6099999999999</v>
      </c>
      <c r="I6" s="173" t="s">
        <v>5</v>
      </c>
      <c r="J6" s="174"/>
      <c r="K6" s="175"/>
      <c r="L6" s="170"/>
      <c r="M6" s="171"/>
      <c r="N6" s="171"/>
      <c r="O6" s="14"/>
    </row>
    <row r="7" spans="1:17" ht="21.95" customHeight="1" x14ac:dyDescent="0.35">
      <c r="A7" s="12" t="s">
        <v>7</v>
      </c>
      <c r="B7" s="169">
        <v>1032.6600000000001</v>
      </c>
      <c r="C7" s="172"/>
      <c r="D7" s="169" t="s">
        <v>5</v>
      </c>
      <c r="E7" s="172"/>
      <c r="F7" s="15"/>
      <c r="G7" s="12" t="s">
        <v>8</v>
      </c>
      <c r="H7" s="13">
        <v>1260.3599999999999</v>
      </c>
      <c r="I7" s="173" t="s">
        <v>5</v>
      </c>
      <c r="J7" s="174"/>
      <c r="K7" s="175"/>
      <c r="L7" s="170"/>
      <c r="M7" s="171"/>
      <c r="N7" s="171"/>
      <c r="O7" s="14"/>
    </row>
    <row r="8" spans="1:17" ht="21.95" customHeight="1" x14ac:dyDescent="0.35">
      <c r="A8" s="12" t="s">
        <v>9</v>
      </c>
      <c r="B8" s="184">
        <f>((B6/B7)-1)*100</f>
        <v>-1.4593380202583717</v>
      </c>
      <c r="C8" s="185"/>
      <c r="D8" s="169" t="s">
        <v>10</v>
      </c>
      <c r="E8" s="172"/>
      <c r="F8" s="15"/>
      <c r="G8" s="12" t="s">
        <v>9</v>
      </c>
      <c r="H8" s="150">
        <f>((H6/H7)-1)*100</f>
        <v>-0.4562188581040294</v>
      </c>
      <c r="I8" s="173" t="s">
        <v>10</v>
      </c>
      <c r="J8" s="174"/>
      <c r="K8" s="175"/>
      <c r="L8" s="170"/>
      <c r="M8" s="171"/>
      <c r="N8" s="171"/>
      <c r="O8" s="14"/>
    </row>
    <row r="9" spans="1:17" ht="21.95" customHeight="1" x14ac:dyDescent="0.35">
      <c r="A9" s="12" t="s">
        <v>11</v>
      </c>
      <c r="B9" s="184">
        <f>B6-B7</f>
        <v>-15.07000000000005</v>
      </c>
      <c r="C9" s="185">
        <f>B6-B7</f>
        <v>-15.07000000000005</v>
      </c>
      <c r="D9" s="169" t="s">
        <v>5</v>
      </c>
      <c r="E9" s="172"/>
      <c r="F9" s="15"/>
      <c r="G9" s="12" t="s">
        <v>11</v>
      </c>
      <c r="H9" s="150">
        <f>H6-H7</f>
        <v>-5.75</v>
      </c>
      <c r="I9" s="173" t="s">
        <v>5</v>
      </c>
      <c r="J9" s="174"/>
      <c r="K9" s="175"/>
      <c r="L9" s="170"/>
      <c r="M9" s="171"/>
      <c r="N9" s="171"/>
      <c r="O9" s="14"/>
      <c r="Q9" s="69"/>
    </row>
    <row r="10" spans="1:17" ht="15" customHeight="1" x14ac:dyDescent="0.35">
      <c r="A10" s="16"/>
      <c r="B10" s="16"/>
      <c r="C10" s="17"/>
      <c r="D10" s="17"/>
      <c r="E10" s="16"/>
      <c r="F10" s="8"/>
      <c r="G10" s="18"/>
      <c r="H10" s="19"/>
      <c r="I10" s="18"/>
      <c r="J10" s="18"/>
      <c r="K10" s="18"/>
      <c r="L10" s="170"/>
      <c r="M10" s="171"/>
      <c r="N10" s="171"/>
      <c r="O10" s="14"/>
    </row>
    <row r="11" spans="1:17" ht="21.95" customHeight="1" x14ac:dyDescent="0.35">
      <c r="A11" s="12" t="s">
        <v>12</v>
      </c>
      <c r="B11" s="20">
        <v>103</v>
      </c>
      <c r="C11" s="13" t="s">
        <v>13</v>
      </c>
      <c r="D11" s="20">
        <v>22</v>
      </c>
      <c r="E11" s="20">
        <f>B11+D11</f>
        <v>125</v>
      </c>
      <c r="F11" s="21"/>
      <c r="G11" s="12" t="s">
        <v>14</v>
      </c>
      <c r="H11" s="20">
        <v>38</v>
      </c>
      <c r="I11" s="13" t="s">
        <v>15</v>
      </c>
      <c r="J11" s="20">
        <v>20</v>
      </c>
      <c r="K11" s="20">
        <f>J11+H11</f>
        <v>58</v>
      </c>
      <c r="L11" s="170"/>
      <c r="M11" s="171"/>
      <c r="N11" s="171"/>
      <c r="O11" s="14"/>
    </row>
    <row r="12" spans="1:17" ht="21.95" customHeight="1" x14ac:dyDescent="0.35">
      <c r="A12" s="12" t="s">
        <v>16</v>
      </c>
      <c r="B12" s="20">
        <v>40</v>
      </c>
      <c r="C12" s="13" t="s">
        <v>13</v>
      </c>
      <c r="D12" s="20">
        <v>2</v>
      </c>
      <c r="E12" s="20">
        <f>D12+B12</f>
        <v>42</v>
      </c>
      <c r="F12" s="22"/>
      <c r="G12" s="176" t="s">
        <v>17</v>
      </c>
      <c r="H12" s="176"/>
      <c r="I12" s="176"/>
      <c r="J12" s="177">
        <v>8</v>
      </c>
      <c r="K12" s="178"/>
      <c r="L12" s="170"/>
      <c r="M12" s="171"/>
      <c r="N12" s="171"/>
      <c r="O12" s="23"/>
      <c r="Q12" s="69"/>
    </row>
    <row r="13" spans="1:17" ht="21.95" customHeight="1" x14ac:dyDescent="0.35">
      <c r="A13" s="195" t="s">
        <v>18</v>
      </c>
      <c r="B13" s="196"/>
      <c r="C13" s="196"/>
      <c r="D13" s="196"/>
      <c r="E13" s="20">
        <v>5</v>
      </c>
      <c r="F13" s="22"/>
      <c r="G13" s="204" t="s">
        <v>19</v>
      </c>
      <c r="H13" s="204"/>
      <c r="I13" s="204"/>
      <c r="J13" s="205">
        <v>15</v>
      </c>
      <c r="K13" s="205"/>
      <c r="L13" s="170"/>
      <c r="M13" s="171"/>
      <c r="N13" s="171"/>
      <c r="O13" s="23"/>
    </row>
    <row r="14" spans="1:17" ht="21.95" customHeight="1" x14ac:dyDescent="0.35">
      <c r="A14" s="195" t="s">
        <v>20</v>
      </c>
      <c r="B14" s="196"/>
      <c r="C14" s="196"/>
      <c r="D14" s="196"/>
      <c r="E14" s="24">
        <v>20</v>
      </c>
      <c r="F14" s="25"/>
      <c r="G14" s="23"/>
      <c r="H14" s="23"/>
      <c r="I14" s="23"/>
      <c r="J14" s="170"/>
      <c r="K14" s="171"/>
      <c r="L14" s="170"/>
      <c r="M14" s="171"/>
      <c r="N14" s="171"/>
      <c r="O14" s="23"/>
    </row>
    <row r="15" spans="1:17" ht="47.25" customHeight="1" x14ac:dyDescent="0.35">
      <c r="A15" s="170"/>
      <c r="B15" s="171"/>
      <c r="C15" s="171"/>
      <c r="D15" s="171"/>
      <c r="E15" s="170"/>
      <c r="F15" s="171"/>
      <c r="G15" s="23"/>
      <c r="H15" s="23"/>
      <c r="I15" s="23"/>
      <c r="J15" s="170"/>
      <c r="K15" s="171"/>
      <c r="L15" s="170"/>
      <c r="M15" s="171"/>
      <c r="N15" s="171"/>
      <c r="O15" s="23"/>
    </row>
    <row r="16" spans="1:17" ht="182.25" customHeight="1" x14ac:dyDescent="0.35">
      <c r="A16" s="170"/>
      <c r="B16" s="171"/>
      <c r="C16" s="171"/>
      <c r="D16" s="171"/>
      <c r="E16" s="170"/>
      <c r="F16" s="171"/>
      <c r="G16" s="23"/>
      <c r="H16" s="23"/>
      <c r="I16" s="23"/>
      <c r="J16" s="170"/>
      <c r="K16" s="171"/>
      <c r="L16" s="170"/>
      <c r="M16" s="171"/>
      <c r="N16" s="171"/>
      <c r="O16" s="23"/>
    </row>
    <row r="17" spans="1:15" ht="87.75" customHeight="1" x14ac:dyDescent="0.25">
      <c r="A17" s="125" t="s">
        <v>314</v>
      </c>
      <c r="B17" s="201" t="s">
        <v>305</v>
      </c>
      <c r="C17" s="202"/>
      <c r="D17" s="202"/>
      <c r="E17" s="202"/>
      <c r="F17" s="202"/>
      <c r="G17" s="202"/>
      <c r="H17" s="202"/>
      <c r="I17" s="202"/>
      <c r="J17" s="202"/>
      <c r="K17" s="202"/>
      <c r="L17" s="202"/>
      <c r="M17" s="202"/>
      <c r="N17" s="202"/>
      <c r="O17" s="203"/>
    </row>
    <row r="18" spans="1:15" ht="27.75" customHeight="1" x14ac:dyDescent="0.25">
      <c r="A18" s="126" t="s">
        <v>202</v>
      </c>
      <c r="B18" s="201" t="s">
        <v>220</v>
      </c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202"/>
      <c r="N18" s="202"/>
      <c r="O18" s="203"/>
    </row>
    <row r="19" spans="1:15" ht="19.5" customHeight="1" x14ac:dyDescent="0.25">
      <c r="A19" s="127" t="s">
        <v>21</v>
      </c>
      <c r="B19" s="198" t="s">
        <v>205</v>
      </c>
      <c r="C19" s="199"/>
      <c r="D19" s="199"/>
      <c r="E19" s="199"/>
      <c r="F19" s="199"/>
      <c r="G19" s="199"/>
      <c r="H19" s="199"/>
      <c r="I19" s="199"/>
      <c r="J19" s="199"/>
      <c r="K19" s="199"/>
      <c r="L19" s="199"/>
      <c r="M19" s="199"/>
      <c r="N19" s="199"/>
      <c r="O19" s="200"/>
    </row>
    <row r="20" spans="1:15" ht="14.25" customHeight="1" x14ac:dyDescent="0.25">
      <c r="A20" s="197" t="s">
        <v>22</v>
      </c>
      <c r="B20" s="197"/>
      <c r="C20" s="197"/>
      <c r="D20" s="197"/>
      <c r="E20" s="197"/>
      <c r="F20" s="197" t="s">
        <v>23</v>
      </c>
      <c r="G20" s="197"/>
      <c r="H20" s="197"/>
      <c r="I20" s="197"/>
      <c r="J20" s="197"/>
      <c r="K20" s="197"/>
      <c r="L20" s="197"/>
      <c r="M20" s="197" t="s">
        <v>24</v>
      </c>
      <c r="N20" s="197"/>
      <c r="O20" s="197"/>
    </row>
  </sheetData>
  <mergeCells count="53">
    <mergeCell ref="M20:O20"/>
    <mergeCell ref="B19:O19"/>
    <mergeCell ref="B18:O18"/>
    <mergeCell ref="G13:I13"/>
    <mergeCell ref="J13:K13"/>
    <mergeCell ref="A14:D14"/>
    <mergeCell ref="A20:E20"/>
    <mergeCell ref="F20:L20"/>
    <mergeCell ref="B17:O17"/>
    <mergeCell ref="J14:K14"/>
    <mergeCell ref="B9:C9"/>
    <mergeCell ref="D9:E9"/>
    <mergeCell ref="I9:K9"/>
    <mergeCell ref="L9:N9"/>
    <mergeCell ref="A16:D16"/>
    <mergeCell ref="E16:F16"/>
    <mergeCell ref="J16:K16"/>
    <mergeCell ref="L16:N16"/>
    <mergeCell ref="L10:N10"/>
    <mergeCell ref="A15:D15"/>
    <mergeCell ref="L15:N15"/>
    <mergeCell ref="E15:F15"/>
    <mergeCell ref="J15:K15"/>
    <mergeCell ref="L14:N14"/>
    <mergeCell ref="L13:N13"/>
    <mergeCell ref="A13:D13"/>
    <mergeCell ref="A1:D1"/>
    <mergeCell ref="A2:D2"/>
    <mergeCell ref="E2:L2"/>
    <mergeCell ref="A3:D3"/>
    <mergeCell ref="E3:L3"/>
    <mergeCell ref="G12:I12"/>
    <mergeCell ref="J12:K12"/>
    <mergeCell ref="L11:N11"/>
    <mergeCell ref="L12:N12"/>
    <mergeCell ref="A4:C4"/>
    <mergeCell ref="D4:E4"/>
    <mergeCell ref="L7:N7"/>
    <mergeCell ref="B8:C8"/>
    <mergeCell ref="G4:H4"/>
    <mergeCell ref="I4:K4"/>
    <mergeCell ref="B7:C7"/>
    <mergeCell ref="D7:E7"/>
    <mergeCell ref="I7:K7"/>
    <mergeCell ref="D8:E8"/>
    <mergeCell ref="I8:K8"/>
    <mergeCell ref="L8:N8"/>
    <mergeCell ref="M4:N4"/>
    <mergeCell ref="L5:N5"/>
    <mergeCell ref="B6:C6"/>
    <mergeCell ref="D6:E6"/>
    <mergeCell ref="I6:K6"/>
    <mergeCell ref="L6:N6"/>
  </mergeCells>
  <pageMargins left="0" right="0" top="0" bottom="0" header="0" footer="0"/>
  <pageSetup paperSize="9" scale="70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rightToLeft="1" topLeftCell="A10" workbookViewId="0">
      <selection activeCell="F22" sqref="F22"/>
    </sheetView>
  </sheetViews>
  <sheetFormatPr defaultColWidth="8" defaultRowHeight="15.75" x14ac:dyDescent="0.25"/>
  <cols>
    <col min="1" max="1" width="22.25" style="27" customWidth="1"/>
    <col min="2" max="2" width="8.75" style="27" customWidth="1"/>
    <col min="3" max="3" width="8" style="27"/>
    <col min="4" max="4" width="23.5" style="27" customWidth="1"/>
    <col min="5" max="5" width="4.875" style="27" customWidth="1"/>
    <col min="6" max="6" width="21.125" style="27" customWidth="1"/>
    <col min="7" max="7" width="11.5" style="27" customWidth="1"/>
    <col min="8" max="8" width="8" style="27"/>
    <col min="9" max="9" width="24.125" style="27" customWidth="1"/>
    <col min="10" max="16384" width="8" style="27"/>
  </cols>
  <sheetData>
    <row r="1" spans="1:9" x14ac:dyDescent="0.25">
      <c r="A1" s="26"/>
      <c r="B1" s="26"/>
      <c r="C1" s="26"/>
      <c r="D1" s="26"/>
      <c r="E1" s="26"/>
      <c r="F1" s="26"/>
      <c r="G1" s="26"/>
      <c r="H1" s="26"/>
      <c r="I1" s="26"/>
    </row>
    <row r="2" spans="1:9" ht="18.75" x14ac:dyDescent="0.3">
      <c r="A2" s="206" t="s">
        <v>25</v>
      </c>
      <c r="B2" s="207"/>
      <c r="C2" s="207"/>
      <c r="D2" s="207"/>
      <c r="E2" s="207"/>
      <c r="F2" s="207"/>
      <c r="G2" s="207"/>
      <c r="H2" s="207"/>
      <c r="I2" s="208"/>
    </row>
    <row r="3" spans="1:9" x14ac:dyDescent="0.25">
      <c r="A3" s="214"/>
      <c r="B3" s="215"/>
      <c r="C3" s="215"/>
      <c r="D3" s="215"/>
      <c r="E3" s="215"/>
      <c r="F3" s="215"/>
      <c r="G3" s="215"/>
      <c r="H3" s="215"/>
      <c r="I3" s="216"/>
    </row>
    <row r="4" spans="1:9" ht="24.75" customHeight="1" x14ac:dyDescent="0.25">
      <c r="A4" s="28"/>
      <c r="B4" s="28"/>
      <c r="C4" s="28"/>
      <c r="D4" s="28"/>
      <c r="E4" s="26"/>
      <c r="F4" s="26"/>
      <c r="G4" s="26"/>
      <c r="H4" s="26"/>
      <c r="I4" s="26"/>
    </row>
    <row r="5" spans="1:9" ht="17.25" x14ac:dyDescent="0.25">
      <c r="A5" s="209" t="s">
        <v>26</v>
      </c>
      <c r="B5" s="210"/>
      <c r="C5" s="210"/>
      <c r="D5" s="211"/>
      <c r="E5" s="71"/>
      <c r="F5" s="209" t="s">
        <v>27</v>
      </c>
      <c r="G5" s="210"/>
      <c r="H5" s="210"/>
      <c r="I5" s="211"/>
    </row>
    <row r="6" spans="1:9" ht="20.100000000000001" customHeight="1" x14ac:dyDescent="0.25">
      <c r="A6" s="30" t="s">
        <v>28</v>
      </c>
      <c r="B6" s="31" t="s">
        <v>29</v>
      </c>
      <c r="C6" s="32" t="s">
        <v>30</v>
      </c>
      <c r="D6" s="33" t="s">
        <v>31</v>
      </c>
      <c r="E6" s="34"/>
      <c r="F6" s="35" t="s">
        <v>28</v>
      </c>
      <c r="G6" s="36" t="s">
        <v>29</v>
      </c>
      <c r="H6" s="36" t="s">
        <v>32</v>
      </c>
      <c r="I6" s="36" t="s">
        <v>31</v>
      </c>
    </row>
    <row r="7" spans="1:9" ht="20.100000000000001" customHeight="1" x14ac:dyDescent="0.25">
      <c r="A7" s="49" t="s">
        <v>180</v>
      </c>
      <c r="B7" s="97">
        <v>0.9</v>
      </c>
      <c r="C7" s="100">
        <v>3.45</v>
      </c>
      <c r="D7" s="99">
        <v>356991</v>
      </c>
      <c r="E7" s="34"/>
      <c r="F7" s="74" t="s">
        <v>67</v>
      </c>
      <c r="G7" s="97">
        <v>0.5</v>
      </c>
      <c r="H7" s="101">
        <v>-7.41</v>
      </c>
      <c r="I7" s="105">
        <v>129032</v>
      </c>
    </row>
    <row r="8" spans="1:9" ht="20.100000000000001" customHeight="1" x14ac:dyDescent="0.25">
      <c r="A8" s="74" t="s">
        <v>53</v>
      </c>
      <c r="B8" s="97">
        <v>0.38</v>
      </c>
      <c r="C8" s="100">
        <v>2.7</v>
      </c>
      <c r="D8" s="99">
        <v>26905851</v>
      </c>
      <c r="E8" s="34"/>
      <c r="F8" s="102" t="s">
        <v>114</v>
      </c>
      <c r="G8" s="103">
        <v>1.4</v>
      </c>
      <c r="H8" s="114">
        <v>-3.45</v>
      </c>
      <c r="I8" s="105">
        <v>361041</v>
      </c>
    </row>
    <row r="9" spans="1:9" ht="20.100000000000001" customHeight="1" x14ac:dyDescent="0.25">
      <c r="A9" s="74" t="s">
        <v>73</v>
      </c>
      <c r="B9" s="97">
        <v>8</v>
      </c>
      <c r="C9" s="100">
        <v>2.2999999999999998</v>
      </c>
      <c r="D9" s="99">
        <v>3600909</v>
      </c>
      <c r="E9" s="34"/>
      <c r="F9" s="102" t="s">
        <v>309</v>
      </c>
      <c r="G9" s="103">
        <v>1.26</v>
      </c>
      <c r="H9" s="114">
        <v>-3.08</v>
      </c>
      <c r="I9" s="105">
        <v>4900000</v>
      </c>
    </row>
    <row r="10" spans="1:9" ht="20.100000000000001" customHeight="1" x14ac:dyDescent="0.25">
      <c r="A10" s="102" t="s">
        <v>300</v>
      </c>
      <c r="B10" s="103">
        <v>12.2</v>
      </c>
      <c r="C10" s="104">
        <v>0.83</v>
      </c>
      <c r="D10" s="105">
        <v>1429373</v>
      </c>
      <c r="E10" s="34"/>
      <c r="F10" s="102" t="s">
        <v>263</v>
      </c>
      <c r="G10" s="103">
        <v>0.32</v>
      </c>
      <c r="H10" s="114">
        <v>-3.03</v>
      </c>
      <c r="I10" s="105">
        <v>5855000</v>
      </c>
    </row>
    <row r="11" spans="1:9" ht="20.100000000000001" customHeight="1" x14ac:dyDescent="0.25">
      <c r="A11" s="102" t="s">
        <v>90</v>
      </c>
      <c r="B11" s="103">
        <v>1.32</v>
      </c>
      <c r="C11" s="104">
        <v>0.76</v>
      </c>
      <c r="D11" s="105">
        <v>401607</v>
      </c>
      <c r="E11" s="34"/>
      <c r="F11" s="102" t="s">
        <v>81</v>
      </c>
      <c r="G11" s="103">
        <v>2.8</v>
      </c>
      <c r="H11" s="114">
        <v>-2.1</v>
      </c>
      <c r="I11" s="105">
        <v>1206000</v>
      </c>
    </row>
    <row r="12" spans="1:9" ht="35.25" customHeight="1" x14ac:dyDescent="0.25">
      <c r="A12" s="37"/>
      <c r="B12" s="37"/>
      <c r="C12" s="37"/>
      <c r="D12" s="37"/>
      <c r="E12" s="37"/>
      <c r="F12" s="37"/>
      <c r="G12" s="37"/>
      <c r="H12" s="37"/>
      <c r="I12" s="37"/>
    </row>
    <row r="13" spans="1:9" x14ac:dyDescent="0.25">
      <c r="A13" s="38"/>
      <c r="B13" s="39"/>
      <c r="C13" s="40"/>
      <c r="D13" s="41"/>
      <c r="E13" s="42"/>
      <c r="F13" s="43"/>
      <c r="G13" s="39"/>
      <c r="H13" s="44"/>
      <c r="I13" s="41"/>
    </row>
    <row r="14" spans="1:9" ht="17.25" x14ac:dyDescent="0.25">
      <c r="A14" s="212" t="s">
        <v>36</v>
      </c>
      <c r="B14" s="212"/>
      <c r="C14" s="212"/>
      <c r="D14" s="212"/>
      <c r="E14" s="72"/>
      <c r="F14" s="213" t="s">
        <v>37</v>
      </c>
      <c r="G14" s="213"/>
      <c r="H14" s="213"/>
      <c r="I14" s="213"/>
    </row>
    <row r="15" spans="1:9" ht="27" customHeight="1" x14ac:dyDescent="0.25">
      <c r="A15" s="45" t="s">
        <v>28</v>
      </c>
      <c r="B15" s="46" t="s">
        <v>29</v>
      </c>
      <c r="C15" s="47" t="s">
        <v>30</v>
      </c>
      <c r="D15" s="33" t="s">
        <v>31</v>
      </c>
      <c r="E15" s="29"/>
      <c r="F15" s="35" t="s">
        <v>28</v>
      </c>
      <c r="G15" s="36" t="s">
        <v>29</v>
      </c>
      <c r="H15" s="36" t="s">
        <v>32</v>
      </c>
      <c r="I15" s="36" t="s">
        <v>38</v>
      </c>
    </row>
    <row r="16" spans="1:9" ht="19.5" customHeight="1" x14ac:dyDescent="0.25">
      <c r="A16" s="74" t="s">
        <v>177</v>
      </c>
      <c r="B16" s="97">
        <v>2.15</v>
      </c>
      <c r="C16" s="98">
        <v>0.47</v>
      </c>
      <c r="D16" s="99">
        <v>191007593</v>
      </c>
      <c r="E16" s="48"/>
      <c r="F16" s="74" t="s">
        <v>177</v>
      </c>
      <c r="G16" s="97">
        <v>2.15</v>
      </c>
      <c r="H16" s="98">
        <v>0.47</v>
      </c>
      <c r="I16" s="99">
        <v>410109212.06</v>
      </c>
    </row>
    <row r="17" spans="1:9" ht="20.100000000000001" customHeight="1" x14ac:dyDescent="0.25">
      <c r="A17" s="74" t="s">
        <v>216</v>
      </c>
      <c r="B17" s="97">
        <v>0.26</v>
      </c>
      <c r="C17" s="98">
        <v>0</v>
      </c>
      <c r="D17" s="99">
        <v>93037505</v>
      </c>
      <c r="E17" s="48"/>
      <c r="F17" s="74" t="s">
        <v>196</v>
      </c>
      <c r="G17" s="97">
        <v>3.88</v>
      </c>
      <c r="H17" s="98">
        <v>-1.77</v>
      </c>
      <c r="I17" s="99">
        <v>192572756.88999999</v>
      </c>
    </row>
    <row r="18" spans="1:9" ht="20.100000000000001" customHeight="1" x14ac:dyDescent="0.25">
      <c r="A18" s="74" t="s">
        <v>326</v>
      </c>
      <c r="B18" s="97">
        <v>1.01</v>
      </c>
      <c r="C18" s="98">
        <v>-15.13</v>
      </c>
      <c r="D18" s="99">
        <v>54192397</v>
      </c>
      <c r="E18" s="48"/>
      <c r="F18" s="74" t="s">
        <v>250</v>
      </c>
      <c r="G18" s="97">
        <v>6.24</v>
      </c>
      <c r="H18" s="98">
        <v>-0.95</v>
      </c>
      <c r="I18" s="99">
        <v>92522977.870000005</v>
      </c>
    </row>
    <row r="19" spans="1:9" ht="20.100000000000001" customHeight="1" x14ac:dyDescent="0.25">
      <c r="A19" s="74" t="s">
        <v>196</v>
      </c>
      <c r="B19" s="97">
        <v>3.88</v>
      </c>
      <c r="C19" s="98">
        <v>-1.77</v>
      </c>
      <c r="D19" s="99">
        <v>49357520</v>
      </c>
      <c r="E19" s="48"/>
      <c r="F19" s="74" t="s">
        <v>206</v>
      </c>
      <c r="G19" s="97">
        <v>15.89</v>
      </c>
      <c r="H19" s="98">
        <v>-0.44</v>
      </c>
      <c r="I19" s="99">
        <v>92309972.129999995</v>
      </c>
    </row>
    <row r="20" spans="1:9" ht="20.100000000000001" customHeight="1" x14ac:dyDescent="0.25">
      <c r="A20" s="74" t="s">
        <v>302</v>
      </c>
      <c r="B20" s="97">
        <v>0.51</v>
      </c>
      <c r="C20" s="98">
        <v>0</v>
      </c>
      <c r="D20" s="99">
        <v>37961612</v>
      </c>
      <c r="E20" s="48"/>
      <c r="F20" s="74" t="s">
        <v>326</v>
      </c>
      <c r="G20" s="97">
        <v>1.01</v>
      </c>
      <c r="H20" s="98">
        <v>-15.13</v>
      </c>
      <c r="I20" s="99">
        <v>54719616.890000001</v>
      </c>
    </row>
    <row r="21" spans="1:9" x14ac:dyDescent="0.25">
      <c r="E21" s="48"/>
    </row>
  </sheetData>
  <mergeCells count="6">
    <mergeCell ref="A2:I2"/>
    <mergeCell ref="A5:D5"/>
    <mergeCell ref="F5:I5"/>
    <mergeCell ref="A14:D14"/>
    <mergeCell ref="F14:I14"/>
    <mergeCell ref="A3:I3"/>
  </mergeCells>
  <pageMargins left="0" right="0" top="0" bottom="0" header="0" footer="0"/>
  <pageSetup paperSize="9" orientation="landscape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"/>
  <sheetViews>
    <sheetView rightToLeft="1" topLeftCell="A4" zoomScale="110" zoomScaleNormal="110" workbookViewId="0">
      <selection activeCell="B44" sqref="B44:N56"/>
    </sheetView>
  </sheetViews>
  <sheetFormatPr defaultColWidth="7.875" defaultRowHeight="18.75" customHeight="1" x14ac:dyDescent="0.25"/>
  <cols>
    <col min="1" max="1" width="1.125" style="80" customWidth="1"/>
    <col min="2" max="2" width="21.875" style="73" customWidth="1"/>
    <col min="3" max="3" width="6.875" style="73" customWidth="1"/>
    <col min="4" max="5" width="7.625" style="73" customWidth="1"/>
    <col min="6" max="6" width="7.25" style="73" customWidth="1"/>
    <col min="7" max="7" width="8.5" style="73" customWidth="1"/>
    <col min="8" max="8" width="9" style="73" bestFit="1" customWidth="1"/>
    <col min="9" max="9" width="7.625" style="73" customWidth="1"/>
    <col min="10" max="10" width="7.625" style="81" customWidth="1"/>
    <col min="11" max="11" width="7.625" style="82" customWidth="1"/>
    <col min="12" max="12" width="9.75" style="83" customWidth="1"/>
    <col min="13" max="13" width="18.375" style="83" customWidth="1"/>
    <col min="14" max="14" width="20.375" style="84" customWidth="1"/>
    <col min="15" max="16384" width="7.875" style="73"/>
  </cols>
  <sheetData>
    <row r="1" spans="1:15" ht="17.25" customHeight="1" x14ac:dyDescent="0.25">
      <c r="A1" s="73"/>
      <c r="B1" s="230" t="s">
        <v>325</v>
      </c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</row>
    <row r="2" spans="1:15" ht="29.25" customHeight="1" x14ac:dyDescent="0.25">
      <c r="A2" s="73"/>
      <c r="B2" s="116" t="s">
        <v>40</v>
      </c>
      <c r="C2" s="117" t="s">
        <v>41</v>
      </c>
      <c r="D2" s="117" t="s">
        <v>42</v>
      </c>
      <c r="E2" s="117" t="s">
        <v>43</v>
      </c>
      <c r="F2" s="117" t="s">
        <v>44</v>
      </c>
      <c r="G2" s="117" t="s">
        <v>45</v>
      </c>
      <c r="H2" s="117" t="s">
        <v>46</v>
      </c>
      <c r="I2" s="117" t="s">
        <v>47</v>
      </c>
      <c r="J2" s="118" t="s">
        <v>48</v>
      </c>
      <c r="K2" s="119" t="s">
        <v>32</v>
      </c>
      <c r="L2" s="120" t="s">
        <v>49</v>
      </c>
      <c r="M2" s="120" t="s">
        <v>50</v>
      </c>
      <c r="N2" s="117" t="s">
        <v>51</v>
      </c>
    </row>
    <row r="3" spans="1:15" ht="15.6" customHeight="1" x14ac:dyDescent="0.25">
      <c r="A3" s="73"/>
      <c r="B3" s="225" t="s">
        <v>52</v>
      </c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7"/>
    </row>
    <row r="4" spans="1:15" ht="15.6" customHeight="1" x14ac:dyDescent="0.25">
      <c r="A4" s="73"/>
      <c r="B4" s="74" t="s">
        <v>263</v>
      </c>
      <c r="C4" s="74" t="s">
        <v>264</v>
      </c>
      <c r="D4" s="75">
        <v>0.32</v>
      </c>
      <c r="E4" s="87">
        <v>0.33</v>
      </c>
      <c r="F4" s="87">
        <v>0.32</v>
      </c>
      <c r="G4" s="87">
        <v>0.32</v>
      </c>
      <c r="H4" s="87">
        <v>0.33</v>
      </c>
      <c r="I4" s="87">
        <v>0.32</v>
      </c>
      <c r="J4" s="87">
        <v>0.33</v>
      </c>
      <c r="K4" s="88">
        <v>-3.03</v>
      </c>
      <c r="L4" s="96">
        <v>14</v>
      </c>
      <c r="M4" s="89">
        <v>5855000</v>
      </c>
      <c r="N4" s="90">
        <v>1876100</v>
      </c>
      <c r="O4"/>
    </row>
    <row r="5" spans="1:15" ht="15.6" customHeight="1" x14ac:dyDescent="0.25">
      <c r="A5" s="73"/>
      <c r="B5" s="74" t="s">
        <v>199</v>
      </c>
      <c r="C5" s="74" t="s">
        <v>198</v>
      </c>
      <c r="D5" s="75">
        <v>3.12</v>
      </c>
      <c r="E5" s="87">
        <v>3.14</v>
      </c>
      <c r="F5" s="87">
        <v>3.11</v>
      </c>
      <c r="G5" s="87">
        <v>3.12</v>
      </c>
      <c r="H5" s="87">
        <v>3.12</v>
      </c>
      <c r="I5" s="87">
        <v>3.11</v>
      </c>
      <c r="J5" s="87">
        <v>3.12</v>
      </c>
      <c r="K5" s="88">
        <v>-0.32</v>
      </c>
      <c r="L5" s="96">
        <v>65</v>
      </c>
      <c r="M5" s="89">
        <v>10572539</v>
      </c>
      <c r="N5" s="90">
        <v>32957134.469999999</v>
      </c>
      <c r="O5"/>
    </row>
    <row r="6" spans="1:15" ht="15.6" customHeight="1" x14ac:dyDescent="0.25">
      <c r="A6" s="73"/>
      <c r="B6" s="74" t="s">
        <v>283</v>
      </c>
      <c r="C6" s="74" t="s">
        <v>286</v>
      </c>
      <c r="D6" s="87">
        <v>0.57999999999999996</v>
      </c>
      <c r="E6" s="87">
        <v>0.57999999999999996</v>
      </c>
      <c r="F6" s="87">
        <v>0.57999999999999996</v>
      </c>
      <c r="G6" s="87">
        <v>0.57999999999999996</v>
      </c>
      <c r="H6" s="87">
        <v>0.57999999999999996</v>
      </c>
      <c r="I6" s="87">
        <v>0.57999999999999996</v>
      </c>
      <c r="J6" s="87">
        <v>0.57999999999999996</v>
      </c>
      <c r="K6" s="88">
        <v>0</v>
      </c>
      <c r="L6" s="139">
        <v>11</v>
      </c>
      <c r="M6" s="89">
        <v>5037370</v>
      </c>
      <c r="N6" s="90">
        <v>2921674.6</v>
      </c>
      <c r="O6"/>
    </row>
    <row r="7" spans="1:15" ht="15.6" customHeight="1" x14ac:dyDescent="0.25">
      <c r="A7" s="73"/>
      <c r="B7" s="123" t="s">
        <v>216</v>
      </c>
      <c r="C7" s="74" t="s">
        <v>217</v>
      </c>
      <c r="D7" s="51">
        <v>0.26</v>
      </c>
      <c r="E7" s="87">
        <v>0.26</v>
      </c>
      <c r="F7" s="87">
        <v>0.24</v>
      </c>
      <c r="G7" s="87">
        <v>0.26</v>
      </c>
      <c r="H7" s="87">
        <v>0.27</v>
      </c>
      <c r="I7" s="87">
        <v>0.26</v>
      </c>
      <c r="J7" s="87">
        <v>0.26</v>
      </c>
      <c r="K7" s="88">
        <v>0</v>
      </c>
      <c r="L7" s="136">
        <v>33</v>
      </c>
      <c r="M7" s="89">
        <v>93037505</v>
      </c>
      <c r="N7" s="90">
        <v>23756967.780000001</v>
      </c>
      <c r="O7"/>
    </row>
    <row r="8" spans="1:15" ht="15.6" customHeight="1" x14ac:dyDescent="0.25">
      <c r="A8" s="73"/>
      <c r="B8" s="102" t="s">
        <v>298</v>
      </c>
      <c r="C8" s="74" t="s">
        <v>299</v>
      </c>
      <c r="D8" s="87">
        <v>0.33</v>
      </c>
      <c r="E8" s="87">
        <v>0.33</v>
      </c>
      <c r="F8" s="87">
        <v>0.32</v>
      </c>
      <c r="G8" s="87">
        <v>0.33</v>
      </c>
      <c r="H8" s="87">
        <v>0.33</v>
      </c>
      <c r="I8" s="87">
        <v>0.33</v>
      </c>
      <c r="J8" s="87">
        <v>0.33</v>
      </c>
      <c r="K8" s="88">
        <v>0</v>
      </c>
      <c r="L8" s="139">
        <v>14</v>
      </c>
      <c r="M8" s="89">
        <v>36000000</v>
      </c>
      <c r="N8" s="90">
        <v>11877500</v>
      </c>
      <c r="O8"/>
    </row>
    <row r="9" spans="1:15" ht="15.6" customHeight="1" x14ac:dyDescent="0.25">
      <c r="A9" s="73"/>
      <c r="B9" s="74" t="s">
        <v>53</v>
      </c>
      <c r="C9" s="74" t="s">
        <v>54</v>
      </c>
      <c r="D9" s="87">
        <v>0.37</v>
      </c>
      <c r="E9" s="87">
        <v>0.38</v>
      </c>
      <c r="F9" s="87">
        <v>0.37</v>
      </c>
      <c r="G9" s="87">
        <v>0.38</v>
      </c>
      <c r="H9" s="87">
        <v>0.37</v>
      </c>
      <c r="I9" s="87">
        <v>0.38</v>
      </c>
      <c r="J9" s="87">
        <v>0.37</v>
      </c>
      <c r="K9" s="88">
        <v>2.7</v>
      </c>
      <c r="L9" s="139">
        <v>30</v>
      </c>
      <c r="M9" s="89">
        <v>26905851</v>
      </c>
      <c r="N9" s="90">
        <v>10118680.380000001</v>
      </c>
      <c r="O9"/>
    </row>
    <row r="10" spans="1:15" ht="15.6" customHeight="1" x14ac:dyDescent="0.25">
      <c r="A10" s="73"/>
      <c r="B10" s="135" t="s">
        <v>326</v>
      </c>
      <c r="C10" s="135" t="s">
        <v>327</v>
      </c>
      <c r="D10" s="142">
        <v>1.03</v>
      </c>
      <c r="E10" s="142">
        <v>1.04</v>
      </c>
      <c r="F10" s="142">
        <v>1</v>
      </c>
      <c r="G10" s="142">
        <v>1.01</v>
      </c>
      <c r="H10" s="142">
        <v>1.17</v>
      </c>
      <c r="I10" s="142">
        <v>1.01</v>
      </c>
      <c r="J10" s="142">
        <v>1.19</v>
      </c>
      <c r="K10" s="143">
        <v>-15.13</v>
      </c>
      <c r="L10" s="139">
        <v>162</v>
      </c>
      <c r="M10" s="140">
        <v>54192397</v>
      </c>
      <c r="N10" s="141">
        <v>54719616.890000001</v>
      </c>
      <c r="O10"/>
    </row>
    <row r="11" spans="1:15" ht="15.6" customHeight="1" x14ac:dyDescent="0.25">
      <c r="A11" s="73"/>
      <c r="B11" s="74" t="s">
        <v>98</v>
      </c>
      <c r="C11" s="74" t="s">
        <v>99</v>
      </c>
      <c r="D11" s="87">
        <v>7.0000000000000007E-2</v>
      </c>
      <c r="E11" s="87">
        <v>0.08</v>
      </c>
      <c r="F11" s="87">
        <v>7.0000000000000007E-2</v>
      </c>
      <c r="G11" s="87">
        <v>0.08</v>
      </c>
      <c r="H11" s="87">
        <v>0.08</v>
      </c>
      <c r="I11" s="87">
        <v>0.08</v>
      </c>
      <c r="J11" s="87">
        <v>0.08</v>
      </c>
      <c r="K11" s="88">
        <v>0</v>
      </c>
      <c r="L11" s="139">
        <v>7</v>
      </c>
      <c r="M11" s="89">
        <v>4661446</v>
      </c>
      <c r="N11" s="90">
        <v>357321.22</v>
      </c>
      <c r="O11"/>
    </row>
    <row r="12" spans="1:15" ht="15.6" customHeight="1" x14ac:dyDescent="0.25">
      <c r="A12" s="73"/>
      <c r="B12" s="74" t="s">
        <v>177</v>
      </c>
      <c r="C12" s="74" t="s">
        <v>178</v>
      </c>
      <c r="D12" s="75">
        <v>2.13</v>
      </c>
      <c r="E12" s="87">
        <v>2.16</v>
      </c>
      <c r="F12" s="87">
        <v>2.13</v>
      </c>
      <c r="G12" s="87">
        <v>2.15</v>
      </c>
      <c r="H12" s="87">
        <v>2.13</v>
      </c>
      <c r="I12" s="87">
        <v>2.15</v>
      </c>
      <c r="J12" s="87">
        <v>2.14</v>
      </c>
      <c r="K12" s="88">
        <v>0.47</v>
      </c>
      <c r="L12" s="96">
        <v>129</v>
      </c>
      <c r="M12" s="89">
        <v>191007593</v>
      </c>
      <c r="N12" s="90">
        <v>410109212.06</v>
      </c>
      <c r="O12"/>
    </row>
    <row r="13" spans="1:15" ht="15.6" customHeight="1" x14ac:dyDescent="0.25">
      <c r="A13" s="73"/>
      <c r="B13" s="102" t="s">
        <v>196</v>
      </c>
      <c r="C13" s="74" t="s">
        <v>197</v>
      </c>
      <c r="D13" s="75">
        <v>3.95</v>
      </c>
      <c r="E13" s="87">
        <v>3.95</v>
      </c>
      <c r="F13" s="87">
        <v>3.88</v>
      </c>
      <c r="G13" s="87">
        <v>3.9</v>
      </c>
      <c r="H13" s="87">
        <v>3.96</v>
      </c>
      <c r="I13" s="87">
        <v>3.88</v>
      </c>
      <c r="J13" s="87">
        <v>3.95</v>
      </c>
      <c r="K13" s="88">
        <v>-1.77</v>
      </c>
      <c r="L13" s="96">
        <v>164</v>
      </c>
      <c r="M13" s="89">
        <v>49357520</v>
      </c>
      <c r="N13" s="90">
        <v>192572756.88999999</v>
      </c>
      <c r="O13"/>
    </row>
    <row r="14" spans="1:15" ht="15.6" customHeight="1" x14ac:dyDescent="0.25">
      <c r="A14" s="73"/>
      <c r="B14" s="231" t="s">
        <v>57</v>
      </c>
      <c r="C14" s="232"/>
      <c r="D14" s="92"/>
      <c r="E14" s="92"/>
      <c r="F14" s="92"/>
      <c r="G14" s="92"/>
      <c r="H14" s="92"/>
      <c r="I14" s="92"/>
      <c r="J14" s="92"/>
      <c r="K14" s="92"/>
      <c r="L14" s="76">
        <f>SUM(L4:L13)</f>
        <v>629</v>
      </c>
      <c r="M14" s="76">
        <f>SUM(M4:M13)</f>
        <v>476627221</v>
      </c>
      <c r="N14" s="76">
        <f>SUM(N4:N13)</f>
        <v>741266964.28999996</v>
      </c>
      <c r="O14"/>
    </row>
    <row r="15" spans="1:15" ht="15.6" customHeight="1" x14ac:dyDescent="0.25">
      <c r="A15" s="73"/>
      <c r="B15" s="225" t="s">
        <v>58</v>
      </c>
      <c r="C15" s="226"/>
      <c r="D15" s="226"/>
      <c r="E15" s="226"/>
      <c r="F15" s="226"/>
      <c r="G15" s="226"/>
      <c r="H15" s="226"/>
      <c r="I15" s="226"/>
      <c r="J15" s="226"/>
      <c r="K15" s="226"/>
      <c r="L15" s="226"/>
      <c r="M15" s="226"/>
      <c r="N15" s="227"/>
      <c r="O15"/>
    </row>
    <row r="16" spans="1:15" ht="15.6" customHeight="1" x14ac:dyDescent="0.25">
      <c r="A16" s="73"/>
      <c r="B16" s="74" t="s">
        <v>206</v>
      </c>
      <c r="C16" s="74" t="s">
        <v>207</v>
      </c>
      <c r="D16" s="75">
        <v>15.96</v>
      </c>
      <c r="E16" s="87">
        <v>15.96</v>
      </c>
      <c r="F16" s="87">
        <v>15.88</v>
      </c>
      <c r="G16" s="87">
        <v>15.92</v>
      </c>
      <c r="H16" s="87">
        <v>15.97</v>
      </c>
      <c r="I16" s="87">
        <v>15.89</v>
      </c>
      <c r="J16" s="87">
        <v>15.96</v>
      </c>
      <c r="K16" s="88">
        <v>-0.44</v>
      </c>
      <c r="L16" s="96">
        <v>161</v>
      </c>
      <c r="M16" s="89">
        <v>5798478</v>
      </c>
      <c r="N16" s="90">
        <v>92309972.129999995</v>
      </c>
    </row>
    <row r="17" spans="1:15" ht="15.6" customHeight="1" x14ac:dyDescent="0.25">
      <c r="A17" s="73"/>
      <c r="B17" s="220" t="s">
        <v>59</v>
      </c>
      <c r="C17" s="221"/>
      <c r="D17" s="92"/>
      <c r="E17" s="92"/>
      <c r="F17" s="92"/>
      <c r="G17" s="92"/>
      <c r="H17" s="92"/>
      <c r="I17" s="92"/>
      <c r="J17" s="92"/>
      <c r="K17" s="92"/>
      <c r="L17" s="76">
        <f>SUM(L16:L16)</f>
        <v>161</v>
      </c>
      <c r="M17" s="76">
        <f>SUM(M16:M16)</f>
        <v>5798478</v>
      </c>
      <c r="N17" s="76">
        <f>SUM(N16:N16)</f>
        <v>92309972.129999995</v>
      </c>
    </row>
    <row r="18" spans="1:15" ht="15.6" customHeight="1" x14ac:dyDescent="0.25">
      <c r="A18" s="73"/>
      <c r="B18" s="225" t="s">
        <v>60</v>
      </c>
      <c r="C18" s="226"/>
      <c r="D18" s="226"/>
      <c r="E18" s="226"/>
      <c r="F18" s="226"/>
      <c r="G18" s="226"/>
      <c r="H18" s="226"/>
      <c r="I18" s="226"/>
      <c r="J18" s="226"/>
      <c r="K18" s="226"/>
      <c r="L18" s="226"/>
      <c r="M18" s="226"/>
      <c r="N18" s="227"/>
      <c r="O18"/>
    </row>
    <row r="19" spans="1:15" ht="15.6" customHeight="1" x14ac:dyDescent="0.25">
      <c r="A19" s="73"/>
      <c r="B19" s="102" t="s">
        <v>180</v>
      </c>
      <c r="C19" s="102" t="s">
        <v>179</v>
      </c>
      <c r="D19" s="75">
        <v>0.87</v>
      </c>
      <c r="E19" s="87">
        <v>0.9</v>
      </c>
      <c r="F19" s="87">
        <v>0.87</v>
      </c>
      <c r="G19" s="87">
        <v>0.9</v>
      </c>
      <c r="H19" s="87">
        <v>0.87</v>
      </c>
      <c r="I19" s="87">
        <v>0.9</v>
      </c>
      <c r="J19" s="87">
        <v>0.87</v>
      </c>
      <c r="K19" s="88">
        <v>3.45</v>
      </c>
      <c r="L19" s="96">
        <v>4</v>
      </c>
      <c r="M19" s="89">
        <v>356991</v>
      </c>
      <c r="N19" s="90">
        <v>321277.92</v>
      </c>
    </row>
    <row r="20" spans="1:15" ht="15.6" customHeight="1" x14ac:dyDescent="0.25">
      <c r="A20" s="73"/>
      <c r="B20" s="102" t="s">
        <v>210</v>
      </c>
      <c r="C20" s="102" t="s">
        <v>211</v>
      </c>
      <c r="D20" s="75">
        <v>0.73</v>
      </c>
      <c r="E20" s="87">
        <v>0.73</v>
      </c>
      <c r="F20" s="87">
        <v>0.72</v>
      </c>
      <c r="G20" s="87">
        <v>0.73</v>
      </c>
      <c r="H20" s="87">
        <v>0.72</v>
      </c>
      <c r="I20" s="87">
        <v>0.72</v>
      </c>
      <c r="J20" s="87">
        <v>0.72</v>
      </c>
      <c r="K20" s="88">
        <v>0</v>
      </c>
      <c r="L20" s="96">
        <v>2</v>
      </c>
      <c r="M20" s="89">
        <v>638060</v>
      </c>
      <c r="N20" s="90">
        <v>464403.20000000001</v>
      </c>
    </row>
    <row r="21" spans="1:15" ht="15.6" customHeight="1" x14ac:dyDescent="0.25">
      <c r="A21" s="73"/>
      <c r="B21" s="220" t="s">
        <v>312</v>
      </c>
      <c r="C21" s="221"/>
      <c r="D21" s="92"/>
      <c r="E21" s="92"/>
      <c r="F21" s="92"/>
      <c r="G21" s="92"/>
      <c r="H21" s="92"/>
      <c r="I21" s="92"/>
      <c r="J21" s="92"/>
      <c r="K21" s="92"/>
      <c r="L21" s="76">
        <f>SUM(L19:L20)</f>
        <v>6</v>
      </c>
      <c r="M21" s="76">
        <f>SUM(M19:M20)</f>
        <v>995051</v>
      </c>
      <c r="N21" s="76">
        <f>SUM(N19:N20)</f>
        <v>785681.12</v>
      </c>
    </row>
    <row r="22" spans="1:15" ht="15.6" customHeight="1" x14ac:dyDescent="0.25">
      <c r="A22" s="73"/>
      <c r="B22" s="225" t="s">
        <v>61</v>
      </c>
      <c r="C22" s="226"/>
      <c r="D22" s="226"/>
      <c r="E22" s="226"/>
      <c r="F22" s="226"/>
      <c r="G22" s="226"/>
      <c r="H22" s="226"/>
      <c r="I22" s="226"/>
      <c r="J22" s="226"/>
      <c r="K22" s="226"/>
      <c r="L22" s="226"/>
      <c r="M22" s="226"/>
      <c r="N22" s="227"/>
    </row>
    <row r="23" spans="1:15" ht="15.6" customHeight="1" x14ac:dyDescent="0.25">
      <c r="A23" s="73"/>
      <c r="B23" s="74" t="s">
        <v>62</v>
      </c>
      <c r="C23" s="74" t="s">
        <v>63</v>
      </c>
      <c r="D23" s="75">
        <v>22.1</v>
      </c>
      <c r="E23" s="87">
        <v>22.38</v>
      </c>
      <c r="F23" s="87">
        <v>21.75</v>
      </c>
      <c r="G23" s="87">
        <v>21.85</v>
      </c>
      <c r="H23" s="87">
        <v>22.2</v>
      </c>
      <c r="I23" s="87">
        <v>22.19</v>
      </c>
      <c r="J23" s="87">
        <v>22.17</v>
      </c>
      <c r="K23" s="88">
        <v>0.09</v>
      </c>
      <c r="L23" s="96">
        <v>36</v>
      </c>
      <c r="M23" s="89">
        <v>880461</v>
      </c>
      <c r="N23" s="90">
        <v>19238089.41</v>
      </c>
    </row>
    <row r="24" spans="1:15" ht="15.6" customHeight="1" x14ac:dyDescent="0.25">
      <c r="A24" s="73"/>
      <c r="B24" s="74" t="s">
        <v>35</v>
      </c>
      <c r="C24" s="74" t="s">
        <v>64</v>
      </c>
      <c r="D24" s="75">
        <v>4.58</v>
      </c>
      <c r="E24" s="87">
        <v>4.58</v>
      </c>
      <c r="F24" s="87">
        <v>4.58</v>
      </c>
      <c r="G24" s="87">
        <v>4.58</v>
      </c>
      <c r="H24" s="87">
        <v>4.58</v>
      </c>
      <c r="I24" s="87">
        <v>4.58</v>
      </c>
      <c r="J24" s="87">
        <v>4.58</v>
      </c>
      <c r="K24" s="88">
        <v>0</v>
      </c>
      <c r="L24" s="96">
        <v>1</v>
      </c>
      <c r="M24" s="89">
        <v>434</v>
      </c>
      <c r="N24" s="90">
        <v>1987.72</v>
      </c>
    </row>
    <row r="25" spans="1:15" ht="15.6" customHeight="1" x14ac:dyDescent="0.25">
      <c r="A25" s="73"/>
      <c r="B25" s="74" t="s">
        <v>67</v>
      </c>
      <c r="C25" s="74" t="s">
        <v>68</v>
      </c>
      <c r="D25" s="75">
        <v>0.51</v>
      </c>
      <c r="E25" s="87">
        <v>0.51</v>
      </c>
      <c r="F25" s="87">
        <v>0.5</v>
      </c>
      <c r="G25" s="87">
        <v>0.51</v>
      </c>
      <c r="H25" s="87">
        <v>0.54</v>
      </c>
      <c r="I25" s="87">
        <v>0.5</v>
      </c>
      <c r="J25" s="87">
        <v>0.54</v>
      </c>
      <c r="K25" s="88">
        <v>-7.41</v>
      </c>
      <c r="L25" s="96">
        <v>4</v>
      </c>
      <c r="M25" s="89">
        <v>129032</v>
      </c>
      <c r="N25" s="90">
        <v>65516</v>
      </c>
    </row>
    <row r="26" spans="1:15" ht="15.6" customHeight="1" x14ac:dyDescent="0.25">
      <c r="A26" s="73"/>
      <c r="B26" s="239" t="s">
        <v>69</v>
      </c>
      <c r="C26" s="240"/>
      <c r="D26" s="92"/>
      <c r="E26" s="92"/>
      <c r="F26" s="92"/>
      <c r="G26" s="92"/>
      <c r="H26" s="92"/>
      <c r="I26" s="92"/>
      <c r="J26" s="92"/>
      <c r="K26" s="92"/>
      <c r="L26" s="76">
        <f>SUM(L23:L25)</f>
        <v>41</v>
      </c>
      <c r="M26" s="76">
        <f>SUM(M23:M25)</f>
        <v>1009927</v>
      </c>
      <c r="N26" s="76">
        <f>SUM(N23:N25)</f>
        <v>19305593.129999999</v>
      </c>
    </row>
    <row r="27" spans="1:15" ht="15.6" customHeight="1" x14ac:dyDescent="0.25">
      <c r="B27" s="225" t="s">
        <v>70</v>
      </c>
      <c r="C27" s="226"/>
      <c r="D27" s="226"/>
      <c r="E27" s="226"/>
      <c r="F27" s="226"/>
      <c r="G27" s="226"/>
      <c r="H27" s="226"/>
      <c r="I27" s="226"/>
      <c r="J27" s="226"/>
      <c r="K27" s="226"/>
      <c r="L27" s="226"/>
      <c r="M27" s="226"/>
      <c r="N27" s="227"/>
    </row>
    <row r="28" spans="1:15" ht="15.6" customHeight="1" x14ac:dyDescent="0.25">
      <c r="B28" s="74" t="s">
        <v>250</v>
      </c>
      <c r="C28" s="74" t="s">
        <v>251</v>
      </c>
      <c r="D28" s="87">
        <v>6.3</v>
      </c>
      <c r="E28" s="87">
        <v>6.3</v>
      </c>
      <c r="F28" s="87">
        <v>6.24</v>
      </c>
      <c r="G28" s="87">
        <v>6.29</v>
      </c>
      <c r="H28" s="87">
        <v>6.29</v>
      </c>
      <c r="I28" s="110">
        <v>6.24</v>
      </c>
      <c r="J28" s="110">
        <v>6.3</v>
      </c>
      <c r="K28" s="111">
        <v>-0.95</v>
      </c>
      <c r="L28" s="115">
        <v>90</v>
      </c>
      <c r="M28" s="112">
        <v>14716464</v>
      </c>
      <c r="N28" s="113">
        <v>92522977.870000005</v>
      </c>
      <c r="O28"/>
    </row>
    <row r="29" spans="1:15" ht="15.6" customHeight="1" x14ac:dyDescent="0.25">
      <c r="B29" s="74" t="s">
        <v>233</v>
      </c>
      <c r="C29" s="74" t="s">
        <v>234</v>
      </c>
      <c r="D29" s="87">
        <v>2.1</v>
      </c>
      <c r="E29" s="87">
        <v>2.1</v>
      </c>
      <c r="F29" s="87">
        <v>2.1</v>
      </c>
      <c r="G29" s="87">
        <v>2.1</v>
      </c>
      <c r="H29" s="87">
        <v>2.1</v>
      </c>
      <c r="I29" s="87">
        <v>2.1</v>
      </c>
      <c r="J29" s="87">
        <v>2.1</v>
      </c>
      <c r="K29" s="88">
        <v>0</v>
      </c>
      <c r="L29" s="139">
        <v>1</v>
      </c>
      <c r="M29" s="89">
        <v>9467</v>
      </c>
      <c r="N29" s="90">
        <v>19880.7</v>
      </c>
      <c r="O29"/>
    </row>
    <row r="30" spans="1:15" ht="15.6" customHeight="1" x14ac:dyDescent="0.25">
      <c r="B30" s="102" t="s">
        <v>100</v>
      </c>
      <c r="C30" s="102" t="s">
        <v>101</v>
      </c>
      <c r="D30" s="151">
        <v>5.04</v>
      </c>
      <c r="E30" s="142">
        <v>5.04</v>
      </c>
      <c r="F30" s="142">
        <v>5.04</v>
      </c>
      <c r="G30" s="142">
        <v>5.04</v>
      </c>
      <c r="H30" s="142">
        <v>5.04</v>
      </c>
      <c r="I30" s="142">
        <v>5.04</v>
      </c>
      <c r="J30" s="142">
        <v>5.04</v>
      </c>
      <c r="K30" s="143">
        <v>0</v>
      </c>
      <c r="L30" s="139">
        <v>1</v>
      </c>
      <c r="M30" s="140">
        <v>10000</v>
      </c>
      <c r="N30" s="141">
        <v>50400</v>
      </c>
      <c r="O30"/>
    </row>
    <row r="31" spans="1:15" ht="15.6" customHeight="1" x14ac:dyDescent="0.25">
      <c r="B31" s="74" t="s">
        <v>309</v>
      </c>
      <c r="C31" s="74" t="s">
        <v>311</v>
      </c>
      <c r="D31" s="87">
        <v>1.29</v>
      </c>
      <c r="E31" s="87">
        <v>1.29</v>
      </c>
      <c r="F31" s="87">
        <v>1.25</v>
      </c>
      <c r="G31" s="87">
        <v>1.27</v>
      </c>
      <c r="H31" s="87">
        <v>1.3</v>
      </c>
      <c r="I31" s="87">
        <v>1.26</v>
      </c>
      <c r="J31" s="87">
        <v>1.3</v>
      </c>
      <c r="K31" s="88">
        <v>-3.08</v>
      </c>
      <c r="L31" s="139">
        <v>13</v>
      </c>
      <c r="M31" s="89">
        <v>4900000</v>
      </c>
      <c r="N31" s="90">
        <v>6228262.9299999997</v>
      </c>
      <c r="O31"/>
    </row>
    <row r="32" spans="1:15" ht="15.6" customHeight="1" x14ac:dyDescent="0.25">
      <c r="B32" s="102" t="s">
        <v>71</v>
      </c>
      <c r="C32" s="102" t="s">
        <v>72</v>
      </c>
      <c r="D32" s="87">
        <v>2.69</v>
      </c>
      <c r="E32" s="142">
        <v>2.69</v>
      </c>
      <c r="F32" s="142">
        <v>2.5499999999999998</v>
      </c>
      <c r="G32" s="142">
        <v>2.56</v>
      </c>
      <c r="H32" s="142">
        <v>2.7</v>
      </c>
      <c r="I32" s="142">
        <v>2.69</v>
      </c>
      <c r="J32" s="142">
        <v>2.69</v>
      </c>
      <c r="K32" s="143">
        <v>0</v>
      </c>
      <c r="L32" s="139">
        <v>8</v>
      </c>
      <c r="M32" s="140">
        <v>287500</v>
      </c>
      <c r="N32" s="141">
        <v>736880</v>
      </c>
      <c r="O32"/>
    </row>
    <row r="33" spans="1:15" ht="15.6" customHeight="1" x14ac:dyDescent="0.25">
      <c r="B33" s="74" t="s">
        <v>258</v>
      </c>
      <c r="C33" s="74" t="s">
        <v>259</v>
      </c>
      <c r="D33" s="87">
        <v>2.25</v>
      </c>
      <c r="E33" s="87">
        <v>2.25</v>
      </c>
      <c r="F33" s="87">
        <v>2.25</v>
      </c>
      <c r="G33" s="87">
        <v>2.25</v>
      </c>
      <c r="H33" s="87">
        <v>2.2599999999999998</v>
      </c>
      <c r="I33" s="110">
        <v>2.25</v>
      </c>
      <c r="J33" s="110">
        <v>2.2599999999999998</v>
      </c>
      <c r="K33" s="111">
        <v>-0.44</v>
      </c>
      <c r="L33" s="115">
        <v>7</v>
      </c>
      <c r="M33" s="112">
        <v>340666</v>
      </c>
      <c r="N33" s="113">
        <v>766498.5</v>
      </c>
      <c r="O33"/>
    </row>
    <row r="34" spans="1:15" ht="15.6" customHeight="1" x14ac:dyDescent="0.25">
      <c r="B34" s="74" t="s">
        <v>73</v>
      </c>
      <c r="C34" s="74" t="s">
        <v>74</v>
      </c>
      <c r="D34" s="87">
        <v>7.82</v>
      </c>
      <c r="E34" s="87">
        <v>8.6999999999999993</v>
      </c>
      <c r="F34" s="87">
        <v>7.2</v>
      </c>
      <c r="G34" s="87">
        <v>7.31</v>
      </c>
      <c r="H34" s="87">
        <v>7.59</v>
      </c>
      <c r="I34" s="110">
        <v>8</v>
      </c>
      <c r="J34" s="110">
        <v>7.82</v>
      </c>
      <c r="K34" s="111">
        <v>2.2999999999999998</v>
      </c>
      <c r="L34" s="115">
        <v>28</v>
      </c>
      <c r="M34" s="112">
        <v>3600909</v>
      </c>
      <c r="N34" s="113">
        <v>26309652.100000001</v>
      </c>
      <c r="O34"/>
    </row>
    <row r="35" spans="1:15" ht="15.6" customHeight="1" x14ac:dyDescent="0.25">
      <c r="A35" s="73"/>
      <c r="B35" s="220" t="s">
        <v>75</v>
      </c>
      <c r="C35" s="221"/>
      <c r="D35" s="92"/>
      <c r="E35" s="92"/>
      <c r="F35" s="92"/>
      <c r="G35" s="92"/>
      <c r="H35" s="92"/>
      <c r="I35" s="92"/>
      <c r="J35" s="92"/>
      <c r="K35" s="92"/>
      <c r="L35" s="76">
        <f>SUM(L28:L34)</f>
        <v>148</v>
      </c>
      <c r="M35" s="76">
        <f>SUM(M28:M34)</f>
        <v>23865006</v>
      </c>
      <c r="N35" s="76">
        <f>SUM(N28:N34)</f>
        <v>126634552.09999999</v>
      </c>
      <c r="O35"/>
    </row>
    <row r="36" spans="1:15" ht="15.6" customHeight="1" x14ac:dyDescent="0.25">
      <c r="A36" s="73"/>
      <c r="B36" s="217" t="s">
        <v>76</v>
      </c>
      <c r="C36" s="218"/>
      <c r="D36" s="218"/>
      <c r="E36" s="218"/>
      <c r="F36" s="218"/>
      <c r="G36" s="218"/>
      <c r="H36" s="218"/>
      <c r="I36" s="218"/>
      <c r="J36" s="218"/>
      <c r="K36" s="218"/>
      <c r="L36" s="218"/>
      <c r="M36" s="218"/>
      <c r="N36" s="219"/>
      <c r="O36"/>
    </row>
    <row r="37" spans="1:15" ht="15.6" customHeight="1" x14ac:dyDescent="0.25">
      <c r="A37" s="73"/>
      <c r="B37" s="102" t="s">
        <v>300</v>
      </c>
      <c r="C37" s="102" t="s">
        <v>301</v>
      </c>
      <c r="D37" s="87">
        <v>12.12</v>
      </c>
      <c r="E37" s="87">
        <v>12.25</v>
      </c>
      <c r="F37" s="87">
        <v>12.1</v>
      </c>
      <c r="G37" s="87">
        <v>12.18</v>
      </c>
      <c r="H37" s="87">
        <v>12.1</v>
      </c>
      <c r="I37" s="110">
        <v>12.2</v>
      </c>
      <c r="J37" s="110">
        <v>12.1</v>
      </c>
      <c r="K37" s="111">
        <v>0.83</v>
      </c>
      <c r="L37" s="115">
        <v>22</v>
      </c>
      <c r="M37" s="112">
        <v>1429373</v>
      </c>
      <c r="N37" s="113">
        <v>17411038.300000001</v>
      </c>
      <c r="O37"/>
    </row>
    <row r="38" spans="1:15" ht="15.6" customHeight="1" x14ac:dyDescent="0.25">
      <c r="A38" s="73"/>
      <c r="B38" s="74" t="s">
        <v>39</v>
      </c>
      <c r="C38" s="74" t="s">
        <v>77</v>
      </c>
      <c r="D38" s="142">
        <v>103</v>
      </c>
      <c r="E38" s="87">
        <v>103.01</v>
      </c>
      <c r="F38" s="87">
        <v>103</v>
      </c>
      <c r="G38" s="87">
        <v>103</v>
      </c>
      <c r="H38" s="87">
        <v>103</v>
      </c>
      <c r="I38" s="87">
        <v>103.01</v>
      </c>
      <c r="J38" s="87">
        <v>103</v>
      </c>
      <c r="K38" s="88">
        <v>0.01</v>
      </c>
      <c r="L38" s="139">
        <v>5</v>
      </c>
      <c r="M38" s="89">
        <v>24856</v>
      </c>
      <c r="N38" s="90">
        <v>2560268</v>
      </c>
      <c r="O38"/>
    </row>
    <row r="39" spans="1:15" ht="15.6" customHeight="1" x14ac:dyDescent="0.25">
      <c r="A39" s="73"/>
      <c r="B39" s="102" t="s">
        <v>248</v>
      </c>
      <c r="C39" s="102" t="s">
        <v>249</v>
      </c>
      <c r="D39" s="87">
        <v>66.2</v>
      </c>
      <c r="E39" s="87">
        <v>66.2</v>
      </c>
      <c r="F39" s="87">
        <v>66.2</v>
      </c>
      <c r="G39" s="87">
        <v>66.2</v>
      </c>
      <c r="H39" s="87">
        <v>66.2</v>
      </c>
      <c r="I39" s="110">
        <v>66.2</v>
      </c>
      <c r="J39" s="110">
        <v>66.2</v>
      </c>
      <c r="K39" s="111">
        <v>0</v>
      </c>
      <c r="L39" s="115">
        <v>1</v>
      </c>
      <c r="M39" s="112">
        <v>374</v>
      </c>
      <c r="N39" s="113">
        <v>24758.799999999999</v>
      </c>
      <c r="O39"/>
    </row>
    <row r="40" spans="1:15" ht="15.6" customHeight="1" x14ac:dyDescent="0.25">
      <c r="A40" s="73"/>
      <c r="B40" s="220" t="s">
        <v>78</v>
      </c>
      <c r="C40" s="221"/>
      <c r="D40" s="222"/>
      <c r="E40" s="223"/>
      <c r="F40" s="223"/>
      <c r="G40" s="223"/>
      <c r="H40" s="223"/>
      <c r="I40" s="223"/>
      <c r="J40" s="223"/>
      <c r="K40" s="224"/>
      <c r="L40" s="76">
        <f>SUM(L37:L39)</f>
        <v>28</v>
      </c>
      <c r="M40" s="76">
        <f>SUM(M37:M39)</f>
        <v>1454603</v>
      </c>
      <c r="N40" s="76">
        <f>SUM(N37:N39)</f>
        <v>19996065.100000001</v>
      </c>
      <c r="O40"/>
    </row>
    <row r="41" spans="1:15" ht="15.6" customHeight="1" x14ac:dyDescent="0.25">
      <c r="A41" s="73"/>
      <c r="B41" s="228" t="s">
        <v>80</v>
      </c>
      <c r="C41" s="229"/>
      <c r="D41" s="77"/>
      <c r="E41" s="77"/>
      <c r="F41" s="77"/>
      <c r="G41" s="77"/>
      <c r="H41" s="77"/>
      <c r="I41" s="77"/>
      <c r="J41" s="77"/>
      <c r="K41" s="77"/>
      <c r="L41" s="78">
        <f>L40+L35+L26+L21+L17+L14</f>
        <v>1013</v>
      </c>
      <c r="M41" s="78">
        <f t="shared" ref="M41:N41" si="0">M40+M35+M26+M21+M17+M14</f>
        <v>509750286</v>
      </c>
      <c r="N41" s="78">
        <f t="shared" si="0"/>
        <v>1000298827.8699999</v>
      </c>
    </row>
    <row r="42" spans="1:15" ht="15.75" customHeight="1" x14ac:dyDescent="0.25">
      <c r="A42" s="73"/>
      <c r="B42" s="226" t="s">
        <v>323</v>
      </c>
      <c r="C42" s="226"/>
      <c r="D42" s="226"/>
      <c r="E42" s="226"/>
      <c r="F42" s="226"/>
      <c r="G42" s="226"/>
      <c r="H42" s="226"/>
      <c r="I42" s="226"/>
      <c r="J42" s="226"/>
      <c r="K42" s="226"/>
      <c r="L42" s="226"/>
      <c r="M42" s="226"/>
      <c r="N42" s="226"/>
    </row>
    <row r="43" spans="1:15" ht="24" customHeight="1" x14ac:dyDescent="0.25">
      <c r="A43" s="73"/>
      <c r="B43" s="116" t="s">
        <v>40</v>
      </c>
      <c r="C43" s="117" t="s">
        <v>41</v>
      </c>
      <c r="D43" s="117" t="s">
        <v>42</v>
      </c>
      <c r="E43" s="117" t="s">
        <v>43</v>
      </c>
      <c r="F43" s="117" t="s">
        <v>44</v>
      </c>
      <c r="G43" s="117" t="s">
        <v>45</v>
      </c>
      <c r="H43" s="117" t="s">
        <v>46</v>
      </c>
      <c r="I43" s="117" t="s">
        <v>47</v>
      </c>
      <c r="J43" s="118" t="s">
        <v>48</v>
      </c>
      <c r="K43" s="119" t="s">
        <v>32</v>
      </c>
      <c r="L43" s="120" t="s">
        <v>49</v>
      </c>
      <c r="M43" s="120" t="s">
        <v>50</v>
      </c>
      <c r="N43" s="117" t="s">
        <v>51</v>
      </c>
    </row>
    <row r="44" spans="1:15" ht="15" customHeight="1" x14ac:dyDescent="0.25">
      <c r="A44" s="73"/>
      <c r="B44" s="225" t="s">
        <v>52</v>
      </c>
      <c r="C44" s="226"/>
      <c r="D44" s="226"/>
      <c r="E44" s="226"/>
      <c r="F44" s="226"/>
      <c r="G44" s="226"/>
      <c r="H44" s="226"/>
      <c r="I44" s="226"/>
      <c r="J44" s="226"/>
      <c r="K44" s="226"/>
      <c r="L44" s="226"/>
      <c r="M44" s="226"/>
      <c r="N44" s="227"/>
    </row>
    <row r="45" spans="1:15" ht="15" customHeight="1" x14ac:dyDescent="0.25">
      <c r="A45" s="73"/>
      <c r="B45" s="135" t="s">
        <v>302</v>
      </c>
      <c r="C45" s="135" t="s">
        <v>304</v>
      </c>
      <c r="D45" s="87">
        <v>0.51</v>
      </c>
      <c r="E45" s="142">
        <v>0.51</v>
      </c>
      <c r="F45" s="142">
        <v>0.5</v>
      </c>
      <c r="G45" s="142">
        <v>0.51</v>
      </c>
      <c r="H45" s="142">
        <v>0.51</v>
      </c>
      <c r="I45" s="142">
        <v>0.51</v>
      </c>
      <c r="J45" s="142">
        <v>0.51</v>
      </c>
      <c r="K45" s="143">
        <v>0</v>
      </c>
      <c r="L45" s="139">
        <v>23</v>
      </c>
      <c r="M45" s="140">
        <v>37961612</v>
      </c>
      <c r="N45" s="141">
        <v>19186576.07</v>
      </c>
    </row>
    <row r="46" spans="1:15" ht="15" customHeight="1" x14ac:dyDescent="0.25">
      <c r="A46" s="73"/>
      <c r="B46" s="231" t="s">
        <v>57</v>
      </c>
      <c r="C46" s="232"/>
      <c r="D46" s="222"/>
      <c r="E46" s="223"/>
      <c r="F46" s="223"/>
      <c r="G46" s="223"/>
      <c r="H46" s="223"/>
      <c r="I46" s="223"/>
      <c r="J46" s="223"/>
      <c r="K46" s="224"/>
      <c r="L46" s="76">
        <f>SUM(L45:L45)</f>
        <v>23</v>
      </c>
      <c r="M46" s="76">
        <f>SUM(M45:M45)</f>
        <v>37961612</v>
      </c>
      <c r="N46" s="76">
        <f>SUM(N45:N45)</f>
        <v>19186576.07</v>
      </c>
    </row>
    <row r="47" spans="1:15" ht="15" customHeight="1" x14ac:dyDescent="0.25">
      <c r="A47" s="73"/>
      <c r="B47" s="225" t="s">
        <v>60</v>
      </c>
      <c r="C47" s="226"/>
      <c r="D47" s="226"/>
      <c r="E47" s="226"/>
      <c r="F47" s="226"/>
      <c r="G47" s="226"/>
      <c r="H47" s="226"/>
      <c r="I47" s="226"/>
      <c r="J47" s="226"/>
      <c r="K47" s="226"/>
      <c r="L47" s="226"/>
      <c r="M47" s="226"/>
      <c r="N47" s="227"/>
    </row>
    <row r="48" spans="1:15" ht="15" customHeight="1" x14ac:dyDescent="0.25">
      <c r="A48" s="73"/>
      <c r="B48" s="50" t="s">
        <v>310</v>
      </c>
      <c r="C48" s="50" t="s">
        <v>313</v>
      </c>
      <c r="D48" s="87">
        <v>0.82</v>
      </c>
      <c r="E48" s="142">
        <v>0.82</v>
      </c>
      <c r="F48" s="142">
        <v>0.82</v>
      </c>
      <c r="G48" s="142">
        <v>0.82</v>
      </c>
      <c r="H48" s="142">
        <v>0.82</v>
      </c>
      <c r="I48" s="142">
        <v>0.82</v>
      </c>
      <c r="J48" s="142">
        <v>0.82</v>
      </c>
      <c r="K48" s="143">
        <v>0</v>
      </c>
      <c r="L48" s="139">
        <v>2</v>
      </c>
      <c r="M48" s="140">
        <v>12122</v>
      </c>
      <c r="N48" s="141">
        <v>9940.0400000000009</v>
      </c>
    </row>
    <row r="49" spans="1:14" ht="15" customHeight="1" x14ac:dyDescent="0.25">
      <c r="A49" s="73"/>
      <c r="B49" s="220" t="s">
        <v>312</v>
      </c>
      <c r="C49" s="221"/>
      <c r="D49" s="79"/>
      <c r="E49" s="79"/>
      <c r="F49" s="79"/>
      <c r="G49" s="79"/>
      <c r="H49" s="79"/>
      <c r="I49" s="79"/>
      <c r="J49" s="79"/>
      <c r="K49" s="79"/>
      <c r="L49" s="76">
        <f>SUM(L48)</f>
        <v>2</v>
      </c>
      <c r="M49" s="76">
        <f>SUM(M48)</f>
        <v>12122</v>
      </c>
      <c r="N49" s="76">
        <f>SUM(N48)</f>
        <v>9940.0400000000009</v>
      </c>
    </row>
    <row r="50" spans="1:14" ht="15" customHeight="1" x14ac:dyDescent="0.25">
      <c r="A50" s="73"/>
      <c r="B50" s="217" t="s">
        <v>76</v>
      </c>
      <c r="C50" s="218"/>
      <c r="D50" s="218"/>
      <c r="E50" s="218"/>
      <c r="F50" s="218"/>
      <c r="G50" s="218"/>
      <c r="H50" s="218"/>
      <c r="I50" s="218"/>
      <c r="J50" s="218"/>
      <c r="K50" s="218"/>
      <c r="L50" s="218"/>
      <c r="M50" s="218"/>
      <c r="N50" s="219"/>
    </row>
    <row r="51" spans="1:14" ht="15" customHeight="1" x14ac:dyDescent="0.25">
      <c r="A51" s="73"/>
      <c r="B51" s="49" t="s">
        <v>223</v>
      </c>
      <c r="C51" s="49" t="s">
        <v>224</v>
      </c>
      <c r="D51" s="87">
        <v>27.89</v>
      </c>
      <c r="E51" s="87">
        <v>27.89</v>
      </c>
      <c r="F51" s="87">
        <v>27.89</v>
      </c>
      <c r="G51" s="87">
        <v>27.89</v>
      </c>
      <c r="H51" s="87">
        <v>27.9</v>
      </c>
      <c r="I51" s="110">
        <v>27.89</v>
      </c>
      <c r="J51" s="110">
        <v>27.9</v>
      </c>
      <c r="K51" s="111">
        <v>-0.04</v>
      </c>
      <c r="L51" s="115">
        <v>1</v>
      </c>
      <c r="M51" s="112">
        <v>589</v>
      </c>
      <c r="N51" s="113">
        <v>16427.21</v>
      </c>
    </row>
    <row r="52" spans="1:14" ht="15" customHeight="1" x14ac:dyDescent="0.25">
      <c r="A52" s="73"/>
      <c r="B52" s="220" t="s">
        <v>78</v>
      </c>
      <c r="C52" s="221"/>
      <c r="D52" s="222"/>
      <c r="E52" s="223"/>
      <c r="F52" s="223"/>
      <c r="G52" s="223"/>
      <c r="H52" s="223"/>
      <c r="I52" s="223"/>
      <c r="J52" s="223"/>
      <c r="K52" s="224"/>
      <c r="L52" s="76">
        <f>SUM(L51)</f>
        <v>1</v>
      </c>
      <c r="M52" s="76">
        <f>SUM(M51)</f>
        <v>589</v>
      </c>
      <c r="N52" s="76">
        <f>SUM(N51)</f>
        <v>16427.21</v>
      </c>
    </row>
    <row r="53" spans="1:14" ht="15" customHeight="1" x14ac:dyDescent="0.25">
      <c r="A53" s="73"/>
      <c r="B53" s="225" t="s">
        <v>70</v>
      </c>
      <c r="C53" s="226"/>
      <c r="D53" s="226"/>
      <c r="E53" s="226"/>
      <c r="F53" s="226"/>
      <c r="G53" s="226"/>
      <c r="H53" s="226"/>
      <c r="I53" s="226"/>
      <c r="J53" s="226"/>
      <c r="K53" s="226"/>
      <c r="L53" s="226"/>
      <c r="M53" s="226"/>
      <c r="N53" s="227"/>
    </row>
    <row r="54" spans="1:14" ht="15" customHeight="1" x14ac:dyDescent="0.25">
      <c r="A54" s="73"/>
      <c r="B54" s="49" t="s">
        <v>81</v>
      </c>
      <c r="C54" s="49" t="s">
        <v>82</v>
      </c>
      <c r="D54" s="87">
        <v>2.9</v>
      </c>
      <c r="E54" s="87">
        <v>2.91</v>
      </c>
      <c r="F54" s="87">
        <v>2.8</v>
      </c>
      <c r="G54" s="87">
        <v>2.88</v>
      </c>
      <c r="H54" s="87">
        <v>2.87</v>
      </c>
      <c r="I54" s="87">
        <v>2.8</v>
      </c>
      <c r="J54" s="87">
        <v>2.86</v>
      </c>
      <c r="K54" s="111">
        <v>-2.1</v>
      </c>
      <c r="L54" s="96">
        <v>12</v>
      </c>
      <c r="M54" s="89">
        <v>1206000</v>
      </c>
      <c r="N54" s="90">
        <v>3476221.03</v>
      </c>
    </row>
    <row r="55" spans="1:14" ht="15" customHeight="1" x14ac:dyDescent="0.25">
      <c r="A55" s="73"/>
      <c r="B55" s="144" t="s">
        <v>33</v>
      </c>
      <c r="C55" s="49" t="s">
        <v>83</v>
      </c>
      <c r="D55" s="87">
        <v>1.19</v>
      </c>
      <c r="E55" s="87">
        <v>1.25</v>
      </c>
      <c r="F55" s="87">
        <v>1.17</v>
      </c>
      <c r="G55" s="87">
        <v>1.18</v>
      </c>
      <c r="H55" s="87">
        <v>1.18</v>
      </c>
      <c r="I55" s="87">
        <v>1.17</v>
      </c>
      <c r="J55" s="87">
        <v>1.17</v>
      </c>
      <c r="K55" s="111">
        <v>0</v>
      </c>
      <c r="L55" s="96">
        <v>7</v>
      </c>
      <c r="M55" s="89">
        <v>1601000</v>
      </c>
      <c r="N55" s="90">
        <v>1884250</v>
      </c>
    </row>
    <row r="56" spans="1:14" ht="15" customHeight="1" x14ac:dyDescent="0.25">
      <c r="A56" s="73"/>
      <c r="B56" s="220" t="s">
        <v>75</v>
      </c>
      <c r="C56" s="221"/>
      <c r="D56" s="79"/>
      <c r="E56" s="79"/>
      <c r="F56" s="79"/>
      <c r="G56" s="79"/>
      <c r="H56" s="79"/>
      <c r="I56" s="79"/>
      <c r="J56" s="79"/>
      <c r="K56" s="79"/>
      <c r="L56" s="76">
        <f>SUM(L54:L55)</f>
        <v>19</v>
      </c>
      <c r="M56" s="76">
        <f>SUM(M54:M55)</f>
        <v>2807000</v>
      </c>
      <c r="N56" s="76">
        <f>SUM(N54:N55)</f>
        <v>5360471.0299999993</v>
      </c>
    </row>
    <row r="57" spans="1:14" ht="19.5" customHeight="1" x14ac:dyDescent="0.25">
      <c r="A57" s="73"/>
      <c r="B57" s="228" t="s">
        <v>84</v>
      </c>
      <c r="C57" s="229"/>
      <c r="D57" s="77"/>
      <c r="E57" s="77"/>
      <c r="F57" s="77"/>
      <c r="G57" s="77"/>
      <c r="H57" s="77"/>
      <c r="I57" s="77"/>
      <c r="J57" s="77"/>
      <c r="K57" s="77"/>
      <c r="L57" s="78">
        <f>L56+L52+L49+L46</f>
        <v>45</v>
      </c>
      <c r="M57" s="78">
        <f t="shared" ref="M57:N57" si="1">M56+M52+M49+M46</f>
        <v>40781323</v>
      </c>
      <c r="N57" s="78">
        <f t="shared" si="1"/>
        <v>24573414.350000001</v>
      </c>
    </row>
    <row r="58" spans="1:14" ht="15.75" customHeight="1" x14ac:dyDescent="0.25">
      <c r="A58" s="73"/>
      <c r="B58" s="226" t="s">
        <v>324</v>
      </c>
      <c r="C58" s="226"/>
      <c r="D58" s="226"/>
      <c r="E58" s="226"/>
      <c r="F58" s="226"/>
      <c r="G58" s="226"/>
      <c r="H58" s="226"/>
      <c r="I58" s="226"/>
      <c r="J58" s="226"/>
      <c r="K58" s="226"/>
      <c r="L58" s="226"/>
      <c r="M58" s="226"/>
      <c r="N58" s="226"/>
    </row>
    <row r="59" spans="1:14" ht="29.25" customHeight="1" x14ac:dyDescent="0.25">
      <c r="A59" s="73"/>
      <c r="B59" s="116" t="s">
        <v>40</v>
      </c>
      <c r="C59" s="117" t="s">
        <v>41</v>
      </c>
      <c r="D59" s="117" t="s">
        <v>42</v>
      </c>
      <c r="E59" s="117" t="s">
        <v>43</v>
      </c>
      <c r="F59" s="117" t="s">
        <v>44</v>
      </c>
      <c r="G59" s="117" t="s">
        <v>45</v>
      </c>
      <c r="H59" s="117" t="s">
        <v>46</v>
      </c>
      <c r="I59" s="117" t="s">
        <v>47</v>
      </c>
      <c r="J59" s="118" t="s">
        <v>48</v>
      </c>
      <c r="K59" s="119" t="s">
        <v>32</v>
      </c>
      <c r="L59" s="120" t="s">
        <v>49</v>
      </c>
      <c r="M59" s="120" t="s">
        <v>50</v>
      </c>
      <c r="N59" s="117" t="s">
        <v>51</v>
      </c>
    </row>
    <row r="60" spans="1:14" ht="15" customHeight="1" x14ac:dyDescent="0.25">
      <c r="A60" s="73"/>
      <c r="B60" s="225" t="s">
        <v>61</v>
      </c>
      <c r="C60" s="226"/>
      <c r="D60" s="226"/>
      <c r="E60" s="226"/>
      <c r="F60" s="226"/>
      <c r="G60" s="226"/>
      <c r="H60" s="226"/>
      <c r="I60" s="226"/>
      <c r="J60" s="226"/>
      <c r="K60" s="226"/>
      <c r="L60" s="226"/>
      <c r="M60" s="226"/>
      <c r="N60" s="227"/>
    </row>
    <row r="61" spans="1:14" ht="15" customHeight="1" x14ac:dyDescent="0.25">
      <c r="A61" s="73"/>
      <c r="B61" s="49" t="s">
        <v>85</v>
      </c>
      <c r="C61" s="49" t="s">
        <v>86</v>
      </c>
      <c r="D61" s="87">
        <v>1.25</v>
      </c>
      <c r="E61" s="87">
        <v>1.25</v>
      </c>
      <c r="F61" s="87">
        <v>1.23</v>
      </c>
      <c r="G61" s="87">
        <v>1.23</v>
      </c>
      <c r="H61" s="87">
        <v>1.23</v>
      </c>
      <c r="I61" s="87">
        <v>1.23</v>
      </c>
      <c r="J61" s="87">
        <v>1.25</v>
      </c>
      <c r="K61" s="88">
        <v>-1.6</v>
      </c>
      <c r="L61" s="139">
        <v>2</v>
      </c>
      <c r="M61" s="89">
        <v>5001</v>
      </c>
      <c r="N61" s="90">
        <v>6175.07</v>
      </c>
    </row>
    <row r="62" spans="1:14" ht="15" customHeight="1" x14ac:dyDescent="0.25">
      <c r="A62" s="73"/>
      <c r="B62" s="49" t="s">
        <v>114</v>
      </c>
      <c r="C62" s="49" t="s">
        <v>115</v>
      </c>
      <c r="D62" s="87">
        <v>1.45</v>
      </c>
      <c r="E62" s="87">
        <v>1.45</v>
      </c>
      <c r="F62" s="87">
        <v>1.4</v>
      </c>
      <c r="G62" s="87">
        <v>1.4</v>
      </c>
      <c r="H62" s="87">
        <v>1.46</v>
      </c>
      <c r="I62" s="87">
        <v>1.4</v>
      </c>
      <c r="J62" s="87">
        <v>1.45</v>
      </c>
      <c r="K62" s="88">
        <v>-3.45</v>
      </c>
      <c r="L62" s="139">
        <v>8</v>
      </c>
      <c r="M62" s="89">
        <v>361041</v>
      </c>
      <c r="N62" s="90">
        <v>506914.3</v>
      </c>
    </row>
    <row r="63" spans="1:14" ht="15" customHeight="1" x14ac:dyDescent="0.25">
      <c r="A63" s="73"/>
      <c r="B63" s="239" t="s">
        <v>69</v>
      </c>
      <c r="C63" s="240"/>
      <c r="D63" s="79"/>
      <c r="E63" s="79"/>
      <c r="F63" s="79"/>
      <c r="G63" s="79"/>
      <c r="H63" s="79"/>
      <c r="I63" s="79"/>
      <c r="J63" s="79"/>
      <c r="K63" s="79"/>
      <c r="L63" s="76">
        <f>SUM(L61:L62)</f>
        <v>10</v>
      </c>
      <c r="M63" s="76">
        <f>SUM(M61:M62)</f>
        <v>366042</v>
      </c>
      <c r="N63" s="76">
        <f>SUM(N61:N62)</f>
        <v>513089.37</v>
      </c>
    </row>
    <row r="64" spans="1:14" ht="15" customHeight="1" x14ac:dyDescent="0.25">
      <c r="A64" s="73"/>
      <c r="B64" s="236" t="s">
        <v>70</v>
      </c>
      <c r="C64" s="237"/>
      <c r="D64" s="237"/>
      <c r="E64" s="237"/>
      <c r="F64" s="237"/>
      <c r="G64" s="237"/>
      <c r="H64" s="237"/>
      <c r="I64" s="237"/>
      <c r="J64" s="237"/>
      <c r="K64" s="237"/>
      <c r="L64" s="237"/>
      <c r="M64" s="237"/>
      <c r="N64" s="238"/>
    </row>
    <row r="65" spans="1:14" ht="15" customHeight="1" x14ac:dyDescent="0.25">
      <c r="A65" s="73"/>
      <c r="B65" s="49" t="s">
        <v>187</v>
      </c>
      <c r="C65" s="49" t="s">
        <v>188</v>
      </c>
      <c r="D65" s="87">
        <v>1.44</v>
      </c>
      <c r="E65" s="87">
        <v>1.44</v>
      </c>
      <c r="F65" s="87">
        <v>1.44</v>
      </c>
      <c r="G65" s="87">
        <v>1.44</v>
      </c>
      <c r="H65" s="87">
        <v>1.44</v>
      </c>
      <c r="I65" s="87">
        <v>1.44</v>
      </c>
      <c r="J65" s="87">
        <v>1.44</v>
      </c>
      <c r="K65" s="88">
        <v>0</v>
      </c>
      <c r="L65" s="139">
        <v>1</v>
      </c>
      <c r="M65" s="89">
        <v>13806</v>
      </c>
      <c r="N65" s="90">
        <v>19880.64</v>
      </c>
    </row>
    <row r="66" spans="1:14" ht="15" customHeight="1" x14ac:dyDescent="0.25">
      <c r="A66" s="73"/>
      <c r="B66" s="49" t="s">
        <v>116</v>
      </c>
      <c r="C66" s="49" t="s">
        <v>117</v>
      </c>
      <c r="D66" s="51">
        <v>1.4</v>
      </c>
      <c r="E66" s="87">
        <v>1.4</v>
      </c>
      <c r="F66" s="87">
        <v>1.4</v>
      </c>
      <c r="G66" s="87">
        <v>1.4</v>
      </c>
      <c r="H66" s="87">
        <v>1.4</v>
      </c>
      <c r="I66" s="87">
        <v>1.4</v>
      </c>
      <c r="J66" s="87">
        <v>1.4</v>
      </c>
      <c r="K66" s="88">
        <v>0</v>
      </c>
      <c r="L66" s="139">
        <v>1</v>
      </c>
      <c r="M66" s="89">
        <v>200000</v>
      </c>
      <c r="N66" s="90">
        <v>280000</v>
      </c>
    </row>
    <row r="67" spans="1:14" ht="15" customHeight="1" x14ac:dyDescent="0.25">
      <c r="A67" s="73"/>
      <c r="B67" s="49" t="s">
        <v>231</v>
      </c>
      <c r="C67" s="49" t="s">
        <v>232</v>
      </c>
      <c r="D67" s="87">
        <v>1.85</v>
      </c>
      <c r="E67" s="87">
        <v>1.85</v>
      </c>
      <c r="F67" s="87">
        <v>1.85</v>
      </c>
      <c r="G67" s="87">
        <v>1.85</v>
      </c>
      <c r="H67" s="87">
        <v>1.86</v>
      </c>
      <c r="I67" s="87">
        <v>1.85</v>
      </c>
      <c r="J67" s="87">
        <v>1.85</v>
      </c>
      <c r="K67" s="88">
        <v>0</v>
      </c>
      <c r="L67" s="139">
        <v>1</v>
      </c>
      <c r="M67" s="89">
        <v>250</v>
      </c>
      <c r="N67" s="90">
        <v>462.5</v>
      </c>
    </row>
    <row r="68" spans="1:14" ht="15" customHeight="1" x14ac:dyDescent="0.25">
      <c r="A68" s="73"/>
      <c r="B68" s="49" t="s">
        <v>88</v>
      </c>
      <c r="C68" s="49" t="s">
        <v>89</v>
      </c>
      <c r="D68" s="51">
        <v>1.86</v>
      </c>
      <c r="E68" s="87">
        <v>1.86</v>
      </c>
      <c r="F68" s="87">
        <v>1.86</v>
      </c>
      <c r="G68" s="87">
        <v>1.86</v>
      </c>
      <c r="H68" s="87">
        <v>1.86</v>
      </c>
      <c r="I68" s="87">
        <v>1.86</v>
      </c>
      <c r="J68" s="87">
        <v>1.86</v>
      </c>
      <c r="K68" s="88">
        <v>0</v>
      </c>
      <c r="L68" s="139">
        <v>5</v>
      </c>
      <c r="M68" s="89">
        <v>2362500</v>
      </c>
      <c r="N68" s="90">
        <v>4394250</v>
      </c>
    </row>
    <row r="69" spans="1:14" ht="15" customHeight="1" x14ac:dyDescent="0.25">
      <c r="A69" s="73"/>
      <c r="B69" s="49" t="s">
        <v>90</v>
      </c>
      <c r="C69" s="49" t="s">
        <v>91</v>
      </c>
      <c r="D69" s="87">
        <v>1.31</v>
      </c>
      <c r="E69" s="87">
        <v>1.33</v>
      </c>
      <c r="F69" s="87">
        <v>1.31</v>
      </c>
      <c r="G69" s="87">
        <v>1.32</v>
      </c>
      <c r="H69" s="87">
        <v>1.3</v>
      </c>
      <c r="I69" s="87">
        <v>1.32</v>
      </c>
      <c r="J69" s="87">
        <v>1.31</v>
      </c>
      <c r="K69" s="88">
        <v>0.76</v>
      </c>
      <c r="L69" s="139">
        <v>7</v>
      </c>
      <c r="M69" s="89">
        <v>401607</v>
      </c>
      <c r="N69" s="90">
        <v>529121.24</v>
      </c>
    </row>
    <row r="70" spans="1:14" ht="15" customHeight="1" x14ac:dyDescent="0.25">
      <c r="A70" s="73"/>
      <c r="B70" s="220" t="s">
        <v>75</v>
      </c>
      <c r="C70" s="221"/>
      <c r="D70" s="222"/>
      <c r="E70" s="223"/>
      <c r="F70" s="223"/>
      <c r="G70" s="223"/>
      <c r="H70" s="223"/>
      <c r="I70" s="223"/>
      <c r="J70" s="223"/>
      <c r="K70" s="224"/>
      <c r="L70" s="76">
        <f>SUM(L65:L69)</f>
        <v>15</v>
      </c>
      <c r="M70" s="76">
        <f>SUM(M65:M69)</f>
        <v>2978163</v>
      </c>
      <c r="N70" s="76">
        <f>SUM(N65:N69)</f>
        <v>5223714.38</v>
      </c>
    </row>
    <row r="71" spans="1:14" ht="15" customHeight="1" x14ac:dyDescent="0.25">
      <c r="A71" s="73"/>
      <c r="B71" s="217" t="s">
        <v>76</v>
      </c>
      <c r="C71" s="218"/>
      <c r="D71" s="218"/>
      <c r="E71" s="218"/>
      <c r="F71" s="218"/>
      <c r="G71" s="218"/>
      <c r="H71" s="218"/>
      <c r="I71" s="218"/>
      <c r="J71" s="218"/>
      <c r="K71" s="218"/>
      <c r="L71" s="218"/>
      <c r="M71" s="218"/>
      <c r="N71" s="219"/>
    </row>
    <row r="72" spans="1:14" ht="15" customHeight="1" x14ac:dyDescent="0.25">
      <c r="A72" s="73"/>
      <c r="B72" s="74" t="s">
        <v>169</v>
      </c>
      <c r="C72" s="74" t="s">
        <v>166</v>
      </c>
      <c r="D72" s="87">
        <v>18.899999999999999</v>
      </c>
      <c r="E72" s="87">
        <v>18.899999999999999</v>
      </c>
      <c r="F72" s="87">
        <v>18.7</v>
      </c>
      <c r="G72" s="87">
        <v>18.71</v>
      </c>
      <c r="H72" s="87">
        <v>18.88</v>
      </c>
      <c r="I72" s="87">
        <v>18.72</v>
      </c>
      <c r="J72" s="87">
        <v>18.899999999999999</v>
      </c>
      <c r="K72" s="111">
        <v>-0.95</v>
      </c>
      <c r="L72" s="96">
        <v>5</v>
      </c>
      <c r="M72" s="89">
        <v>490662</v>
      </c>
      <c r="N72" s="90">
        <v>9178405.5999999996</v>
      </c>
    </row>
    <row r="73" spans="1:14" ht="15" customHeight="1" x14ac:dyDescent="0.25">
      <c r="A73" s="73"/>
      <c r="B73" s="220" t="s">
        <v>78</v>
      </c>
      <c r="C73" s="221"/>
      <c r="D73" s="222"/>
      <c r="E73" s="223"/>
      <c r="F73" s="223"/>
      <c r="G73" s="223"/>
      <c r="H73" s="223"/>
      <c r="I73" s="223"/>
      <c r="J73" s="223"/>
      <c r="K73" s="224"/>
      <c r="L73" s="76">
        <f>SUM(L72:L72)</f>
        <v>5</v>
      </c>
      <c r="M73" s="89">
        <f>SUM(M72:M72)</f>
        <v>490662</v>
      </c>
      <c r="N73" s="90">
        <f>SUM(N72:N72)</f>
        <v>9178405.5999999996</v>
      </c>
    </row>
    <row r="74" spans="1:14" ht="15" customHeight="1" x14ac:dyDescent="0.25">
      <c r="A74" s="73"/>
      <c r="B74" s="217" t="s">
        <v>79</v>
      </c>
      <c r="C74" s="218"/>
      <c r="D74" s="218"/>
      <c r="E74" s="218"/>
      <c r="F74" s="218"/>
      <c r="G74" s="218"/>
      <c r="H74" s="218"/>
      <c r="I74" s="218"/>
      <c r="J74" s="218"/>
      <c r="K74" s="218"/>
      <c r="L74" s="218"/>
      <c r="M74" s="218"/>
      <c r="N74" s="219"/>
    </row>
    <row r="75" spans="1:14" ht="15" customHeight="1" x14ac:dyDescent="0.25">
      <c r="A75" s="73"/>
      <c r="B75" s="74" t="s">
        <v>267</v>
      </c>
      <c r="C75" s="74" t="s">
        <v>268</v>
      </c>
      <c r="D75" s="87">
        <v>5.59</v>
      </c>
      <c r="E75" s="87">
        <v>5.59</v>
      </c>
      <c r="F75" s="87">
        <v>5.41</v>
      </c>
      <c r="G75" s="87">
        <v>5.47</v>
      </c>
      <c r="H75" s="87">
        <v>5.6</v>
      </c>
      <c r="I75" s="87">
        <v>5.52</v>
      </c>
      <c r="J75" s="87">
        <v>5.59</v>
      </c>
      <c r="K75" s="111">
        <v>-1.25</v>
      </c>
      <c r="L75" s="96">
        <v>62</v>
      </c>
      <c r="M75" s="89">
        <v>6300984</v>
      </c>
      <c r="N75" s="90">
        <v>34453629.509999998</v>
      </c>
    </row>
    <row r="76" spans="1:14" ht="15" customHeight="1" x14ac:dyDescent="0.25">
      <c r="A76" s="73"/>
      <c r="B76" s="220" t="s">
        <v>260</v>
      </c>
      <c r="C76" s="221"/>
      <c r="D76" s="222"/>
      <c r="E76" s="223"/>
      <c r="F76" s="223"/>
      <c r="G76" s="223"/>
      <c r="H76" s="223"/>
      <c r="I76" s="223"/>
      <c r="J76" s="223"/>
      <c r="K76" s="224"/>
      <c r="L76" s="76">
        <f>SUM(L75)</f>
        <v>62</v>
      </c>
      <c r="M76" s="89">
        <f>SUM(M75)</f>
        <v>6300984</v>
      </c>
      <c r="N76" s="90">
        <f>SUM(N75)</f>
        <v>34453629.509999998</v>
      </c>
    </row>
    <row r="77" spans="1:14" ht="15" customHeight="1" x14ac:dyDescent="0.25">
      <c r="A77" s="73"/>
      <c r="B77" s="228" t="s">
        <v>92</v>
      </c>
      <c r="C77" s="229"/>
      <c r="D77" s="77"/>
      <c r="E77" s="77"/>
      <c r="F77" s="77"/>
      <c r="G77" s="77"/>
      <c r="H77" s="77"/>
      <c r="I77" s="77"/>
      <c r="J77" s="77"/>
      <c r="K77" s="77"/>
      <c r="L77" s="78">
        <f>L76+L73+L70+L63</f>
        <v>92</v>
      </c>
      <c r="M77" s="78">
        <f t="shared" ref="M77:N77" si="2">M76+M73+M70+M63</f>
        <v>10135851</v>
      </c>
      <c r="N77" s="78">
        <f t="shared" si="2"/>
        <v>49368838.859999999</v>
      </c>
    </row>
    <row r="78" spans="1:14" ht="17.25" customHeight="1" x14ac:dyDescent="0.25">
      <c r="A78" s="73"/>
      <c r="B78" s="228" t="s">
        <v>93</v>
      </c>
      <c r="C78" s="229"/>
      <c r="D78" s="233"/>
      <c r="E78" s="234"/>
      <c r="F78" s="234"/>
      <c r="G78" s="234"/>
      <c r="H78" s="234"/>
      <c r="I78" s="234"/>
      <c r="J78" s="234"/>
      <c r="K78" s="235"/>
      <c r="L78" s="78">
        <f>L77+L57+L41</f>
        <v>1150</v>
      </c>
      <c r="M78" s="78">
        <f>M77+M57+M41</f>
        <v>560667460</v>
      </c>
      <c r="N78" s="78">
        <f>N77+N57+N41</f>
        <v>1074241081.0799999</v>
      </c>
    </row>
    <row r="80" spans="1:14" ht="18.75" customHeight="1" x14ac:dyDescent="0.25">
      <c r="N80" s="83"/>
    </row>
  </sheetData>
  <mergeCells count="42">
    <mergeCell ref="B18:N18"/>
    <mergeCell ref="B21:C21"/>
    <mergeCell ref="B64:N64"/>
    <mergeCell ref="B58:N58"/>
    <mergeCell ref="B53:N53"/>
    <mergeCell ref="B56:C56"/>
    <mergeCell ref="B57:C57"/>
    <mergeCell ref="B60:N60"/>
    <mergeCell ref="B63:C63"/>
    <mergeCell ref="B26:C26"/>
    <mergeCell ref="B27:N27"/>
    <mergeCell ref="B36:N36"/>
    <mergeCell ref="B35:C35"/>
    <mergeCell ref="B22:N22"/>
    <mergeCell ref="B44:N44"/>
    <mergeCell ref="B46:C46"/>
    <mergeCell ref="B70:C70"/>
    <mergeCell ref="D70:K70"/>
    <mergeCell ref="B78:C78"/>
    <mergeCell ref="D78:K78"/>
    <mergeCell ref="B77:C77"/>
    <mergeCell ref="B71:N71"/>
    <mergeCell ref="B73:C73"/>
    <mergeCell ref="D73:K73"/>
    <mergeCell ref="B74:N74"/>
    <mergeCell ref="B76:C76"/>
    <mergeCell ref="D76:K76"/>
    <mergeCell ref="B1:N1"/>
    <mergeCell ref="B3:N3"/>
    <mergeCell ref="B14:C14"/>
    <mergeCell ref="B15:N15"/>
    <mergeCell ref="B17:C17"/>
    <mergeCell ref="D46:K46"/>
    <mergeCell ref="D40:K40"/>
    <mergeCell ref="B42:N42"/>
    <mergeCell ref="B41:C41"/>
    <mergeCell ref="B40:C40"/>
    <mergeCell ref="B50:N50"/>
    <mergeCell ref="B52:C52"/>
    <mergeCell ref="D52:K52"/>
    <mergeCell ref="B47:N47"/>
    <mergeCell ref="B49:C49"/>
  </mergeCells>
  <pageMargins left="0.25" right="0.25" top="0" bottom="0" header="0" footer="0.25"/>
  <pageSetup paperSize="9" scale="90" orientation="landscape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8"/>
  <sheetViews>
    <sheetView rightToLeft="1" zoomScale="110" zoomScaleNormal="110" workbookViewId="0">
      <selection activeCell="D49" sqref="D49:E49"/>
    </sheetView>
  </sheetViews>
  <sheetFormatPr defaultColWidth="7.875" defaultRowHeight="15" x14ac:dyDescent="0.25"/>
  <cols>
    <col min="1" max="1" width="5.75" style="2" customWidth="1"/>
    <col min="2" max="2" width="23.625" style="2" customWidth="1"/>
    <col min="3" max="3" width="15.125" style="2" customWidth="1"/>
    <col min="4" max="4" width="24.125" style="2" customWidth="1"/>
    <col min="5" max="5" width="24.625" style="2" customWidth="1"/>
    <col min="6" max="16384" width="7.875" style="2"/>
  </cols>
  <sheetData>
    <row r="1" spans="2:7" ht="16.5" customHeight="1" x14ac:dyDescent="0.25">
      <c r="B1" s="249" t="s">
        <v>322</v>
      </c>
      <c r="C1" s="249"/>
      <c r="D1" s="249"/>
      <c r="E1" s="249"/>
    </row>
    <row r="2" spans="2:7" ht="15.6" customHeight="1" x14ac:dyDescent="0.25">
      <c r="B2" s="130" t="s">
        <v>40</v>
      </c>
      <c r="C2" s="130" t="s">
        <v>41</v>
      </c>
      <c r="D2" s="130" t="s">
        <v>94</v>
      </c>
      <c r="E2" s="130" t="s">
        <v>95</v>
      </c>
    </row>
    <row r="3" spans="2:7" ht="12.95" customHeight="1" x14ac:dyDescent="0.25">
      <c r="B3" s="246" t="s">
        <v>52</v>
      </c>
      <c r="C3" s="247"/>
      <c r="D3" s="247"/>
      <c r="E3" s="248"/>
    </row>
    <row r="4" spans="2:7" ht="12.95" customHeight="1" x14ac:dyDescent="0.25">
      <c r="B4" s="124" t="s">
        <v>96</v>
      </c>
      <c r="C4" s="124" t="s">
        <v>97</v>
      </c>
      <c r="D4" s="151">
        <v>0.95</v>
      </c>
      <c r="E4" s="151">
        <v>0.95</v>
      </c>
    </row>
    <row r="5" spans="2:7" ht="12.95" customHeight="1" x14ac:dyDescent="0.25">
      <c r="B5" s="102" t="s">
        <v>275</v>
      </c>
      <c r="C5" s="102" t="s">
        <v>281</v>
      </c>
      <c r="D5" s="87">
        <v>1.75</v>
      </c>
      <c r="E5" s="87">
        <v>1.75</v>
      </c>
    </row>
    <row r="6" spans="2:7" ht="12.95" customHeight="1" x14ac:dyDescent="0.25">
      <c r="B6" s="102" t="s">
        <v>294</v>
      </c>
      <c r="C6" s="102" t="s">
        <v>296</v>
      </c>
      <c r="D6" s="87">
        <v>0.32</v>
      </c>
      <c r="E6" s="87">
        <v>0.32</v>
      </c>
      <c r="F6" s="149"/>
      <c r="G6" s="149"/>
    </row>
    <row r="7" spans="2:7" ht="12.95" customHeight="1" x14ac:dyDescent="0.25">
      <c r="B7" s="102" t="s">
        <v>55</v>
      </c>
      <c r="C7" s="102" t="s">
        <v>56</v>
      </c>
      <c r="D7" s="87">
        <v>0.81</v>
      </c>
      <c r="E7" s="87">
        <v>0.8</v>
      </c>
      <c r="F7" s="149"/>
      <c r="G7" s="149"/>
    </row>
    <row r="8" spans="2:7" ht="12.95" customHeight="1" x14ac:dyDescent="0.25">
      <c r="B8" s="74" t="s">
        <v>256</v>
      </c>
      <c r="C8" s="93" t="s">
        <v>257</v>
      </c>
      <c r="D8" s="87">
        <v>1.35</v>
      </c>
      <c r="E8" s="87">
        <v>1.35</v>
      </c>
      <c r="F8" s="149"/>
      <c r="G8" s="149"/>
    </row>
    <row r="9" spans="2:7" ht="12.95" customHeight="1" x14ac:dyDescent="0.25">
      <c r="B9" s="241" t="s">
        <v>60</v>
      </c>
      <c r="C9" s="242"/>
      <c r="D9" s="242"/>
      <c r="E9" s="243"/>
    </row>
    <row r="10" spans="2:7" ht="12.95" customHeight="1" x14ac:dyDescent="0.25">
      <c r="B10" s="102" t="s">
        <v>274</v>
      </c>
      <c r="C10" s="102" t="s">
        <v>273</v>
      </c>
      <c r="D10" s="151">
        <v>0.51</v>
      </c>
      <c r="E10" s="148">
        <v>0.67</v>
      </c>
    </row>
    <row r="11" spans="2:7" ht="12.95" customHeight="1" x14ac:dyDescent="0.25">
      <c r="B11" s="241" t="s">
        <v>61</v>
      </c>
      <c r="C11" s="242"/>
      <c r="D11" s="242"/>
      <c r="E11" s="243"/>
    </row>
    <row r="12" spans="2:7" ht="12.95" customHeight="1" x14ac:dyDescent="0.25">
      <c r="B12" s="102" t="s">
        <v>65</v>
      </c>
      <c r="C12" s="102" t="s">
        <v>66</v>
      </c>
      <c r="D12" s="87">
        <v>7</v>
      </c>
      <c r="E12" s="87">
        <v>7</v>
      </c>
    </row>
    <row r="13" spans="2:7" ht="12.95" customHeight="1" x14ac:dyDescent="0.25">
      <c r="B13" s="102" t="s">
        <v>252</v>
      </c>
      <c r="C13" s="102" t="s">
        <v>253</v>
      </c>
      <c r="D13" s="87">
        <v>0.69</v>
      </c>
      <c r="E13" s="87">
        <v>0.69</v>
      </c>
    </row>
    <row r="14" spans="2:7" ht="12.95" customHeight="1" x14ac:dyDescent="0.25">
      <c r="B14" s="241" t="s">
        <v>70</v>
      </c>
      <c r="C14" s="242"/>
      <c r="D14" s="242"/>
      <c r="E14" s="243"/>
    </row>
    <row r="15" spans="2:7" ht="12.95" customHeight="1" x14ac:dyDescent="0.25">
      <c r="B15" s="74" t="s">
        <v>203</v>
      </c>
      <c r="C15" s="74" t="s">
        <v>204</v>
      </c>
      <c r="D15" s="87">
        <v>24.9</v>
      </c>
      <c r="E15" s="87">
        <v>24.9</v>
      </c>
    </row>
    <row r="16" spans="2:7" ht="12.95" customHeight="1" x14ac:dyDescent="0.25">
      <c r="B16" s="102" t="s">
        <v>102</v>
      </c>
      <c r="C16" s="102" t="s">
        <v>103</v>
      </c>
      <c r="D16" s="151">
        <v>2</v>
      </c>
      <c r="E16" s="151">
        <v>2</v>
      </c>
    </row>
    <row r="17" spans="2:5" ht="12.95" customHeight="1" x14ac:dyDescent="0.25">
      <c r="B17" s="241" t="s">
        <v>293</v>
      </c>
      <c r="C17" s="242"/>
      <c r="D17" s="242"/>
      <c r="E17" s="243"/>
    </row>
    <row r="18" spans="2:5" ht="12.95" customHeight="1" x14ac:dyDescent="0.25">
      <c r="B18" s="102" t="s">
        <v>225</v>
      </c>
      <c r="C18" s="102" t="s">
        <v>226</v>
      </c>
      <c r="D18" s="151">
        <v>13.65</v>
      </c>
      <c r="E18" s="151">
        <v>13.65</v>
      </c>
    </row>
    <row r="19" spans="2:5" x14ac:dyDescent="0.25">
      <c r="B19" s="241" t="s">
        <v>79</v>
      </c>
      <c r="C19" s="242"/>
      <c r="D19" s="242"/>
      <c r="E19" s="243"/>
    </row>
    <row r="20" spans="2:5" x14ac:dyDescent="0.25">
      <c r="B20" s="102" t="s">
        <v>104</v>
      </c>
      <c r="C20" s="102" t="s">
        <v>105</v>
      </c>
      <c r="D20" s="87">
        <v>2.11</v>
      </c>
      <c r="E20" s="87">
        <v>2.11</v>
      </c>
    </row>
    <row r="21" spans="2:5" ht="12.95" customHeight="1" x14ac:dyDescent="0.25">
      <c r="B21" s="102" t="s">
        <v>212</v>
      </c>
      <c r="C21" s="102" t="s">
        <v>213</v>
      </c>
      <c r="D21" s="87">
        <v>5.99</v>
      </c>
      <c r="E21" s="87">
        <v>5.99</v>
      </c>
    </row>
    <row r="22" spans="2:5" ht="12.95" customHeight="1" x14ac:dyDescent="0.25">
      <c r="B22" s="102" t="s">
        <v>291</v>
      </c>
      <c r="C22" s="102" t="s">
        <v>292</v>
      </c>
      <c r="D22" s="87">
        <v>11</v>
      </c>
      <c r="E22" s="146">
        <v>11</v>
      </c>
    </row>
    <row r="23" spans="2:5" ht="15.6" customHeight="1" x14ac:dyDescent="0.25">
      <c r="B23" s="244" t="s">
        <v>321</v>
      </c>
      <c r="C23" s="245"/>
      <c r="D23" s="245"/>
      <c r="E23" s="245"/>
    </row>
    <row r="24" spans="2:5" ht="15.6" customHeight="1" x14ac:dyDescent="0.25">
      <c r="B24" s="130" t="s">
        <v>40</v>
      </c>
      <c r="C24" s="130" t="s">
        <v>41</v>
      </c>
      <c r="D24" s="130" t="s">
        <v>94</v>
      </c>
      <c r="E24" s="130" t="s">
        <v>95</v>
      </c>
    </row>
    <row r="25" spans="2:5" ht="14.1" customHeight="1" x14ac:dyDescent="0.25">
      <c r="B25" s="246" t="s">
        <v>52</v>
      </c>
      <c r="C25" s="247"/>
      <c r="D25" s="247"/>
      <c r="E25" s="248"/>
    </row>
    <row r="26" spans="2:5" ht="14.1" customHeight="1" x14ac:dyDescent="0.25">
      <c r="B26" s="124" t="s">
        <v>106</v>
      </c>
      <c r="C26" s="124" t="s">
        <v>107</v>
      </c>
      <c r="D26" s="152">
        <v>0.94</v>
      </c>
      <c r="E26" s="152">
        <v>0.94</v>
      </c>
    </row>
    <row r="27" spans="2:5" ht="14.1" customHeight="1" x14ac:dyDescent="0.25">
      <c r="B27" s="124" t="s">
        <v>108</v>
      </c>
      <c r="C27" s="124" t="s">
        <v>109</v>
      </c>
      <c r="D27" s="151">
        <v>0.75</v>
      </c>
      <c r="E27" s="151">
        <v>0.75</v>
      </c>
    </row>
    <row r="28" spans="2:5" ht="14.1" customHeight="1" x14ac:dyDescent="0.25">
      <c r="B28" s="124" t="s">
        <v>110</v>
      </c>
      <c r="C28" s="124" t="s">
        <v>111</v>
      </c>
      <c r="D28" s="152">
        <v>1</v>
      </c>
      <c r="E28" s="152">
        <v>1</v>
      </c>
    </row>
    <row r="29" spans="2:5" ht="14.1" customHeight="1" x14ac:dyDescent="0.25">
      <c r="B29" s="124" t="s">
        <v>171</v>
      </c>
      <c r="C29" s="124" t="s">
        <v>172</v>
      </c>
      <c r="D29" s="153">
        <v>1</v>
      </c>
      <c r="E29" s="152">
        <v>1</v>
      </c>
    </row>
    <row r="30" spans="2:5" ht="14.1" customHeight="1" x14ac:dyDescent="0.25">
      <c r="B30" s="124" t="s">
        <v>208</v>
      </c>
      <c r="C30" s="124" t="s">
        <v>209</v>
      </c>
      <c r="D30" s="87">
        <v>1.05</v>
      </c>
      <c r="E30" s="87">
        <v>1.05</v>
      </c>
    </row>
    <row r="31" spans="2:5" ht="14.1" customHeight="1" x14ac:dyDescent="0.25">
      <c r="B31" s="102" t="s">
        <v>254</v>
      </c>
      <c r="C31" s="102" t="s">
        <v>255</v>
      </c>
      <c r="D31" s="87">
        <v>1</v>
      </c>
      <c r="E31" s="87">
        <v>1</v>
      </c>
    </row>
    <row r="32" spans="2:5" ht="14.1" customHeight="1" x14ac:dyDescent="0.25">
      <c r="B32" s="124" t="s">
        <v>261</v>
      </c>
      <c r="C32" s="124" t="s">
        <v>262</v>
      </c>
      <c r="D32" s="87">
        <v>1.01</v>
      </c>
      <c r="E32" s="87">
        <v>1.01</v>
      </c>
    </row>
    <row r="33" spans="2:5" ht="14.1" customHeight="1" x14ac:dyDescent="0.25">
      <c r="B33" s="124" t="s">
        <v>269</v>
      </c>
      <c r="C33" s="124" t="s">
        <v>270</v>
      </c>
      <c r="D33" s="87">
        <v>0.11</v>
      </c>
      <c r="E33" s="87">
        <v>0.11</v>
      </c>
    </row>
    <row r="34" spans="2:5" ht="14.1" customHeight="1" x14ac:dyDescent="0.25">
      <c r="B34" s="124" t="s">
        <v>238</v>
      </c>
      <c r="C34" s="124" t="s">
        <v>239</v>
      </c>
      <c r="D34" s="87">
        <v>0.05</v>
      </c>
      <c r="E34" s="87">
        <v>0.05</v>
      </c>
    </row>
    <row r="35" spans="2:5" ht="14.1" customHeight="1" x14ac:dyDescent="0.25">
      <c r="B35" s="124" t="s">
        <v>200</v>
      </c>
      <c r="C35" s="124" t="s">
        <v>201</v>
      </c>
      <c r="D35" s="87">
        <v>7.0000000000000007E-2</v>
      </c>
      <c r="E35" s="87">
        <v>7.0000000000000007E-2</v>
      </c>
    </row>
    <row r="36" spans="2:5" ht="14.1" customHeight="1" x14ac:dyDescent="0.25">
      <c r="B36" s="102" t="s">
        <v>271</v>
      </c>
      <c r="C36" s="102" t="s">
        <v>272</v>
      </c>
      <c r="D36" s="87">
        <v>1</v>
      </c>
      <c r="E36" s="87">
        <v>1</v>
      </c>
    </row>
    <row r="37" spans="2:5" ht="14.1" customHeight="1" x14ac:dyDescent="0.25">
      <c r="B37" s="102" t="s">
        <v>289</v>
      </c>
      <c r="C37" s="102" t="s">
        <v>290</v>
      </c>
      <c r="D37" s="87">
        <v>0.85</v>
      </c>
      <c r="E37" s="87">
        <v>0.85</v>
      </c>
    </row>
    <row r="38" spans="2:5" ht="14.1" customHeight="1" x14ac:dyDescent="0.25">
      <c r="B38" s="102" t="s">
        <v>306</v>
      </c>
      <c r="C38" s="102" t="s">
        <v>303</v>
      </c>
      <c r="D38" s="87">
        <v>1</v>
      </c>
      <c r="E38" s="87">
        <v>1</v>
      </c>
    </row>
    <row r="39" spans="2:5" ht="14.1" customHeight="1" x14ac:dyDescent="0.25">
      <c r="B39" s="102" t="s">
        <v>307</v>
      </c>
      <c r="C39" s="102" t="s">
        <v>308</v>
      </c>
      <c r="D39" s="87">
        <v>0.09</v>
      </c>
      <c r="E39" s="87">
        <v>0.09</v>
      </c>
    </row>
    <row r="40" spans="2:5" ht="14.1" customHeight="1" x14ac:dyDescent="0.25">
      <c r="B40" s="102" t="s">
        <v>221</v>
      </c>
      <c r="C40" s="102" t="s">
        <v>222</v>
      </c>
      <c r="D40" s="87">
        <v>0.2</v>
      </c>
      <c r="E40" s="87">
        <v>0.2</v>
      </c>
    </row>
    <row r="41" spans="2:5" ht="14.1" customHeight="1" x14ac:dyDescent="0.25">
      <c r="B41" s="124" t="s">
        <v>218</v>
      </c>
      <c r="C41" s="124" t="s">
        <v>219</v>
      </c>
      <c r="D41" s="87">
        <v>0.27</v>
      </c>
      <c r="E41" s="87">
        <v>0.27</v>
      </c>
    </row>
    <row r="42" spans="2:5" ht="12.75" customHeight="1" x14ac:dyDescent="0.25">
      <c r="B42" s="244" t="s">
        <v>321</v>
      </c>
      <c r="C42" s="245"/>
      <c r="D42" s="245"/>
      <c r="E42" s="245"/>
    </row>
    <row r="43" spans="2:5" ht="15.6" customHeight="1" x14ac:dyDescent="0.25">
      <c r="B43" s="130" t="s">
        <v>40</v>
      </c>
      <c r="C43" s="130" t="s">
        <v>41</v>
      </c>
      <c r="D43" s="130" t="s">
        <v>94</v>
      </c>
      <c r="E43" s="130" t="s">
        <v>95</v>
      </c>
    </row>
    <row r="44" spans="2:5" ht="14.1" customHeight="1" x14ac:dyDescent="0.25">
      <c r="B44" s="241" t="s">
        <v>170</v>
      </c>
      <c r="C44" s="242"/>
      <c r="D44" s="242"/>
      <c r="E44" s="243"/>
    </row>
    <row r="45" spans="2:5" ht="14.1" customHeight="1" x14ac:dyDescent="0.25">
      <c r="B45" s="154" t="s">
        <v>295</v>
      </c>
      <c r="C45" s="154" t="s">
        <v>297</v>
      </c>
      <c r="D45" s="87">
        <v>1.26</v>
      </c>
      <c r="E45" s="87">
        <v>1.26</v>
      </c>
    </row>
    <row r="46" spans="2:5" ht="14.1" customHeight="1" x14ac:dyDescent="0.25">
      <c r="B46" s="154" t="s">
        <v>182</v>
      </c>
      <c r="C46" s="154" t="s">
        <v>183</v>
      </c>
      <c r="D46" s="87">
        <v>0.68</v>
      </c>
      <c r="E46" s="87">
        <v>0.68</v>
      </c>
    </row>
    <row r="47" spans="2:5" ht="14.1" customHeight="1" x14ac:dyDescent="0.25">
      <c r="B47" s="241" t="s">
        <v>61</v>
      </c>
      <c r="C47" s="242"/>
      <c r="D47" s="242"/>
      <c r="E47" s="243"/>
    </row>
    <row r="48" spans="2:5" ht="14.1" customHeight="1" x14ac:dyDescent="0.25">
      <c r="B48" s="124" t="s">
        <v>246</v>
      </c>
      <c r="C48" s="124" t="s">
        <v>247</v>
      </c>
      <c r="D48" s="87">
        <v>1</v>
      </c>
      <c r="E48" s="87">
        <v>1</v>
      </c>
    </row>
    <row r="49" spans="2:7" ht="14.1" customHeight="1" x14ac:dyDescent="0.25">
      <c r="B49" s="49" t="s">
        <v>112</v>
      </c>
      <c r="C49" s="49" t="s">
        <v>113</v>
      </c>
      <c r="D49" s="87">
        <v>1.55</v>
      </c>
      <c r="E49" s="87">
        <v>1.55</v>
      </c>
      <c r="F49" s="155"/>
      <c r="G49" s="155"/>
    </row>
    <row r="50" spans="2:7" ht="14.1" customHeight="1" x14ac:dyDescent="0.25">
      <c r="B50" s="241" t="s">
        <v>70</v>
      </c>
      <c r="C50" s="242"/>
      <c r="D50" s="242"/>
      <c r="E50" s="243"/>
    </row>
    <row r="51" spans="2:7" ht="14.1" customHeight="1" x14ac:dyDescent="0.25">
      <c r="B51" s="124" t="s">
        <v>227</v>
      </c>
      <c r="C51" s="124" t="s">
        <v>228</v>
      </c>
      <c r="D51" s="151">
        <v>100</v>
      </c>
      <c r="E51" s="151">
        <v>100</v>
      </c>
    </row>
    <row r="52" spans="2:7" ht="14.1" customHeight="1" x14ac:dyDescent="0.25">
      <c r="B52" s="124" t="s">
        <v>189</v>
      </c>
      <c r="C52" s="124" t="s">
        <v>190</v>
      </c>
      <c r="D52" s="151">
        <v>3</v>
      </c>
      <c r="E52" s="151">
        <v>3</v>
      </c>
    </row>
    <row r="53" spans="2:7" ht="14.1" customHeight="1" x14ac:dyDescent="0.25">
      <c r="B53" s="244" t="s">
        <v>320</v>
      </c>
      <c r="C53" s="245"/>
      <c r="D53" s="245"/>
      <c r="E53" s="245"/>
    </row>
    <row r="54" spans="2:7" ht="14.1" customHeight="1" x14ac:dyDescent="0.25">
      <c r="B54" s="130" t="s">
        <v>40</v>
      </c>
      <c r="C54" s="130" t="s">
        <v>41</v>
      </c>
      <c r="D54" s="130" t="s">
        <v>94</v>
      </c>
      <c r="E54" s="130" t="s">
        <v>95</v>
      </c>
    </row>
    <row r="55" spans="2:7" ht="14.1" customHeight="1" x14ac:dyDescent="0.25">
      <c r="B55" s="241" t="s">
        <v>70</v>
      </c>
      <c r="C55" s="242"/>
      <c r="D55" s="242"/>
      <c r="E55" s="243"/>
    </row>
    <row r="56" spans="2:7" ht="14.1" customHeight="1" x14ac:dyDescent="0.25">
      <c r="B56" s="102" t="s">
        <v>34</v>
      </c>
      <c r="C56" s="102" t="s">
        <v>87</v>
      </c>
      <c r="D56" s="151">
        <v>1.4</v>
      </c>
      <c r="E56" s="151">
        <v>1.4</v>
      </c>
    </row>
    <row r="57" spans="2:7" ht="14.1" customHeight="1" x14ac:dyDescent="0.25">
      <c r="B57" s="241" t="s">
        <v>293</v>
      </c>
      <c r="C57" s="242"/>
      <c r="D57" s="242"/>
      <c r="E57" s="243"/>
    </row>
    <row r="58" spans="2:7" ht="14.1" customHeight="1" x14ac:dyDescent="0.25">
      <c r="B58" s="102" t="s">
        <v>229</v>
      </c>
      <c r="C58" s="102" t="s">
        <v>230</v>
      </c>
      <c r="D58" s="151">
        <v>25.06</v>
      </c>
      <c r="E58" s="151">
        <v>24.3</v>
      </c>
    </row>
  </sheetData>
  <mergeCells count="16">
    <mergeCell ref="B1:E1"/>
    <mergeCell ref="B3:E3"/>
    <mergeCell ref="B14:E14"/>
    <mergeCell ref="B19:E19"/>
    <mergeCell ref="B9:E9"/>
    <mergeCell ref="B17:E17"/>
    <mergeCell ref="B57:E57"/>
    <mergeCell ref="B50:E50"/>
    <mergeCell ref="B44:E44"/>
    <mergeCell ref="B47:E47"/>
    <mergeCell ref="B11:E11"/>
    <mergeCell ref="B55:E55"/>
    <mergeCell ref="B23:E23"/>
    <mergeCell ref="B25:E25"/>
    <mergeCell ref="B53:E53"/>
    <mergeCell ref="B42:E42"/>
  </mergeCells>
  <pageMargins left="0.25" right="0" top="0.25" bottom="0.25" header="0" footer="0"/>
  <pageSetup paperSize="9" scale="95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9"/>
  <sheetViews>
    <sheetView rightToLeft="1" workbookViewId="0">
      <selection activeCell="L11" sqref="L11"/>
    </sheetView>
  </sheetViews>
  <sheetFormatPr defaultRowHeight="18.75" x14ac:dyDescent="0.3"/>
  <cols>
    <col min="1" max="1" width="3.25" style="128" customWidth="1"/>
    <col min="2" max="2" width="22.125" style="129" bestFit="1" customWidth="1"/>
    <col min="3" max="3" width="10.875" style="129" customWidth="1"/>
    <col min="4" max="4" width="10.125" style="129" customWidth="1"/>
    <col min="5" max="5" width="14.25" style="129" customWidth="1"/>
    <col min="6" max="6" width="18.125" style="129" customWidth="1"/>
    <col min="7" max="256" width="9" style="128"/>
    <col min="257" max="257" width="3.25" style="128" customWidth="1"/>
    <col min="258" max="258" width="22.125" style="128" bestFit="1" customWidth="1"/>
    <col min="259" max="259" width="10.875" style="128" customWidth="1"/>
    <col min="260" max="260" width="10.125" style="128" customWidth="1"/>
    <col min="261" max="261" width="14.25" style="128" customWidth="1"/>
    <col min="262" max="262" width="18.125" style="128" customWidth="1"/>
    <col min="263" max="512" width="9" style="128"/>
    <col min="513" max="513" width="3.25" style="128" customWidth="1"/>
    <col min="514" max="514" width="22.125" style="128" bestFit="1" customWidth="1"/>
    <col min="515" max="515" width="10.875" style="128" customWidth="1"/>
    <col min="516" max="516" width="10.125" style="128" customWidth="1"/>
    <col min="517" max="517" width="14.25" style="128" customWidth="1"/>
    <col min="518" max="518" width="18.125" style="128" customWidth="1"/>
    <col min="519" max="768" width="9" style="128"/>
    <col min="769" max="769" width="3.25" style="128" customWidth="1"/>
    <col min="770" max="770" width="22.125" style="128" bestFit="1" customWidth="1"/>
    <col min="771" max="771" width="10.875" style="128" customWidth="1"/>
    <col min="772" max="772" width="10.125" style="128" customWidth="1"/>
    <col min="773" max="773" width="14.25" style="128" customWidth="1"/>
    <col min="774" max="774" width="18.125" style="128" customWidth="1"/>
    <col min="775" max="1024" width="9" style="128"/>
    <col min="1025" max="1025" width="3.25" style="128" customWidth="1"/>
    <col min="1026" max="1026" width="22.125" style="128" bestFit="1" customWidth="1"/>
    <col min="1027" max="1027" width="10.875" style="128" customWidth="1"/>
    <col min="1028" max="1028" width="10.125" style="128" customWidth="1"/>
    <col min="1029" max="1029" width="14.25" style="128" customWidth="1"/>
    <col min="1030" max="1030" width="18.125" style="128" customWidth="1"/>
    <col min="1031" max="1280" width="9" style="128"/>
    <col min="1281" max="1281" width="3.25" style="128" customWidth="1"/>
    <col min="1282" max="1282" width="22.125" style="128" bestFit="1" customWidth="1"/>
    <col min="1283" max="1283" width="10.875" style="128" customWidth="1"/>
    <col min="1284" max="1284" width="10.125" style="128" customWidth="1"/>
    <col min="1285" max="1285" width="14.25" style="128" customWidth="1"/>
    <col min="1286" max="1286" width="18.125" style="128" customWidth="1"/>
    <col min="1287" max="1536" width="9" style="128"/>
    <col min="1537" max="1537" width="3.25" style="128" customWidth="1"/>
    <col min="1538" max="1538" width="22.125" style="128" bestFit="1" customWidth="1"/>
    <col min="1539" max="1539" width="10.875" style="128" customWidth="1"/>
    <col min="1540" max="1540" width="10.125" style="128" customWidth="1"/>
    <col min="1541" max="1541" width="14.25" style="128" customWidth="1"/>
    <col min="1542" max="1542" width="18.125" style="128" customWidth="1"/>
    <col min="1543" max="1792" width="9" style="128"/>
    <col min="1793" max="1793" width="3.25" style="128" customWidth="1"/>
    <col min="1794" max="1794" width="22.125" style="128" bestFit="1" customWidth="1"/>
    <col min="1795" max="1795" width="10.875" style="128" customWidth="1"/>
    <col min="1796" max="1796" width="10.125" style="128" customWidth="1"/>
    <col min="1797" max="1797" width="14.25" style="128" customWidth="1"/>
    <col min="1798" max="1798" width="18.125" style="128" customWidth="1"/>
    <col min="1799" max="2048" width="9" style="128"/>
    <col min="2049" max="2049" width="3.25" style="128" customWidth="1"/>
    <col min="2050" max="2050" width="22.125" style="128" bestFit="1" customWidth="1"/>
    <col min="2051" max="2051" width="10.875" style="128" customWidth="1"/>
    <col min="2052" max="2052" width="10.125" style="128" customWidth="1"/>
    <col min="2053" max="2053" width="14.25" style="128" customWidth="1"/>
    <col min="2054" max="2054" width="18.125" style="128" customWidth="1"/>
    <col min="2055" max="2304" width="9" style="128"/>
    <col min="2305" max="2305" width="3.25" style="128" customWidth="1"/>
    <col min="2306" max="2306" width="22.125" style="128" bestFit="1" customWidth="1"/>
    <col min="2307" max="2307" width="10.875" style="128" customWidth="1"/>
    <col min="2308" max="2308" width="10.125" style="128" customWidth="1"/>
    <col min="2309" max="2309" width="14.25" style="128" customWidth="1"/>
    <col min="2310" max="2310" width="18.125" style="128" customWidth="1"/>
    <col min="2311" max="2560" width="9" style="128"/>
    <col min="2561" max="2561" width="3.25" style="128" customWidth="1"/>
    <col min="2562" max="2562" width="22.125" style="128" bestFit="1" customWidth="1"/>
    <col min="2563" max="2563" width="10.875" style="128" customWidth="1"/>
    <col min="2564" max="2564" width="10.125" style="128" customWidth="1"/>
    <col min="2565" max="2565" width="14.25" style="128" customWidth="1"/>
    <col min="2566" max="2566" width="18.125" style="128" customWidth="1"/>
    <col min="2567" max="2816" width="9" style="128"/>
    <col min="2817" max="2817" width="3.25" style="128" customWidth="1"/>
    <col min="2818" max="2818" width="22.125" style="128" bestFit="1" customWidth="1"/>
    <col min="2819" max="2819" width="10.875" style="128" customWidth="1"/>
    <col min="2820" max="2820" width="10.125" style="128" customWidth="1"/>
    <col min="2821" max="2821" width="14.25" style="128" customWidth="1"/>
    <col min="2822" max="2822" width="18.125" style="128" customWidth="1"/>
    <col min="2823" max="3072" width="9" style="128"/>
    <col min="3073" max="3073" width="3.25" style="128" customWidth="1"/>
    <col min="3074" max="3074" width="22.125" style="128" bestFit="1" customWidth="1"/>
    <col min="3075" max="3075" width="10.875" style="128" customWidth="1"/>
    <col min="3076" max="3076" width="10.125" style="128" customWidth="1"/>
    <col min="3077" max="3077" width="14.25" style="128" customWidth="1"/>
    <col min="3078" max="3078" width="18.125" style="128" customWidth="1"/>
    <col min="3079" max="3328" width="9" style="128"/>
    <col min="3329" max="3329" width="3.25" style="128" customWidth="1"/>
    <col min="3330" max="3330" width="22.125" style="128" bestFit="1" customWidth="1"/>
    <col min="3331" max="3331" width="10.875" style="128" customWidth="1"/>
    <col min="3332" max="3332" width="10.125" style="128" customWidth="1"/>
    <col min="3333" max="3333" width="14.25" style="128" customWidth="1"/>
    <col min="3334" max="3334" width="18.125" style="128" customWidth="1"/>
    <col min="3335" max="3584" width="9" style="128"/>
    <col min="3585" max="3585" width="3.25" style="128" customWidth="1"/>
    <col min="3586" max="3586" width="22.125" style="128" bestFit="1" customWidth="1"/>
    <col min="3587" max="3587" width="10.875" style="128" customWidth="1"/>
    <col min="3588" max="3588" width="10.125" style="128" customWidth="1"/>
    <col min="3589" max="3589" width="14.25" style="128" customWidth="1"/>
    <col min="3590" max="3590" width="18.125" style="128" customWidth="1"/>
    <col min="3591" max="3840" width="9" style="128"/>
    <col min="3841" max="3841" width="3.25" style="128" customWidth="1"/>
    <col min="3842" max="3842" width="22.125" style="128" bestFit="1" customWidth="1"/>
    <col min="3843" max="3843" width="10.875" style="128" customWidth="1"/>
    <col min="3844" max="3844" width="10.125" style="128" customWidth="1"/>
    <col min="3845" max="3845" width="14.25" style="128" customWidth="1"/>
    <col min="3846" max="3846" width="18.125" style="128" customWidth="1"/>
    <col min="3847" max="4096" width="9" style="128"/>
    <col min="4097" max="4097" width="3.25" style="128" customWidth="1"/>
    <col min="4098" max="4098" width="22.125" style="128" bestFit="1" customWidth="1"/>
    <col min="4099" max="4099" width="10.875" style="128" customWidth="1"/>
    <col min="4100" max="4100" width="10.125" style="128" customWidth="1"/>
    <col min="4101" max="4101" width="14.25" style="128" customWidth="1"/>
    <col min="4102" max="4102" width="18.125" style="128" customWidth="1"/>
    <col min="4103" max="4352" width="9" style="128"/>
    <col min="4353" max="4353" width="3.25" style="128" customWidth="1"/>
    <col min="4354" max="4354" width="22.125" style="128" bestFit="1" customWidth="1"/>
    <col min="4355" max="4355" width="10.875" style="128" customWidth="1"/>
    <col min="4356" max="4356" width="10.125" style="128" customWidth="1"/>
    <col min="4357" max="4357" width="14.25" style="128" customWidth="1"/>
    <col min="4358" max="4358" width="18.125" style="128" customWidth="1"/>
    <col min="4359" max="4608" width="9" style="128"/>
    <col min="4609" max="4609" width="3.25" style="128" customWidth="1"/>
    <col min="4610" max="4610" width="22.125" style="128" bestFit="1" customWidth="1"/>
    <col min="4611" max="4611" width="10.875" style="128" customWidth="1"/>
    <col min="4612" max="4612" width="10.125" style="128" customWidth="1"/>
    <col min="4613" max="4613" width="14.25" style="128" customWidth="1"/>
    <col min="4614" max="4614" width="18.125" style="128" customWidth="1"/>
    <col min="4615" max="4864" width="9" style="128"/>
    <col min="4865" max="4865" width="3.25" style="128" customWidth="1"/>
    <col min="4866" max="4866" width="22.125" style="128" bestFit="1" customWidth="1"/>
    <col min="4867" max="4867" width="10.875" style="128" customWidth="1"/>
    <col min="4868" max="4868" width="10.125" style="128" customWidth="1"/>
    <col min="4869" max="4869" width="14.25" style="128" customWidth="1"/>
    <col min="4870" max="4870" width="18.125" style="128" customWidth="1"/>
    <col min="4871" max="5120" width="9" style="128"/>
    <col min="5121" max="5121" width="3.25" style="128" customWidth="1"/>
    <col min="5122" max="5122" width="22.125" style="128" bestFit="1" customWidth="1"/>
    <col min="5123" max="5123" width="10.875" style="128" customWidth="1"/>
    <col min="5124" max="5124" width="10.125" style="128" customWidth="1"/>
    <col min="5125" max="5125" width="14.25" style="128" customWidth="1"/>
    <col min="5126" max="5126" width="18.125" style="128" customWidth="1"/>
    <col min="5127" max="5376" width="9" style="128"/>
    <col min="5377" max="5377" width="3.25" style="128" customWidth="1"/>
    <col min="5378" max="5378" width="22.125" style="128" bestFit="1" customWidth="1"/>
    <col min="5379" max="5379" width="10.875" style="128" customWidth="1"/>
    <col min="5380" max="5380" width="10.125" style="128" customWidth="1"/>
    <col min="5381" max="5381" width="14.25" style="128" customWidth="1"/>
    <col min="5382" max="5382" width="18.125" style="128" customWidth="1"/>
    <col min="5383" max="5632" width="9" style="128"/>
    <col min="5633" max="5633" width="3.25" style="128" customWidth="1"/>
    <col min="5634" max="5634" width="22.125" style="128" bestFit="1" customWidth="1"/>
    <col min="5635" max="5635" width="10.875" style="128" customWidth="1"/>
    <col min="5636" max="5636" width="10.125" style="128" customWidth="1"/>
    <col min="5637" max="5637" width="14.25" style="128" customWidth="1"/>
    <col min="5638" max="5638" width="18.125" style="128" customWidth="1"/>
    <col min="5639" max="5888" width="9" style="128"/>
    <col min="5889" max="5889" width="3.25" style="128" customWidth="1"/>
    <col min="5890" max="5890" width="22.125" style="128" bestFit="1" customWidth="1"/>
    <col min="5891" max="5891" width="10.875" style="128" customWidth="1"/>
    <col min="5892" max="5892" width="10.125" style="128" customWidth="1"/>
    <col min="5893" max="5893" width="14.25" style="128" customWidth="1"/>
    <col min="5894" max="5894" width="18.125" style="128" customWidth="1"/>
    <col min="5895" max="6144" width="9" style="128"/>
    <col min="6145" max="6145" width="3.25" style="128" customWidth="1"/>
    <col min="6146" max="6146" width="22.125" style="128" bestFit="1" customWidth="1"/>
    <col min="6147" max="6147" width="10.875" style="128" customWidth="1"/>
    <col min="6148" max="6148" width="10.125" style="128" customWidth="1"/>
    <col min="6149" max="6149" width="14.25" style="128" customWidth="1"/>
    <col min="6150" max="6150" width="18.125" style="128" customWidth="1"/>
    <col min="6151" max="6400" width="9" style="128"/>
    <col min="6401" max="6401" width="3.25" style="128" customWidth="1"/>
    <col min="6402" max="6402" width="22.125" style="128" bestFit="1" customWidth="1"/>
    <col min="6403" max="6403" width="10.875" style="128" customWidth="1"/>
    <col min="6404" max="6404" width="10.125" style="128" customWidth="1"/>
    <col min="6405" max="6405" width="14.25" style="128" customWidth="1"/>
    <col min="6406" max="6406" width="18.125" style="128" customWidth="1"/>
    <col min="6407" max="6656" width="9" style="128"/>
    <col min="6657" max="6657" width="3.25" style="128" customWidth="1"/>
    <col min="6658" max="6658" width="22.125" style="128" bestFit="1" customWidth="1"/>
    <col min="6659" max="6659" width="10.875" style="128" customWidth="1"/>
    <col min="6660" max="6660" width="10.125" style="128" customWidth="1"/>
    <col min="6661" max="6661" width="14.25" style="128" customWidth="1"/>
    <col min="6662" max="6662" width="18.125" style="128" customWidth="1"/>
    <col min="6663" max="6912" width="9" style="128"/>
    <col min="6913" max="6913" width="3.25" style="128" customWidth="1"/>
    <col min="6914" max="6914" width="22.125" style="128" bestFit="1" customWidth="1"/>
    <col min="6915" max="6915" width="10.875" style="128" customWidth="1"/>
    <col min="6916" max="6916" width="10.125" style="128" customWidth="1"/>
    <col min="6917" max="6917" width="14.25" style="128" customWidth="1"/>
    <col min="6918" max="6918" width="18.125" style="128" customWidth="1"/>
    <col min="6919" max="7168" width="9" style="128"/>
    <col min="7169" max="7169" width="3.25" style="128" customWidth="1"/>
    <col min="7170" max="7170" width="22.125" style="128" bestFit="1" customWidth="1"/>
    <col min="7171" max="7171" width="10.875" style="128" customWidth="1"/>
    <col min="7172" max="7172" width="10.125" style="128" customWidth="1"/>
    <col min="7173" max="7173" width="14.25" style="128" customWidth="1"/>
    <col min="7174" max="7174" width="18.125" style="128" customWidth="1"/>
    <col min="7175" max="7424" width="9" style="128"/>
    <col min="7425" max="7425" width="3.25" style="128" customWidth="1"/>
    <col min="7426" max="7426" width="22.125" style="128" bestFit="1" customWidth="1"/>
    <col min="7427" max="7427" width="10.875" style="128" customWidth="1"/>
    <col min="7428" max="7428" width="10.125" style="128" customWidth="1"/>
    <col min="7429" max="7429" width="14.25" style="128" customWidth="1"/>
    <col min="7430" max="7430" width="18.125" style="128" customWidth="1"/>
    <col min="7431" max="7680" width="9" style="128"/>
    <col min="7681" max="7681" width="3.25" style="128" customWidth="1"/>
    <col min="7682" max="7682" width="22.125" style="128" bestFit="1" customWidth="1"/>
    <col min="7683" max="7683" width="10.875" style="128" customWidth="1"/>
    <col min="7684" max="7684" width="10.125" style="128" customWidth="1"/>
    <col min="7685" max="7685" width="14.25" style="128" customWidth="1"/>
    <col min="7686" max="7686" width="18.125" style="128" customWidth="1"/>
    <col min="7687" max="7936" width="9" style="128"/>
    <col min="7937" max="7937" width="3.25" style="128" customWidth="1"/>
    <col min="7938" max="7938" width="22.125" style="128" bestFit="1" customWidth="1"/>
    <col min="7939" max="7939" width="10.875" style="128" customWidth="1"/>
    <col min="7940" max="7940" width="10.125" style="128" customWidth="1"/>
    <col min="7941" max="7941" width="14.25" style="128" customWidth="1"/>
    <col min="7942" max="7942" width="18.125" style="128" customWidth="1"/>
    <col min="7943" max="8192" width="9" style="128"/>
    <col min="8193" max="8193" width="3.25" style="128" customWidth="1"/>
    <col min="8194" max="8194" width="22.125" style="128" bestFit="1" customWidth="1"/>
    <col min="8195" max="8195" width="10.875" style="128" customWidth="1"/>
    <col min="8196" max="8196" width="10.125" style="128" customWidth="1"/>
    <col min="8197" max="8197" width="14.25" style="128" customWidth="1"/>
    <col min="8198" max="8198" width="18.125" style="128" customWidth="1"/>
    <col min="8199" max="8448" width="9" style="128"/>
    <col min="8449" max="8449" width="3.25" style="128" customWidth="1"/>
    <col min="8450" max="8450" width="22.125" style="128" bestFit="1" customWidth="1"/>
    <col min="8451" max="8451" width="10.875" style="128" customWidth="1"/>
    <col min="8452" max="8452" width="10.125" style="128" customWidth="1"/>
    <col min="8453" max="8453" width="14.25" style="128" customWidth="1"/>
    <col min="8454" max="8454" width="18.125" style="128" customWidth="1"/>
    <col min="8455" max="8704" width="9" style="128"/>
    <col min="8705" max="8705" width="3.25" style="128" customWidth="1"/>
    <col min="8706" max="8706" width="22.125" style="128" bestFit="1" customWidth="1"/>
    <col min="8707" max="8707" width="10.875" style="128" customWidth="1"/>
    <col min="8708" max="8708" width="10.125" style="128" customWidth="1"/>
    <col min="8709" max="8709" width="14.25" style="128" customWidth="1"/>
    <col min="8710" max="8710" width="18.125" style="128" customWidth="1"/>
    <col min="8711" max="8960" width="9" style="128"/>
    <col min="8961" max="8961" width="3.25" style="128" customWidth="1"/>
    <col min="8962" max="8962" width="22.125" style="128" bestFit="1" customWidth="1"/>
    <col min="8963" max="8963" width="10.875" style="128" customWidth="1"/>
    <col min="8964" max="8964" width="10.125" style="128" customWidth="1"/>
    <col min="8965" max="8965" width="14.25" style="128" customWidth="1"/>
    <col min="8966" max="8966" width="18.125" style="128" customWidth="1"/>
    <col min="8967" max="9216" width="9" style="128"/>
    <col min="9217" max="9217" width="3.25" style="128" customWidth="1"/>
    <col min="9218" max="9218" width="22.125" style="128" bestFit="1" customWidth="1"/>
    <col min="9219" max="9219" width="10.875" style="128" customWidth="1"/>
    <col min="9220" max="9220" width="10.125" style="128" customWidth="1"/>
    <col min="9221" max="9221" width="14.25" style="128" customWidth="1"/>
    <col min="9222" max="9222" width="18.125" style="128" customWidth="1"/>
    <col min="9223" max="9472" width="9" style="128"/>
    <col min="9473" max="9473" width="3.25" style="128" customWidth="1"/>
    <col min="9474" max="9474" width="22.125" style="128" bestFit="1" customWidth="1"/>
    <col min="9475" max="9475" width="10.875" style="128" customWidth="1"/>
    <col min="9476" max="9476" width="10.125" style="128" customWidth="1"/>
    <col min="9477" max="9477" width="14.25" style="128" customWidth="1"/>
    <col min="9478" max="9478" width="18.125" style="128" customWidth="1"/>
    <col min="9479" max="9728" width="9" style="128"/>
    <col min="9729" max="9729" width="3.25" style="128" customWidth="1"/>
    <col min="9730" max="9730" width="22.125" style="128" bestFit="1" customWidth="1"/>
    <col min="9731" max="9731" width="10.875" style="128" customWidth="1"/>
    <col min="9732" max="9732" width="10.125" style="128" customWidth="1"/>
    <col min="9733" max="9733" width="14.25" style="128" customWidth="1"/>
    <col min="9734" max="9734" width="18.125" style="128" customWidth="1"/>
    <col min="9735" max="9984" width="9" style="128"/>
    <col min="9985" max="9985" width="3.25" style="128" customWidth="1"/>
    <col min="9986" max="9986" width="22.125" style="128" bestFit="1" customWidth="1"/>
    <col min="9987" max="9987" width="10.875" style="128" customWidth="1"/>
    <col min="9988" max="9988" width="10.125" style="128" customWidth="1"/>
    <col min="9989" max="9989" width="14.25" style="128" customWidth="1"/>
    <col min="9990" max="9990" width="18.125" style="128" customWidth="1"/>
    <col min="9991" max="10240" width="9" style="128"/>
    <col min="10241" max="10241" width="3.25" style="128" customWidth="1"/>
    <col min="10242" max="10242" width="22.125" style="128" bestFit="1" customWidth="1"/>
    <col min="10243" max="10243" width="10.875" style="128" customWidth="1"/>
    <col min="10244" max="10244" width="10.125" style="128" customWidth="1"/>
    <col min="10245" max="10245" width="14.25" style="128" customWidth="1"/>
    <col min="10246" max="10246" width="18.125" style="128" customWidth="1"/>
    <col min="10247" max="10496" width="9" style="128"/>
    <col min="10497" max="10497" width="3.25" style="128" customWidth="1"/>
    <col min="10498" max="10498" width="22.125" style="128" bestFit="1" customWidth="1"/>
    <col min="10499" max="10499" width="10.875" style="128" customWidth="1"/>
    <col min="10500" max="10500" width="10.125" style="128" customWidth="1"/>
    <col min="10501" max="10501" width="14.25" style="128" customWidth="1"/>
    <col min="10502" max="10502" width="18.125" style="128" customWidth="1"/>
    <col min="10503" max="10752" width="9" style="128"/>
    <col min="10753" max="10753" width="3.25" style="128" customWidth="1"/>
    <col min="10754" max="10754" width="22.125" style="128" bestFit="1" customWidth="1"/>
    <col min="10755" max="10755" width="10.875" style="128" customWidth="1"/>
    <col min="10756" max="10756" width="10.125" style="128" customWidth="1"/>
    <col min="10757" max="10757" width="14.25" style="128" customWidth="1"/>
    <col min="10758" max="10758" width="18.125" style="128" customWidth="1"/>
    <col min="10759" max="11008" width="9" style="128"/>
    <col min="11009" max="11009" width="3.25" style="128" customWidth="1"/>
    <col min="11010" max="11010" width="22.125" style="128" bestFit="1" customWidth="1"/>
    <col min="11011" max="11011" width="10.875" style="128" customWidth="1"/>
    <col min="11012" max="11012" width="10.125" style="128" customWidth="1"/>
    <col min="11013" max="11013" width="14.25" style="128" customWidth="1"/>
    <col min="11014" max="11014" width="18.125" style="128" customWidth="1"/>
    <col min="11015" max="11264" width="9" style="128"/>
    <col min="11265" max="11265" width="3.25" style="128" customWidth="1"/>
    <col min="11266" max="11266" width="22.125" style="128" bestFit="1" customWidth="1"/>
    <col min="11267" max="11267" width="10.875" style="128" customWidth="1"/>
    <col min="11268" max="11268" width="10.125" style="128" customWidth="1"/>
    <col min="11269" max="11269" width="14.25" style="128" customWidth="1"/>
    <col min="11270" max="11270" width="18.125" style="128" customWidth="1"/>
    <col min="11271" max="11520" width="9" style="128"/>
    <col min="11521" max="11521" width="3.25" style="128" customWidth="1"/>
    <col min="11522" max="11522" width="22.125" style="128" bestFit="1" customWidth="1"/>
    <col min="11523" max="11523" width="10.875" style="128" customWidth="1"/>
    <col min="11524" max="11524" width="10.125" style="128" customWidth="1"/>
    <col min="11525" max="11525" width="14.25" style="128" customWidth="1"/>
    <col min="11526" max="11526" width="18.125" style="128" customWidth="1"/>
    <col min="11527" max="11776" width="9" style="128"/>
    <col min="11777" max="11777" width="3.25" style="128" customWidth="1"/>
    <col min="11778" max="11778" width="22.125" style="128" bestFit="1" customWidth="1"/>
    <col min="11779" max="11779" width="10.875" style="128" customWidth="1"/>
    <col min="11780" max="11780" width="10.125" style="128" customWidth="1"/>
    <col min="11781" max="11781" width="14.25" style="128" customWidth="1"/>
    <col min="11782" max="11782" width="18.125" style="128" customWidth="1"/>
    <col min="11783" max="12032" width="9" style="128"/>
    <col min="12033" max="12033" width="3.25" style="128" customWidth="1"/>
    <col min="12034" max="12034" width="22.125" style="128" bestFit="1" customWidth="1"/>
    <col min="12035" max="12035" width="10.875" style="128" customWidth="1"/>
    <col min="12036" max="12036" width="10.125" style="128" customWidth="1"/>
    <col min="12037" max="12037" width="14.25" style="128" customWidth="1"/>
    <col min="12038" max="12038" width="18.125" style="128" customWidth="1"/>
    <col min="12039" max="12288" width="9" style="128"/>
    <col min="12289" max="12289" width="3.25" style="128" customWidth="1"/>
    <col min="12290" max="12290" width="22.125" style="128" bestFit="1" customWidth="1"/>
    <col min="12291" max="12291" width="10.875" style="128" customWidth="1"/>
    <col min="12292" max="12292" width="10.125" style="128" customWidth="1"/>
    <col min="12293" max="12293" width="14.25" style="128" customWidth="1"/>
    <col min="12294" max="12294" width="18.125" style="128" customWidth="1"/>
    <col min="12295" max="12544" width="9" style="128"/>
    <col min="12545" max="12545" width="3.25" style="128" customWidth="1"/>
    <col min="12546" max="12546" width="22.125" style="128" bestFit="1" customWidth="1"/>
    <col min="12547" max="12547" width="10.875" style="128" customWidth="1"/>
    <col min="12548" max="12548" width="10.125" style="128" customWidth="1"/>
    <col min="12549" max="12549" width="14.25" style="128" customWidth="1"/>
    <col min="12550" max="12550" width="18.125" style="128" customWidth="1"/>
    <col min="12551" max="12800" width="9" style="128"/>
    <col min="12801" max="12801" width="3.25" style="128" customWidth="1"/>
    <col min="12802" max="12802" width="22.125" style="128" bestFit="1" customWidth="1"/>
    <col min="12803" max="12803" width="10.875" style="128" customWidth="1"/>
    <col min="12804" max="12804" width="10.125" style="128" customWidth="1"/>
    <col min="12805" max="12805" width="14.25" style="128" customWidth="1"/>
    <col min="12806" max="12806" width="18.125" style="128" customWidth="1"/>
    <col min="12807" max="13056" width="9" style="128"/>
    <col min="13057" max="13057" width="3.25" style="128" customWidth="1"/>
    <col min="13058" max="13058" width="22.125" style="128" bestFit="1" customWidth="1"/>
    <col min="13059" max="13059" width="10.875" style="128" customWidth="1"/>
    <col min="13060" max="13060" width="10.125" style="128" customWidth="1"/>
    <col min="13061" max="13061" width="14.25" style="128" customWidth="1"/>
    <col min="13062" max="13062" width="18.125" style="128" customWidth="1"/>
    <col min="13063" max="13312" width="9" style="128"/>
    <col min="13313" max="13313" width="3.25" style="128" customWidth="1"/>
    <col min="13314" max="13314" width="22.125" style="128" bestFit="1" customWidth="1"/>
    <col min="13315" max="13315" width="10.875" style="128" customWidth="1"/>
    <col min="13316" max="13316" width="10.125" style="128" customWidth="1"/>
    <col min="13317" max="13317" width="14.25" style="128" customWidth="1"/>
    <col min="13318" max="13318" width="18.125" style="128" customWidth="1"/>
    <col min="13319" max="13568" width="9" style="128"/>
    <col min="13569" max="13569" width="3.25" style="128" customWidth="1"/>
    <col min="13570" max="13570" width="22.125" style="128" bestFit="1" customWidth="1"/>
    <col min="13571" max="13571" width="10.875" style="128" customWidth="1"/>
    <col min="13572" max="13572" width="10.125" style="128" customWidth="1"/>
    <col min="13573" max="13573" width="14.25" style="128" customWidth="1"/>
    <col min="13574" max="13574" width="18.125" style="128" customWidth="1"/>
    <col min="13575" max="13824" width="9" style="128"/>
    <col min="13825" max="13825" width="3.25" style="128" customWidth="1"/>
    <col min="13826" max="13826" width="22.125" style="128" bestFit="1" customWidth="1"/>
    <col min="13827" max="13827" width="10.875" style="128" customWidth="1"/>
    <col min="13828" max="13828" width="10.125" style="128" customWidth="1"/>
    <col min="13829" max="13829" width="14.25" style="128" customWidth="1"/>
    <col min="13830" max="13830" width="18.125" style="128" customWidth="1"/>
    <col min="13831" max="14080" width="9" style="128"/>
    <col min="14081" max="14081" width="3.25" style="128" customWidth="1"/>
    <col min="14082" max="14082" width="22.125" style="128" bestFit="1" customWidth="1"/>
    <col min="14083" max="14083" width="10.875" style="128" customWidth="1"/>
    <col min="14084" max="14084" width="10.125" style="128" customWidth="1"/>
    <col min="14085" max="14085" width="14.25" style="128" customWidth="1"/>
    <col min="14086" max="14086" width="18.125" style="128" customWidth="1"/>
    <col min="14087" max="14336" width="9" style="128"/>
    <col min="14337" max="14337" width="3.25" style="128" customWidth="1"/>
    <col min="14338" max="14338" width="22.125" style="128" bestFit="1" customWidth="1"/>
    <col min="14339" max="14339" width="10.875" style="128" customWidth="1"/>
    <col min="14340" max="14340" width="10.125" style="128" customWidth="1"/>
    <col min="14341" max="14341" width="14.25" style="128" customWidth="1"/>
    <col min="14342" max="14342" width="18.125" style="128" customWidth="1"/>
    <col min="14343" max="14592" width="9" style="128"/>
    <col min="14593" max="14593" width="3.25" style="128" customWidth="1"/>
    <col min="14594" max="14594" width="22.125" style="128" bestFit="1" customWidth="1"/>
    <col min="14595" max="14595" width="10.875" style="128" customWidth="1"/>
    <col min="14596" max="14596" width="10.125" style="128" customWidth="1"/>
    <col min="14597" max="14597" width="14.25" style="128" customWidth="1"/>
    <col min="14598" max="14598" width="18.125" style="128" customWidth="1"/>
    <col min="14599" max="14848" width="9" style="128"/>
    <col min="14849" max="14849" width="3.25" style="128" customWidth="1"/>
    <col min="14850" max="14850" width="22.125" style="128" bestFit="1" customWidth="1"/>
    <col min="14851" max="14851" width="10.875" style="128" customWidth="1"/>
    <col min="14852" max="14852" width="10.125" style="128" customWidth="1"/>
    <col min="14853" max="14853" width="14.25" style="128" customWidth="1"/>
    <col min="14854" max="14854" width="18.125" style="128" customWidth="1"/>
    <col min="14855" max="15104" width="9" style="128"/>
    <col min="15105" max="15105" width="3.25" style="128" customWidth="1"/>
    <col min="15106" max="15106" width="22.125" style="128" bestFit="1" customWidth="1"/>
    <col min="15107" max="15107" width="10.875" style="128" customWidth="1"/>
    <col min="15108" max="15108" width="10.125" style="128" customWidth="1"/>
    <col min="15109" max="15109" width="14.25" style="128" customWidth="1"/>
    <col min="15110" max="15110" width="18.125" style="128" customWidth="1"/>
    <col min="15111" max="15360" width="9" style="128"/>
    <col min="15361" max="15361" width="3.25" style="128" customWidth="1"/>
    <col min="15362" max="15362" width="22.125" style="128" bestFit="1" customWidth="1"/>
    <col min="15363" max="15363" width="10.875" style="128" customWidth="1"/>
    <col min="15364" max="15364" width="10.125" style="128" customWidth="1"/>
    <col min="15365" max="15365" width="14.25" style="128" customWidth="1"/>
    <col min="15366" max="15366" width="18.125" style="128" customWidth="1"/>
    <col min="15367" max="15616" width="9" style="128"/>
    <col min="15617" max="15617" width="3.25" style="128" customWidth="1"/>
    <col min="15618" max="15618" width="22.125" style="128" bestFit="1" customWidth="1"/>
    <col min="15619" max="15619" width="10.875" style="128" customWidth="1"/>
    <col min="15620" max="15620" width="10.125" style="128" customWidth="1"/>
    <col min="15621" max="15621" width="14.25" style="128" customWidth="1"/>
    <col min="15622" max="15622" width="18.125" style="128" customWidth="1"/>
    <col min="15623" max="15872" width="9" style="128"/>
    <col min="15873" max="15873" width="3.25" style="128" customWidth="1"/>
    <col min="15874" max="15874" width="22.125" style="128" bestFit="1" customWidth="1"/>
    <col min="15875" max="15875" width="10.875" style="128" customWidth="1"/>
    <col min="15876" max="15876" width="10.125" style="128" customWidth="1"/>
    <col min="15877" max="15877" width="14.25" style="128" customWidth="1"/>
    <col min="15878" max="15878" width="18.125" style="128" customWidth="1"/>
    <col min="15879" max="16128" width="9" style="128"/>
    <col min="16129" max="16129" width="3.25" style="128" customWidth="1"/>
    <col min="16130" max="16130" width="22.125" style="128" bestFit="1" customWidth="1"/>
    <col min="16131" max="16131" width="10.875" style="128" customWidth="1"/>
    <col min="16132" max="16132" width="10.125" style="128" customWidth="1"/>
    <col min="16133" max="16133" width="14.25" style="128" customWidth="1"/>
    <col min="16134" max="16134" width="18.125" style="128" customWidth="1"/>
    <col min="16135" max="16384" width="9" style="128"/>
  </cols>
  <sheetData>
    <row r="1" spans="2:6" ht="27" customHeight="1" x14ac:dyDescent="0.3">
      <c r="B1" s="258" t="s">
        <v>328</v>
      </c>
      <c r="C1" s="258"/>
    </row>
    <row r="2" spans="2:6" ht="18" customHeight="1" x14ac:dyDescent="0.3">
      <c r="B2" s="259" t="s">
        <v>329</v>
      </c>
      <c r="C2" s="259"/>
      <c r="D2" s="259"/>
      <c r="E2" s="259"/>
    </row>
    <row r="3" spans="2:6" ht="21.95" customHeight="1" x14ac:dyDescent="0.3">
      <c r="B3" s="258"/>
      <c r="C3" s="258"/>
      <c r="D3" s="258"/>
    </row>
    <row r="4" spans="2:6" ht="21.95" customHeight="1" x14ac:dyDescent="0.3">
      <c r="B4" s="252" t="s">
        <v>330</v>
      </c>
      <c r="C4" s="252"/>
      <c r="D4" s="252"/>
      <c r="E4" s="252"/>
      <c r="F4" s="252"/>
    </row>
    <row r="5" spans="2:6" x14ac:dyDescent="0.3">
      <c r="B5" s="156" t="s">
        <v>28</v>
      </c>
      <c r="C5" s="157" t="s">
        <v>41</v>
      </c>
      <c r="D5" s="157" t="s">
        <v>49</v>
      </c>
      <c r="E5" s="157" t="s">
        <v>31</v>
      </c>
      <c r="F5" s="157" t="s">
        <v>51</v>
      </c>
    </row>
    <row r="6" spans="2:6" ht="23.25" customHeight="1" x14ac:dyDescent="0.3">
      <c r="B6" s="260" t="s">
        <v>331</v>
      </c>
      <c r="C6" s="261"/>
      <c r="D6" s="261"/>
      <c r="E6" s="261"/>
      <c r="F6" s="262"/>
    </row>
    <row r="7" spans="2:6" ht="21" customHeight="1" x14ac:dyDescent="0.3">
      <c r="B7" s="158" t="s">
        <v>332</v>
      </c>
      <c r="C7" s="159" t="s">
        <v>207</v>
      </c>
      <c r="D7" s="160">
        <v>1</v>
      </c>
      <c r="E7" s="160">
        <v>12464</v>
      </c>
      <c r="F7" s="160">
        <v>198800.8</v>
      </c>
    </row>
    <row r="8" spans="2:6" ht="21" customHeight="1" x14ac:dyDescent="0.3">
      <c r="B8" s="250" t="s">
        <v>333</v>
      </c>
      <c r="C8" s="251"/>
      <c r="D8" s="160">
        <f t="shared" ref="D8:F9" si="0">D7</f>
        <v>1</v>
      </c>
      <c r="E8" s="160">
        <f t="shared" si="0"/>
        <v>12464</v>
      </c>
      <c r="F8" s="160">
        <f t="shared" si="0"/>
        <v>198800.8</v>
      </c>
    </row>
    <row r="9" spans="2:6" ht="21" customHeight="1" x14ac:dyDescent="0.3">
      <c r="B9" s="250" t="s">
        <v>334</v>
      </c>
      <c r="C9" s="251"/>
      <c r="D9" s="160">
        <f t="shared" si="0"/>
        <v>1</v>
      </c>
      <c r="E9" s="160">
        <f t="shared" si="0"/>
        <v>12464</v>
      </c>
      <c r="F9" s="160">
        <f t="shared" si="0"/>
        <v>198800.8</v>
      </c>
    </row>
    <row r="10" spans="2:6" x14ac:dyDescent="0.3">
      <c r="B10" s="161"/>
      <c r="C10" s="161"/>
      <c r="D10" s="161"/>
      <c r="E10" s="161"/>
      <c r="F10" s="161"/>
    </row>
    <row r="11" spans="2:6" x14ac:dyDescent="0.3">
      <c r="B11" s="252" t="s">
        <v>335</v>
      </c>
      <c r="C11" s="252"/>
      <c r="D11" s="252"/>
      <c r="E11" s="252"/>
      <c r="F11" s="252"/>
    </row>
    <row r="12" spans="2:6" x14ac:dyDescent="0.3">
      <c r="B12" s="162" t="s">
        <v>28</v>
      </c>
      <c r="C12" s="163" t="s">
        <v>41</v>
      </c>
      <c r="D12" s="163" t="s">
        <v>49</v>
      </c>
      <c r="E12" s="163" t="s">
        <v>31</v>
      </c>
      <c r="F12" s="163" t="s">
        <v>51</v>
      </c>
    </row>
    <row r="13" spans="2:6" ht="21.75" customHeight="1" x14ac:dyDescent="0.3">
      <c r="B13" s="253" t="s">
        <v>52</v>
      </c>
      <c r="C13" s="254"/>
      <c r="D13" s="254"/>
      <c r="E13" s="254"/>
      <c r="F13" s="255"/>
    </row>
    <row r="14" spans="2:6" ht="21.75" customHeight="1" x14ac:dyDescent="0.3">
      <c r="B14" s="164" t="s">
        <v>196</v>
      </c>
      <c r="C14" s="165" t="s">
        <v>197</v>
      </c>
      <c r="D14" s="160">
        <v>41</v>
      </c>
      <c r="E14" s="160">
        <v>16019657</v>
      </c>
      <c r="F14" s="160">
        <v>62477196.170000002</v>
      </c>
    </row>
    <row r="15" spans="2:6" ht="21.75" customHeight="1" x14ac:dyDescent="0.3">
      <c r="B15" s="256" t="s">
        <v>57</v>
      </c>
      <c r="C15" s="257"/>
      <c r="D15" s="160">
        <f>D14</f>
        <v>41</v>
      </c>
      <c r="E15" s="160">
        <f>E14</f>
        <v>16019657</v>
      </c>
      <c r="F15" s="160">
        <f>F14</f>
        <v>62477196.170000002</v>
      </c>
    </row>
    <row r="16" spans="2:6" ht="21.75" customHeight="1" x14ac:dyDescent="0.3">
      <c r="B16" s="253" t="s">
        <v>331</v>
      </c>
      <c r="C16" s="254"/>
      <c r="D16" s="254"/>
      <c r="E16" s="254"/>
      <c r="F16" s="255"/>
    </row>
    <row r="17" spans="2:6" ht="21.75" customHeight="1" x14ac:dyDescent="0.3">
      <c r="B17" s="166" t="s">
        <v>332</v>
      </c>
      <c r="C17" s="167" t="s">
        <v>207</v>
      </c>
      <c r="D17" s="160">
        <v>111</v>
      </c>
      <c r="E17" s="160">
        <v>4429846</v>
      </c>
      <c r="F17" s="160">
        <v>70510171.629999995</v>
      </c>
    </row>
    <row r="18" spans="2:6" x14ac:dyDescent="0.3">
      <c r="B18" s="250" t="s">
        <v>333</v>
      </c>
      <c r="C18" s="251"/>
      <c r="D18" s="160">
        <f>D17</f>
        <v>111</v>
      </c>
      <c r="E18" s="160">
        <f>E17</f>
        <v>4429846</v>
      </c>
      <c r="F18" s="160">
        <f>F17</f>
        <v>70510171.629999995</v>
      </c>
    </row>
    <row r="19" spans="2:6" x14ac:dyDescent="0.3">
      <c r="B19" s="250" t="s">
        <v>334</v>
      </c>
      <c r="C19" s="251"/>
      <c r="D19" s="160">
        <f>D15+D18</f>
        <v>152</v>
      </c>
      <c r="E19" s="160">
        <f>E15+E18</f>
        <v>20449503</v>
      </c>
      <c r="F19" s="160">
        <f>F15+F18</f>
        <v>132987367.8</v>
      </c>
    </row>
  </sheetData>
  <mergeCells count="13">
    <mergeCell ref="B8:C8"/>
    <mergeCell ref="B1:C1"/>
    <mergeCell ref="B2:E2"/>
    <mergeCell ref="B3:D3"/>
    <mergeCell ref="B4:F4"/>
    <mergeCell ref="B6:F6"/>
    <mergeCell ref="B19:C19"/>
    <mergeCell ref="B9:C9"/>
    <mergeCell ref="B11:F11"/>
    <mergeCell ref="B13:F13"/>
    <mergeCell ref="B15:C15"/>
    <mergeCell ref="B16:F16"/>
    <mergeCell ref="B18:C18"/>
  </mergeCells>
  <pageMargins left="0.7" right="0.7" top="0.75" bottom="0.75" header="0.3" footer="0.3"/>
  <pageSetup paperSize="9" scale="9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7"/>
  <sheetViews>
    <sheetView rightToLeft="1" workbookViewId="0">
      <selection activeCell="D16" sqref="D16:I16"/>
    </sheetView>
  </sheetViews>
  <sheetFormatPr defaultColWidth="8" defaultRowHeight="15" x14ac:dyDescent="0.25"/>
  <cols>
    <col min="1" max="1" width="1.125" style="2" customWidth="1"/>
    <col min="2" max="2" width="24.375" style="2" customWidth="1"/>
    <col min="3" max="3" width="9.75" style="2" customWidth="1"/>
    <col min="4" max="5" width="10" style="2" customWidth="1"/>
    <col min="6" max="6" width="11.625" style="2" customWidth="1"/>
    <col min="7" max="7" width="11.5" style="2" customWidth="1"/>
    <col min="8" max="8" width="13.5" style="2" customWidth="1"/>
    <col min="9" max="9" width="18.125" style="2" customWidth="1"/>
    <col min="10" max="16384" width="8" style="2"/>
  </cols>
  <sheetData>
    <row r="1" spans="2:9" ht="22.5" x14ac:dyDescent="0.25">
      <c r="B1" s="52" t="s">
        <v>0</v>
      </c>
      <c r="C1" s="53"/>
      <c r="D1" s="53"/>
      <c r="E1" s="53"/>
      <c r="F1" s="53"/>
      <c r="G1" s="53"/>
      <c r="H1" s="53"/>
      <c r="I1" s="54"/>
    </row>
    <row r="2" spans="2:9" ht="17.25" customHeight="1" x14ac:dyDescent="0.25">
      <c r="B2" s="189" t="s">
        <v>317</v>
      </c>
      <c r="C2" s="189"/>
      <c r="D2" s="189"/>
      <c r="E2" s="189"/>
      <c r="F2" s="55"/>
      <c r="G2" s="55"/>
      <c r="H2" s="55"/>
      <c r="I2" s="56"/>
    </row>
    <row r="3" spans="2:9" ht="14.25" customHeight="1" x14ac:dyDescent="0.25">
      <c r="B3" s="289" t="s">
        <v>319</v>
      </c>
      <c r="C3" s="289"/>
      <c r="D3" s="289"/>
      <c r="E3" s="289"/>
      <c r="F3" s="289"/>
      <c r="G3" s="289"/>
      <c r="H3" s="289"/>
      <c r="I3" s="289"/>
    </row>
    <row r="4" spans="2:9" ht="17.25" customHeight="1" x14ac:dyDescent="0.25">
      <c r="B4" s="130" t="s">
        <v>40</v>
      </c>
      <c r="C4" s="131" t="s">
        <v>41</v>
      </c>
      <c r="D4" s="131" t="s">
        <v>43</v>
      </c>
      <c r="E4" s="131" t="s">
        <v>44</v>
      </c>
      <c r="F4" s="131" t="s">
        <v>45</v>
      </c>
      <c r="G4" s="132" t="s">
        <v>49</v>
      </c>
      <c r="H4" s="131" t="s">
        <v>50</v>
      </c>
      <c r="I4" s="131" t="s">
        <v>51</v>
      </c>
    </row>
    <row r="5" spans="2:9" ht="12.95" customHeight="1" x14ac:dyDescent="0.25">
      <c r="B5" s="274" t="s">
        <v>52</v>
      </c>
      <c r="C5" s="275"/>
      <c r="D5" s="275"/>
      <c r="E5" s="275"/>
      <c r="F5" s="275"/>
      <c r="G5" s="275"/>
      <c r="H5" s="275"/>
      <c r="I5" s="276"/>
    </row>
    <row r="6" spans="2:9" ht="15.75" customHeight="1" x14ac:dyDescent="0.25">
      <c r="B6" s="85" t="s">
        <v>165</v>
      </c>
      <c r="C6" s="86" t="s">
        <v>122</v>
      </c>
      <c r="D6" s="103">
        <v>0.16</v>
      </c>
      <c r="E6" s="103">
        <v>0.15</v>
      </c>
      <c r="F6" s="103">
        <v>0.15</v>
      </c>
      <c r="G6" s="133">
        <v>15</v>
      </c>
      <c r="H6" s="138">
        <v>74000000</v>
      </c>
      <c r="I6" s="138">
        <v>11110000</v>
      </c>
    </row>
    <row r="7" spans="2:9" ht="12.95" customHeight="1" x14ac:dyDescent="0.25">
      <c r="B7" s="278" t="s">
        <v>57</v>
      </c>
      <c r="C7" s="279"/>
      <c r="D7" s="280"/>
      <c r="E7" s="280"/>
      <c r="F7" s="280"/>
      <c r="G7" s="137">
        <v>15</v>
      </c>
      <c r="H7" s="138">
        <v>74000000</v>
      </c>
      <c r="I7" s="138">
        <v>11110000</v>
      </c>
    </row>
    <row r="8" spans="2:9" ht="12.95" customHeight="1" x14ac:dyDescent="0.25">
      <c r="B8" s="285" t="s">
        <v>70</v>
      </c>
      <c r="C8" s="286"/>
      <c r="D8" s="286"/>
      <c r="E8" s="286"/>
      <c r="F8" s="286"/>
      <c r="G8" s="286"/>
      <c r="H8" s="286"/>
      <c r="I8" s="287"/>
    </row>
    <row r="9" spans="2:9" ht="15.75" customHeight="1" x14ac:dyDescent="0.25">
      <c r="B9" s="67" t="s">
        <v>175</v>
      </c>
      <c r="C9" s="70" t="s">
        <v>176</v>
      </c>
      <c r="D9" s="103">
        <v>2</v>
      </c>
      <c r="E9" s="103">
        <v>2</v>
      </c>
      <c r="F9" s="103">
        <v>2</v>
      </c>
      <c r="G9" s="133">
        <v>3</v>
      </c>
      <c r="H9" s="138">
        <v>12525</v>
      </c>
      <c r="I9" s="138">
        <v>25050</v>
      </c>
    </row>
    <row r="10" spans="2:9" ht="12.95" customHeight="1" x14ac:dyDescent="0.25">
      <c r="B10" s="278"/>
      <c r="C10" s="279"/>
      <c r="D10" s="280"/>
      <c r="E10" s="280"/>
      <c r="F10" s="280"/>
      <c r="G10" s="137">
        <v>3</v>
      </c>
      <c r="H10" s="138">
        <v>12525</v>
      </c>
      <c r="I10" s="138">
        <v>25050</v>
      </c>
    </row>
    <row r="11" spans="2:9" ht="16.5" customHeight="1" x14ac:dyDescent="0.25">
      <c r="B11" s="266" t="s">
        <v>241</v>
      </c>
      <c r="C11" s="267"/>
      <c r="D11" s="281"/>
      <c r="E11" s="281"/>
      <c r="F11" s="281"/>
      <c r="G11" s="147">
        <f>G10+G7</f>
        <v>18</v>
      </c>
      <c r="H11" s="147">
        <f t="shared" ref="H11:I11" si="0">H10+H7</f>
        <v>74012525</v>
      </c>
      <c r="I11" s="147">
        <f t="shared" si="0"/>
        <v>11135050</v>
      </c>
    </row>
    <row r="12" spans="2:9" ht="14.25" customHeight="1" x14ac:dyDescent="0.25">
      <c r="B12" s="288" t="s">
        <v>118</v>
      </c>
      <c r="C12" s="288"/>
      <c r="D12" s="288"/>
      <c r="E12" s="288"/>
      <c r="F12" s="288"/>
      <c r="G12" s="288"/>
      <c r="H12" s="288"/>
      <c r="I12" s="288"/>
    </row>
    <row r="13" spans="2:9" ht="16.5" customHeight="1" x14ac:dyDescent="0.25">
      <c r="B13" s="63" t="s">
        <v>40</v>
      </c>
      <c r="C13" s="65" t="s">
        <v>41</v>
      </c>
      <c r="D13" s="282" t="s">
        <v>94</v>
      </c>
      <c r="E13" s="283"/>
      <c r="F13" s="283"/>
      <c r="G13" s="283"/>
      <c r="H13" s="283"/>
      <c r="I13" s="284"/>
    </row>
    <row r="14" spans="2:9" ht="12.95" customHeight="1" x14ac:dyDescent="0.25">
      <c r="B14" s="274" t="s">
        <v>52</v>
      </c>
      <c r="C14" s="275"/>
      <c r="D14" s="275"/>
      <c r="E14" s="275"/>
      <c r="F14" s="275"/>
      <c r="G14" s="275"/>
      <c r="H14" s="275"/>
      <c r="I14" s="276"/>
    </row>
    <row r="15" spans="2:9" ht="12.95" customHeight="1" x14ac:dyDescent="0.25">
      <c r="B15" s="94" t="s">
        <v>173</v>
      </c>
      <c r="C15" s="95" t="s">
        <v>174</v>
      </c>
      <c r="D15" s="268" t="s">
        <v>119</v>
      </c>
      <c r="E15" s="269"/>
      <c r="F15" s="269"/>
      <c r="G15" s="269"/>
      <c r="H15" s="269"/>
      <c r="I15" s="270"/>
    </row>
    <row r="16" spans="2:9" ht="12.95" customHeight="1" x14ac:dyDescent="0.25">
      <c r="B16" s="94" t="s">
        <v>120</v>
      </c>
      <c r="C16" s="95" t="s">
        <v>121</v>
      </c>
      <c r="D16" s="263">
        <v>3</v>
      </c>
      <c r="E16" s="264"/>
      <c r="F16" s="264"/>
      <c r="G16" s="264"/>
      <c r="H16" s="264"/>
      <c r="I16" s="265"/>
    </row>
    <row r="17" spans="2:9" ht="12.95" customHeight="1" x14ac:dyDescent="0.25">
      <c r="B17" s="274" t="s">
        <v>60</v>
      </c>
      <c r="C17" s="275"/>
      <c r="D17" s="275"/>
      <c r="E17" s="275"/>
      <c r="F17" s="275"/>
      <c r="G17" s="275"/>
      <c r="H17" s="275"/>
      <c r="I17" s="276"/>
    </row>
    <row r="18" spans="2:9" ht="12.95" customHeight="1" x14ac:dyDescent="0.25">
      <c r="B18" s="67" t="s">
        <v>123</v>
      </c>
      <c r="C18" s="70" t="s">
        <v>124</v>
      </c>
      <c r="D18" s="268" t="s">
        <v>119</v>
      </c>
      <c r="E18" s="269"/>
      <c r="F18" s="269"/>
      <c r="G18" s="269"/>
      <c r="H18" s="269"/>
      <c r="I18" s="270"/>
    </row>
    <row r="19" spans="2:9" ht="12.95" customHeight="1" x14ac:dyDescent="0.25">
      <c r="B19" s="67" t="s">
        <v>125</v>
      </c>
      <c r="C19" s="70" t="s">
        <v>126</v>
      </c>
      <c r="D19" s="268" t="s">
        <v>119</v>
      </c>
      <c r="E19" s="269"/>
      <c r="F19" s="269"/>
      <c r="G19" s="269"/>
      <c r="H19" s="269"/>
      <c r="I19" s="270"/>
    </row>
    <row r="20" spans="2:9" ht="12.95" customHeight="1" x14ac:dyDescent="0.25">
      <c r="B20" s="67" t="s">
        <v>128</v>
      </c>
      <c r="C20" s="70" t="s">
        <v>129</v>
      </c>
      <c r="D20" s="268" t="s">
        <v>119</v>
      </c>
      <c r="E20" s="269"/>
      <c r="F20" s="269"/>
      <c r="G20" s="269"/>
      <c r="H20" s="269"/>
      <c r="I20" s="270"/>
    </row>
    <row r="21" spans="2:9" ht="12.95" customHeight="1" x14ac:dyDescent="0.25">
      <c r="B21" s="67" t="s">
        <v>168</v>
      </c>
      <c r="C21" s="70" t="s">
        <v>127</v>
      </c>
      <c r="D21" s="263">
        <v>0.5</v>
      </c>
      <c r="E21" s="264"/>
      <c r="F21" s="264"/>
      <c r="G21" s="264"/>
      <c r="H21" s="264"/>
      <c r="I21" s="265"/>
    </row>
    <row r="22" spans="2:9" ht="12.95" customHeight="1" x14ac:dyDescent="0.25">
      <c r="B22" s="121" t="s">
        <v>214</v>
      </c>
      <c r="C22" s="122" t="s">
        <v>215</v>
      </c>
      <c r="D22" s="277">
        <v>1</v>
      </c>
      <c r="E22" s="272"/>
      <c r="F22" s="272"/>
      <c r="G22" s="272"/>
      <c r="H22" s="272"/>
      <c r="I22" s="273"/>
    </row>
    <row r="23" spans="2:9" ht="12.95" customHeight="1" x14ac:dyDescent="0.25">
      <c r="B23" s="121" t="s">
        <v>235</v>
      </c>
      <c r="C23" s="122" t="s">
        <v>236</v>
      </c>
      <c r="D23" s="268" t="s">
        <v>119</v>
      </c>
      <c r="E23" s="269"/>
      <c r="F23" s="269"/>
      <c r="G23" s="269"/>
      <c r="H23" s="269"/>
      <c r="I23" s="270"/>
    </row>
    <row r="24" spans="2:9" ht="12.95" customHeight="1" x14ac:dyDescent="0.25">
      <c r="B24" s="85" t="s">
        <v>265</v>
      </c>
      <c r="C24" s="86" t="s">
        <v>266</v>
      </c>
      <c r="D24" s="268" t="s">
        <v>119</v>
      </c>
      <c r="E24" s="269"/>
      <c r="F24" s="269"/>
      <c r="G24" s="269"/>
      <c r="H24" s="269"/>
      <c r="I24" s="270"/>
    </row>
    <row r="25" spans="2:9" ht="12.95" customHeight="1" x14ac:dyDescent="0.25">
      <c r="B25" s="121" t="s">
        <v>244</v>
      </c>
      <c r="C25" s="86" t="s">
        <v>245</v>
      </c>
      <c r="D25" s="268" t="s">
        <v>119</v>
      </c>
      <c r="E25" s="269"/>
      <c r="F25" s="269"/>
      <c r="G25" s="269"/>
      <c r="H25" s="269"/>
      <c r="I25" s="270"/>
    </row>
    <row r="26" spans="2:9" ht="12.95" customHeight="1" x14ac:dyDescent="0.25">
      <c r="B26" s="125" t="s">
        <v>282</v>
      </c>
      <c r="C26" s="145" t="s">
        <v>278</v>
      </c>
      <c r="D26" s="268" t="s">
        <v>119</v>
      </c>
      <c r="E26" s="269"/>
      <c r="F26" s="269"/>
      <c r="G26" s="269"/>
      <c r="H26" s="269"/>
      <c r="I26" s="270"/>
    </row>
    <row r="27" spans="2:9" ht="12.95" customHeight="1" x14ac:dyDescent="0.25">
      <c r="B27" s="125" t="s">
        <v>280</v>
      </c>
      <c r="C27" s="145" t="s">
        <v>276</v>
      </c>
      <c r="D27" s="268" t="s">
        <v>119</v>
      </c>
      <c r="E27" s="269"/>
      <c r="F27" s="269"/>
      <c r="G27" s="269"/>
      <c r="H27" s="269"/>
      <c r="I27" s="270"/>
    </row>
    <row r="28" spans="2:9" ht="12.95" customHeight="1" x14ac:dyDescent="0.25">
      <c r="B28" s="125" t="s">
        <v>279</v>
      </c>
      <c r="C28" s="145" t="s">
        <v>277</v>
      </c>
      <c r="D28" s="268" t="s">
        <v>119</v>
      </c>
      <c r="E28" s="269"/>
      <c r="F28" s="269"/>
      <c r="G28" s="269"/>
      <c r="H28" s="269"/>
      <c r="I28" s="270"/>
    </row>
    <row r="29" spans="2:9" ht="12.95" customHeight="1" x14ac:dyDescent="0.25">
      <c r="B29" s="125" t="s">
        <v>285</v>
      </c>
      <c r="C29" s="145" t="s">
        <v>284</v>
      </c>
      <c r="D29" s="268" t="s">
        <v>119</v>
      </c>
      <c r="E29" s="269"/>
      <c r="F29" s="269"/>
      <c r="G29" s="269"/>
      <c r="H29" s="269"/>
      <c r="I29" s="270"/>
    </row>
    <row r="30" spans="2:9" ht="12.95" customHeight="1" x14ac:dyDescent="0.25">
      <c r="B30" s="274" t="s">
        <v>61</v>
      </c>
      <c r="C30" s="275"/>
      <c r="D30" s="275"/>
      <c r="E30" s="275"/>
      <c r="F30" s="275"/>
      <c r="G30" s="275"/>
      <c r="H30" s="275"/>
      <c r="I30" s="276"/>
    </row>
    <row r="31" spans="2:9" ht="12.75" customHeight="1" x14ac:dyDescent="0.25">
      <c r="B31" s="125" t="s">
        <v>288</v>
      </c>
      <c r="C31" s="145" t="s">
        <v>287</v>
      </c>
      <c r="D31" s="268" t="s">
        <v>119</v>
      </c>
      <c r="E31" s="269"/>
      <c r="F31" s="269"/>
      <c r="G31" s="269"/>
      <c r="H31" s="269"/>
      <c r="I31" s="270"/>
    </row>
    <row r="32" spans="2:9" ht="12.95" customHeight="1" x14ac:dyDescent="0.25">
      <c r="B32" s="285" t="s">
        <v>130</v>
      </c>
      <c r="C32" s="286"/>
      <c r="D32" s="286"/>
      <c r="E32" s="286"/>
      <c r="F32" s="286"/>
      <c r="G32" s="286"/>
      <c r="H32" s="286"/>
      <c r="I32" s="287"/>
    </row>
    <row r="33" spans="2:9" ht="12.95" customHeight="1" x14ac:dyDescent="0.25">
      <c r="B33" s="67" t="s">
        <v>133</v>
      </c>
      <c r="C33" s="70" t="s">
        <v>134</v>
      </c>
      <c r="D33" s="263">
        <v>1</v>
      </c>
      <c r="E33" s="264"/>
      <c r="F33" s="264"/>
      <c r="G33" s="264"/>
      <c r="H33" s="264"/>
      <c r="I33" s="265"/>
    </row>
    <row r="34" spans="2:9" ht="12.95" customHeight="1" x14ac:dyDescent="0.25">
      <c r="B34" s="67" t="s">
        <v>185</v>
      </c>
      <c r="C34" s="70" t="s">
        <v>186</v>
      </c>
      <c r="D34" s="263">
        <v>10</v>
      </c>
      <c r="E34" s="264"/>
      <c r="F34" s="264"/>
      <c r="G34" s="264"/>
      <c r="H34" s="264"/>
      <c r="I34" s="265"/>
    </row>
    <row r="35" spans="2:9" ht="12.95" customHeight="1" x14ac:dyDescent="0.25">
      <c r="B35" s="121" t="s">
        <v>237</v>
      </c>
      <c r="C35" s="122" t="s">
        <v>240</v>
      </c>
      <c r="D35" s="268" t="s">
        <v>119</v>
      </c>
      <c r="E35" s="269"/>
      <c r="F35" s="269"/>
      <c r="G35" s="269"/>
      <c r="H35" s="269"/>
      <c r="I35" s="270"/>
    </row>
    <row r="36" spans="2:9" ht="12.95" customHeight="1" x14ac:dyDescent="0.25">
      <c r="B36" s="85" t="s">
        <v>131</v>
      </c>
      <c r="C36" s="86" t="s">
        <v>132</v>
      </c>
      <c r="D36" s="263">
        <v>25</v>
      </c>
      <c r="E36" s="264"/>
      <c r="F36" s="264"/>
      <c r="G36" s="264"/>
      <c r="H36" s="264"/>
      <c r="I36" s="265"/>
    </row>
    <row r="37" spans="2:9" ht="12.95" customHeight="1" x14ac:dyDescent="0.25">
      <c r="B37" s="85" t="s">
        <v>315</v>
      </c>
      <c r="C37" s="86" t="s">
        <v>316</v>
      </c>
      <c r="D37" s="271">
        <v>1</v>
      </c>
      <c r="E37" s="272"/>
      <c r="F37" s="272"/>
      <c r="G37" s="272"/>
      <c r="H37" s="272"/>
      <c r="I37" s="273"/>
    </row>
  </sheetData>
  <mergeCells count="36">
    <mergeCell ref="B2:E2"/>
    <mergeCell ref="B12:I12"/>
    <mergeCell ref="B3:I3"/>
    <mergeCell ref="B5:I5"/>
    <mergeCell ref="B7:C7"/>
    <mergeCell ref="D7:F7"/>
    <mergeCell ref="D11:F11"/>
    <mergeCell ref="D13:I13"/>
    <mergeCell ref="B8:I8"/>
    <mergeCell ref="B10:C10"/>
    <mergeCell ref="D10:F10"/>
    <mergeCell ref="D37:I37"/>
    <mergeCell ref="D21:I21"/>
    <mergeCell ref="B17:I17"/>
    <mergeCell ref="D18:I18"/>
    <mergeCell ref="D22:I22"/>
    <mergeCell ref="D23:I23"/>
    <mergeCell ref="D28:I28"/>
    <mergeCell ref="D29:I29"/>
    <mergeCell ref="D35:I35"/>
    <mergeCell ref="D25:I25"/>
    <mergeCell ref="D24:I24"/>
    <mergeCell ref="D36:I36"/>
    <mergeCell ref="B32:I32"/>
    <mergeCell ref="D20:I20"/>
    <mergeCell ref="D26:I26"/>
    <mergeCell ref="D27:I27"/>
    <mergeCell ref="D34:I34"/>
    <mergeCell ref="D16:I16"/>
    <mergeCell ref="B11:C11"/>
    <mergeCell ref="D19:I19"/>
    <mergeCell ref="D33:I33"/>
    <mergeCell ref="D15:I15"/>
    <mergeCell ref="B14:I14"/>
    <mergeCell ref="D31:I31"/>
    <mergeCell ref="B30:I30"/>
  </mergeCells>
  <pageMargins left="0" right="0" top="0" bottom="0" header="0" footer="0"/>
  <pageSetup paperSize="9" scale="105" orientation="landscape" horizontalDpi="360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rightToLeft="1" workbookViewId="0">
      <selection activeCell="B2" sqref="B2:E2"/>
    </sheetView>
  </sheetViews>
  <sheetFormatPr defaultRowHeight="15" x14ac:dyDescent="0.25"/>
  <cols>
    <col min="1" max="1" width="1" style="7" customWidth="1"/>
    <col min="2" max="2" width="24.75" style="7" customWidth="1"/>
    <col min="3" max="3" width="15.25" style="7" customWidth="1"/>
    <col min="4" max="4" width="21.625" style="7" customWidth="1"/>
    <col min="5" max="5" width="14.75" style="69" customWidth="1"/>
    <col min="6" max="6" width="13.875" style="69" customWidth="1"/>
    <col min="7" max="7" width="23.5" style="7" customWidth="1"/>
    <col min="8" max="10" width="9" style="7"/>
    <col min="11" max="11" width="16.625" style="7" customWidth="1"/>
    <col min="12" max="235" width="9" style="7"/>
    <col min="236" max="236" width="1" style="7" customWidth="1"/>
    <col min="237" max="237" width="24.75" style="7" customWidth="1"/>
    <col min="238" max="238" width="13" style="7" customWidth="1"/>
    <col min="239" max="239" width="16.25" style="7" customWidth="1"/>
    <col min="240" max="240" width="8.875" style="7" customWidth="1"/>
    <col min="241" max="241" width="17.625" style="7" customWidth="1"/>
    <col min="242" max="242" width="33" style="7" customWidth="1"/>
    <col min="243" max="491" width="9" style="7"/>
    <col min="492" max="492" width="1" style="7" customWidth="1"/>
    <col min="493" max="493" width="24.75" style="7" customWidth="1"/>
    <col min="494" max="494" width="13" style="7" customWidth="1"/>
    <col min="495" max="495" width="16.25" style="7" customWidth="1"/>
    <col min="496" max="496" width="8.875" style="7" customWidth="1"/>
    <col min="497" max="497" width="17.625" style="7" customWidth="1"/>
    <col min="498" max="498" width="33" style="7" customWidth="1"/>
    <col min="499" max="747" width="9" style="7"/>
    <col min="748" max="748" width="1" style="7" customWidth="1"/>
    <col min="749" max="749" width="24.75" style="7" customWidth="1"/>
    <col min="750" max="750" width="13" style="7" customWidth="1"/>
    <col min="751" max="751" width="16.25" style="7" customWidth="1"/>
    <col min="752" max="752" width="8.875" style="7" customWidth="1"/>
    <col min="753" max="753" width="17.625" style="7" customWidth="1"/>
    <col min="754" max="754" width="33" style="7" customWidth="1"/>
    <col min="755" max="1003" width="9" style="7"/>
    <col min="1004" max="1004" width="1" style="7" customWidth="1"/>
    <col min="1005" max="1005" width="24.75" style="7" customWidth="1"/>
    <col min="1006" max="1006" width="13" style="7" customWidth="1"/>
    <col min="1007" max="1007" width="16.25" style="7" customWidth="1"/>
    <col min="1008" max="1008" width="8.875" style="7" customWidth="1"/>
    <col min="1009" max="1009" width="17.625" style="7" customWidth="1"/>
    <col min="1010" max="1010" width="33" style="7" customWidth="1"/>
    <col min="1011" max="1259" width="9" style="7"/>
    <col min="1260" max="1260" width="1" style="7" customWidth="1"/>
    <col min="1261" max="1261" width="24.75" style="7" customWidth="1"/>
    <col min="1262" max="1262" width="13" style="7" customWidth="1"/>
    <col min="1263" max="1263" width="16.25" style="7" customWidth="1"/>
    <col min="1264" max="1264" width="8.875" style="7" customWidth="1"/>
    <col min="1265" max="1265" width="17.625" style="7" customWidth="1"/>
    <col min="1266" max="1266" width="33" style="7" customWidth="1"/>
    <col min="1267" max="1515" width="9" style="7"/>
    <col min="1516" max="1516" width="1" style="7" customWidth="1"/>
    <col min="1517" max="1517" width="24.75" style="7" customWidth="1"/>
    <col min="1518" max="1518" width="13" style="7" customWidth="1"/>
    <col min="1519" max="1519" width="16.25" style="7" customWidth="1"/>
    <col min="1520" max="1520" width="8.875" style="7" customWidth="1"/>
    <col min="1521" max="1521" width="17.625" style="7" customWidth="1"/>
    <col min="1522" max="1522" width="33" style="7" customWidth="1"/>
    <col min="1523" max="1771" width="9" style="7"/>
    <col min="1772" max="1772" width="1" style="7" customWidth="1"/>
    <col min="1773" max="1773" width="24.75" style="7" customWidth="1"/>
    <col min="1774" max="1774" width="13" style="7" customWidth="1"/>
    <col min="1775" max="1775" width="16.25" style="7" customWidth="1"/>
    <col min="1776" max="1776" width="8.875" style="7" customWidth="1"/>
    <col min="1777" max="1777" width="17.625" style="7" customWidth="1"/>
    <col min="1778" max="1778" width="33" style="7" customWidth="1"/>
    <col min="1779" max="2027" width="9" style="7"/>
    <col min="2028" max="2028" width="1" style="7" customWidth="1"/>
    <col min="2029" max="2029" width="24.75" style="7" customWidth="1"/>
    <col min="2030" max="2030" width="13" style="7" customWidth="1"/>
    <col min="2031" max="2031" width="16.25" style="7" customWidth="1"/>
    <col min="2032" max="2032" width="8.875" style="7" customWidth="1"/>
    <col min="2033" max="2033" width="17.625" style="7" customWidth="1"/>
    <col min="2034" max="2034" width="33" style="7" customWidth="1"/>
    <col min="2035" max="2283" width="9" style="7"/>
    <col min="2284" max="2284" width="1" style="7" customWidth="1"/>
    <col min="2285" max="2285" width="24.75" style="7" customWidth="1"/>
    <col min="2286" max="2286" width="13" style="7" customWidth="1"/>
    <col min="2287" max="2287" width="16.25" style="7" customWidth="1"/>
    <col min="2288" max="2288" width="8.875" style="7" customWidth="1"/>
    <col min="2289" max="2289" width="17.625" style="7" customWidth="1"/>
    <col min="2290" max="2290" width="33" style="7" customWidth="1"/>
    <col min="2291" max="2539" width="9" style="7"/>
    <col min="2540" max="2540" width="1" style="7" customWidth="1"/>
    <col min="2541" max="2541" width="24.75" style="7" customWidth="1"/>
    <col min="2542" max="2542" width="13" style="7" customWidth="1"/>
    <col min="2543" max="2543" width="16.25" style="7" customWidth="1"/>
    <col min="2544" max="2544" width="8.875" style="7" customWidth="1"/>
    <col min="2545" max="2545" width="17.625" style="7" customWidth="1"/>
    <col min="2546" max="2546" width="33" style="7" customWidth="1"/>
    <col min="2547" max="2795" width="9" style="7"/>
    <col min="2796" max="2796" width="1" style="7" customWidth="1"/>
    <col min="2797" max="2797" width="24.75" style="7" customWidth="1"/>
    <col min="2798" max="2798" width="13" style="7" customWidth="1"/>
    <col min="2799" max="2799" width="16.25" style="7" customWidth="1"/>
    <col min="2800" max="2800" width="8.875" style="7" customWidth="1"/>
    <col min="2801" max="2801" width="17.625" style="7" customWidth="1"/>
    <col min="2802" max="2802" width="33" style="7" customWidth="1"/>
    <col min="2803" max="3051" width="9" style="7"/>
    <col min="3052" max="3052" width="1" style="7" customWidth="1"/>
    <col min="3053" max="3053" width="24.75" style="7" customWidth="1"/>
    <col min="3054" max="3054" width="13" style="7" customWidth="1"/>
    <col min="3055" max="3055" width="16.25" style="7" customWidth="1"/>
    <col min="3056" max="3056" width="8.875" style="7" customWidth="1"/>
    <col min="3057" max="3057" width="17.625" style="7" customWidth="1"/>
    <col min="3058" max="3058" width="33" style="7" customWidth="1"/>
    <col min="3059" max="3307" width="9" style="7"/>
    <col min="3308" max="3308" width="1" style="7" customWidth="1"/>
    <col min="3309" max="3309" width="24.75" style="7" customWidth="1"/>
    <col min="3310" max="3310" width="13" style="7" customWidth="1"/>
    <col min="3311" max="3311" width="16.25" style="7" customWidth="1"/>
    <col min="3312" max="3312" width="8.875" style="7" customWidth="1"/>
    <col min="3313" max="3313" width="17.625" style="7" customWidth="1"/>
    <col min="3314" max="3314" width="33" style="7" customWidth="1"/>
    <col min="3315" max="3563" width="9" style="7"/>
    <col min="3564" max="3564" width="1" style="7" customWidth="1"/>
    <col min="3565" max="3565" width="24.75" style="7" customWidth="1"/>
    <col min="3566" max="3566" width="13" style="7" customWidth="1"/>
    <col min="3567" max="3567" width="16.25" style="7" customWidth="1"/>
    <col min="3568" max="3568" width="8.875" style="7" customWidth="1"/>
    <col min="3569" max="3569" width="17.625" style="7" customWidth="1"/>
    <col min="3570" max="3570" width="33" style="7" customWidth="1"/>
    <col min="3571" max="3819" width="9" style="7"/>
    <col min="3820" max="3820" width="1" style="7" customWidth="1"/>
    <col min="3821" max="3821" width="24.75" style="7" customWidth="1"/>
    <col min="3822" max="3822" width="13" style="7" customWidth="1"/>
    <col min="3823" max="3823" width="16.25" style="7" customWidth="1"/>
    <col min="3824" max="3824" width="8.875" style="7" customWidth="1"/>
    <col min="3825" max="3825" width="17.625" style="7" customWidth="1"/>
    <col min="3826" max="3826" width="33" style="7" customWidth="1"/>
    <col min="3827" max="4075" width="9" style="7"/>
    <col min="4076" max="4076" width="1" style="7" customWidth="1"/>
    <col min="4077" max="4077" width="24.75" style="7" customWidth="1"/>
    <col min="4078" max="4078" width="13" style="7" customWidth="1"/>
    <col min="4079" max="4079" width="16.25" style="7" customWidth="1"/>
    <col min="4080" max="4080" width="8.875" style="7" customWidth="1"/>
    <col min="4081" max="4081" width="17.625" style="7" customWidth="1"/>
    <col min="4082" max="4082" width="33" style="7" customWidth="1"/>
    <col min="4083" max="4331" width="9" style="7"/>
    <col min="4332" max="4332" width="1" style="7" customWidth="1"/>
    <col min="4333" max="4333" width="24.75" style="7" customWidth="1"/>
    <col min="4334" max="4334" width="13" style="7" customWidth="1"/>
    <col min="4335" max="4335" width="16.25" style="7" customWidth="1"/>
    <col min="4336" max="4336" width="8.875" style="7" customWidth="1"/>
    <col min="4337" max="4337" width="17.625" style="7" customWidth="1"/>
    <col min="4338" max="4338" width="33" style="7" customWidth="1"/>
    <col min="4339" max="4587" width="9" style="7"/>
    <col min="4588" max="4588" width="1" style="7" customWidth="1"/>
    <col min="4589" max="4589" width="24.75" style="7" customWidth="1"/>
    <col min="4590" max="4590" width="13" style="7" customWidth="1"/>
    <col min="4591" max="4591" width="16.25" style="7" customWidth="1"/>
    <col min="4592" max="4592" width="8.875" style="7" customWidth="1"/>
    <col min="4593" max="4593" width="17.625" style="7" customWidth="1"/>
    <col min="4594" max="4594" width="33" style="7" customWidth="1"/>
    <col min="4595" max="4843" width="9" style="7"/>
    <col min="4844" max="4844" width="1" style="7" customWidth="1"/>
    <col min="4845" max="4845" width="24.75" style="7" customWidth="1"/>
    <col min="4846" max="4846" width="13" style="7" customWidth="1"/>
    <col min="4847" max="4847" width="16.25" style="7" customWidth="1"/>
    <col min="4848" max="4848" width="8.875" style="7" customWidth="1"/>
    <col min="4849" max="4849" width="17.625" style="7" customWidth="1"/>
    <col min="4850" max="4850" width="33" style="7" customWidth="1"/>
    <col min="4851" max="5099" width="9" style="7"/>
    <col min="5100" max="5100" width="1" style="7" customWidth="1"/>
    <col min="5101" max="5101" width="24.75" style="7" customWidth="1"/>
    <col min="5102" max="5102" width="13" style="7" customWidth="1"/>
    <col min="5103" max="5103" width="16.25" style="7" customWidth="1"/>
    <col min="5104" max="5104" width="8.875" style="7" customWidth="1"/>
    <col min="5105" max="5105" width="17.625" style="7" customWidth="1"/>
    <col min="5106" max="5106" width="33" style="7" customWidth="1"/>
    <col min="5107" max="5355" width="9" style="7"/>
    <col min="5356" max="5356" width="1" style="7" customWidth="1"/>
    <col min="5357" max="5357" width="24.75" style="7" customWidth="1"/>
    <col min="5358" max="5358" width="13" style="7" customWidth="1"/>
    <col min="5359" max="5359" width="16.25" style="7" customWidth="1"/>
    <col min="5360" max="5360" width="8.875" style="7" customWidth="1"/>
    <col min="5361" max="5361" width="17.625" style="7" customWidth="1"/>
    <col min="5362" max="5362" width="33" style="7" customWidth="1"/>
    <col min="5363" max="5611" width="9" style="7"/>
    <col min="5612" max="5612" width="1" style="7" customWidth="1"/>
    <col min="5613" max="5613" width="24.75" style="7" customWidth="1"/>
    <col min="5614" max="5614" width="13" style="7" customWidth="1"/>
    <col min="5615" max="5615" width="16.25" style="7" customWidth="1"/>
    <col min="5616" max="5616" width="8.875" style="7" customWidth="1"/>
    <col min="5617" max="5617" width="17.625" style="7" customWidth="1"/>
    <col min="5618" max="5618" width="33" style="7" customWidth="1"/>
    <col min="5619" max="5867" width="9" style="7"/>
    <col min="5868" max="5868" width="1" style="7" customWidth="1"/>
    <col min="5869" max="5869" width="24.75" style="7" customWidth="1"/>
    <col min="5870" max="5870" width="13" style="7" customWidth="1"/>
    <col min="5871" max="5871" width="16.25" style="7" customWidth="1"/>
    <col min="5872" max="5872" width="8.875" style="7" customWidth="1"/>
    <col min="5873" max="5873" width="17.625" style="7" customWidth="1"/>
    <col min="5874" max="5874" width="33" style="7" customWidth="1"/>
    <col min="5875" max="6123" width="9" style="7"/>
    <col min="6124" max="6124" width="1" style="7" customWidth="1"/>
    <col min="6125" max="6125" width="24.75" style="7" customWidth="1"/>
    <col min="6126" max="6126" width="13" style="7" customWidth="1"/>
    <col min="6127" max="6127" width="16.25" style="7" customWidth="1"/>
    <col min="6128" max="6128" width="8.875" style="7" customWidth="1"/>
    <col min="6129" max="6129" width="17.625" style="7" customWidth="1"/>
    <col min="6130" max="6130" width="33" style="7" customWidth="1"/>
    <col min="6131" max="6379" width="9" style="7"/>
    <col min="6380" max="6380" width="1" style="7" customWidth="1"/>
    <col min="6381" max="6381" width="24.75" style="7" customWidth="1"/>
    <col min="6382" max="6382" width="13" style="7" customWidth="1"/>
    <col min="6383" max="6383" width="16.25" style="7" customWidth="1"/>
    <col min="6384" max="6384" width="8.875" style="7" customWidth="1"/>
    <col min="6385" max="6385" width="17.625" style="7" customWidth="1"/>
    <col min="6386" max="6386" width="33" style="7" customWidth="1"/>
    <col min="6387" max="6635" width="9" style="7"/>
    <col min="6636" max="6636" width="1" style="7" customWidth="1"/>
    <col min="6637" max="6637" width="24.75" style="7" customWidth="1"/>
    <col min="6638" max="6638" width="13" style="7" customWidth="1"/>
    <col min="6639" max="6639" width="16.25" style="7" customWidth="1"/>
    <col min="6640" max="6640" width="8.875" style="7" customWidth="1"/>
    <col min="6641" max="6641" width="17.625" style="7" customWidth="1"/>
    <col min="6642" max="6642" width="33" style="7" customWidth="1"/>
    <col min="6643" max="6891" width="9" style="7"/>
    <col min="6892" max="6892" width="1" style="7" customWidth="1"/>
    <col min="6893" max="6893" width="24.75" style="7" customWidth="1"/>
    <col min="6894" max="6894" width="13" style="7" customWidth="1"/>
    <col min="6895" max="6895" width="16.25" style="7" customWidth="1"/>
    <col min="6896" max="6896" width="8.875" style="7" customWidth="1"/>
    <col min="6897" max="6897" width="17.625" style="7" customWidth="1"/>
    <col min="6898" max="6898" width="33" style="7" customWidth="1"/>
    <col min="6899" max="7147" width="9" style="7"/>
    <col min="7148" max="7148" width="1" style="7" customWidth="1"/>
    <col min="7149" max="7149" width="24.75" style="7" customWidth="1"/>
    <col min="7150" max="7150" width="13" style="7" customWidth="1"/>
    <col min="7151" max="7151" width="16.25" style="7" customWidth="1"/>
    <col min="7152" max="7152" width="8.875" style="7" customWidth="1"/>
    <col min="7153" max="7153" width="17.625" style="7" customWidth="1"/>
    <col min="7154" max="7154" width="33" style="7" customWidth="1"/>
    <col min="7155" max="7403" width="9" style="7"/>
    <col min="7404" max="7404" width="1" style="7" customWidth="1"/>
    <col min="7405" max="7405" width="24.75" style="7" customWidth="1"/>
    <col min="7406" max="7406" width="13" style="7" customWidth="1"/>
    <col min="7407" max="7407" width="16.25" style="7" customWidth="1"/>
    <col min="7408" max="7408" width="8.875" style="7" customWidth="1"/>
    <col min="7409" max="7409" width="17.625" style="7" customWidth="1"/>
    <col min="7410" max="7410" width="33" style="7" customWidth="1"/>
    <col min="7411" max="7659" width="9" style="7"/>
    <col min="7660" max="7660" width="1" style="7" customWidth="1"/>
    <col min="7661" max="7661" width="24.75" style="7" customWidth="1"/>
    <col min="7662" max="7662" width="13" style="7" customWidth="1"/>
    <col min="7663" max="7663" width="16.25" style="7" customWidth="1"/>
    <col min="7664" max="7664" width="8.875" style="7" customWidth="1"/>
    <col min="7665" max="7665" width="17.625" style="7" customWidth="1"/>
    <col min="7666" max="7666" width="33" style="7" customWidth="1"/>
    <col min="7667" max="7915" width="9" style="7"/>
    <col min="7916" max="7916" width="1" style="7" customWidth="1"/>
    <col min="7917" max="7917" width="24.75" style="7" customWidth="1"/>
    <col min="7918" max="7918" width="13" style="7" customWidth="1"/>
    <col min="7919" max="7919" width="16.25" style="7" customWidth="1"/>
    <col min="7920" max="7920" width="8.875" style="7" customWidth="1"/>
    <col min="7921" max="7921" width="17.625" style="7" customWidth="1"/>
    <col min="7922" max="7922" width="33" style="7" customWidth="1"/>
    <col min="7923" max="8171" width="9" style="7"/>
    <col min="8172" max="8172" width="1" style="7" customWidth="1"/>
    <col min="8173" max="8173" width="24.75" style="7" customWidth="1"/>
    <col min="8174" max="8174" width="13" style="7" customWidth="1"/>
    <col min="8175" max="8175" width="16.25" style="7" customWidth="1"/>
    <col min="8176" max="8176" width="8.875" style="7" customWidth="1"/>
    <col min="8177" max="8177" width="17.625" style="7" customWidth="1"/>
    <col min="8178" max="8178" width="33" style="7" customWidth="1"/>
    <col min="8179" max="8427" width="9" style="7"/>
    <col min="8428" max="8428" width="1" style="7" customWidth="1"/>
    <col min="8429" max="8429" width="24.75" style="7" customWidth="1"/>
    <col min="8430" max="8430" width="13" style="7" customWidth="1"/>
    <col min="8431" max="8431" width="16.25" style="7" customWidth="1"/>
    <col min="8432" max="8432" width="8.875" style="7" customWidth="1"/>
    <col min="8433" max="8433" width="17.625" style="7" customWidth="1"/>
    <col min="8434" max="8434" width="33" style="7" customWidth="1"/>
    <col min="8435" max="8683" width="9" style="7"/>
    <col min="8684" max="8684" width="1" style="7" customWidth="1"/>
    <col min="8685" max="8685" width="24.75" style="7" customWidth="1"/>
    <col min="8686" max="8686" width="13" style="7" customWidth="1"/>
    <col min="8687" max="8687" width="16.25" style="7" customWidth="1"/>
    <col min="8688" max="8688" width="8.875" style="7" customWidth="1"/>
    <col min="8689" max="8689" width="17.625" style="7" customWidth="1"/>
    <col min="8690" max="8690" width="33" style="7" customWidth="1"/>
    <col min="8691" max="8939" width="9" style="7"/>
    <col min="8940" max="8940" width="1" style="7" customWidth="1"/>
    <col min="8941" max="8941" width="24.75" style="7" customWidth="1"/>
    <col min="8942" max="8942" width="13" style="7" customWidth="1"/>
    <col min="8943" max="8943" width="16.25" style="7" customWidth="1"/>
    <col min="8944" max="8944" width="8.875" style="7" customWidth="1"/>
    <col min="8945" max="8945" width="17.625" style="7" customWidth="1"/>
    <col min="8946" max="8946" width="33" style="7" customWidth="1"/>
    <col min="8947" max="9195" width="9" style="7"/>
    <col min="9196" max="9196" width="1" style="7" customWidth="1"/>
    <col min="9197" max="9197" width="24.75" style="7" customWidth="1"/>
    <col min="9198" max="9198" width="13" style="7" customWidth="1"/>
    <col min="9199" max="9199" width="16.25" style="7" customWidth="1"/>
    <col min="9200" max="9200" width="8.875" style="7" customWidth="1"/>
    <col min="9201" max="9201" width="17.625" style="7" customWidth="1"/>
    <col min="9202" max="9202" width="33" style="7" customWidth="1"/>
    <col min="9203" max="9451" width="9" style="7"/>
    <col min="9452" max="9452" width="1" style="7" customWidth="1"/>
    <col min="9453" max="9453" width="24.75" style="7" customWidth="1"/>
    <col min="9454" max="9454" width="13" style="7" customWidth="1"/>
    <col min="9455" max="9455" width="16.25" style="7" customWidth="1"/>
    <col min="9456" max="9456" width="8.875" style="7" customWidth="1"/>
    <col min="9457" max="9457" width="17.625" style="7" customWidth="1"/>
    <col min="9458" max="9458" width="33" style="7" customWidth="1"/>
    <col min="9459" max="9707" width="9" style="7"/>
    <col min="9708" max="9708" width="1" style="7" customWidth="1"/>
    <col min="9709" max="9709" width="24.75" style="7" customWidth="1"/>
    <col min="9710" max="9710" width="13" style="7" customWidth="1"/>
    <col min="9711" max="9711" width="16.25" style="7" customWidth="1"/>
    <col min="9712" max="9712" width="8.875" style="7" customWidth="1"/>
    <col min="9713" max="9713" width="17.625" style="7" customWidth="1"/>
    <col min="9714" max="9714" width="33" style="7" customWidth="1"/>
    <col min="9715" max="9963" width="9" style="7"/>
    <col min="9964" max="9964" width="1" style="7" customWidth="1"/>
    <col min="9965" max="9965" width="24.75" style="7" customWidth="1"/>
    <col min="9966" max="9966" width="13" style="7" customWidth="1"/>
    <col min="9967" max="9967" width="16.25" style="7" customWidth="1"/>
    <col min="9968" max="9968" width="8.875" style="7" customWidth="1"/>
    <col min="9969" max="9969" width="17.625" style="7" customWidth="1"/>
    <col min="9970" max="9970" width="33" style="7" customWidth="1"/>
    <col min="9971" max="10219" width="9" style="7"/>
    <col min="10220" max="10220" width="1" style="7" customWidth="1"/>
    <col min="10221" max="10221" width="24.75" style="7" customWidth="1"/>
    <col min="10222" max="10222" width="13" style="7" customWidth="1"/>
    <col min="10223" max="10223" width="16.25" style="7" customWidth="1"/>
    <col min="10224" max="10224" width="8.875" style="7" customWidth="1"/>
    <col min="10225" max="10225" width="17.625" style="7" customWidth="1"/>
    <col min="10226" max="10226" width="33" style="7" customWidth="1"/>
    <col min="10227" max="10475" width="9" style="7"/>
    <col min="10476" max="10476" width="1" style="7" customWidth="1"/>
    <col min="10477" max="10477" width="24.75" style="7" customWidth="1"/>
    <col min="10478" max="10478" width="13" style="7" customWidth="1"/>
    <col min="10479" max="10479" width="16.25" style="7" customWidth="1"/>
    <col min="10480" max="10480" width="8.875" style="7" customWidth="1"/>
    <col min="10481" max="10481" width="17.625" style="7" customWidth="1"/>
    <col min="10482" max="10482" width="33" style="7" customWidth="1"/>
    <col min="10483" max="10731" width="9" style="7"/>
    <col min="10732" max="10732" width="1" style="7" customWidth="1"/>
    <col min="10733" max="10733" width="24.75" style="7" customWidth="1"/>
    <col min="10734" max="10734" width="13" style="7" customWidth="1"/>
    <col min="10735" max="10735" width="16.25" style="7" customWidth="1"/>
    <col min="10736" max="10736" width="8.875" style="7" customWidth="1"/>
    <col min="10737" max="10737" width="17.625" style="7" customWidth="1"/>
    <col min="10738" max="10738" width="33" style="7" customWidth="1"/>
    <col min="10739" max="10987" width="9" style="7"/>
    <col min="10988" max="10988" width="1" style="7" customWidth="1"/>
    <col min="10989" max="10989" width="24.75" style="7" customWidth="1"/>
    <col min="10990" max="10990" width="13" style="7" customWidth="1"/>
    <col min="10991" max="10991" width="16.25" style="7" customWidth="1"/>
    <col min="10992" max="10992" width="8.875" style="7" customWidth="1"/>
    <col min="10993" max="10993" width="17.625" style="7" customWidth="1"/>
    <col min="10994" max="10994" width="33" style="7" customWidth="1"/>
    <col min="10995" max="11243" width="9" style="7"/>
    <col min="11244" max="11244" width="1" style="7" customWidth="1"/>
    <col min="11245" max="11245" width="24.75" style="7" customWidth="1"/>
    <col min="11246" max="11246" width="13" style="7" customWidth="1"/>
    <col min="11247" max="11247" width="16.25" style="7" customWidth="1"/>
    <col min="11248" max="11248" width="8.875" style="7" customWidth="1"/>
    <col min="11249" max="11249" width="17.625" style="7" customWidth="1"/>
    <col min="11250" max="11250" width="33" style="7" customWidth="1"/>
    <col min="11251" max="11499" width="9" style="7"/>
    <col min="11500" max="11500" width="1" style="7" customWidth="1"/>
    <col min="11501" max="11501" width="24.75" style="7" customWidth="1"/>
    <col min="11502" max="11502" width="13" style="7" customWidth="1"/>
    <col min="11503" max="11503" width="16.25" style="7" customWidth="1"/>
    <col min="11504" max="11504" width="8.875" style="7" customWidth="1"/>
    <col min="11505" max="11505" width="17.625" style="7" customWidth="1"/>
    <col min="11506" max="11506" width="33" style="7" customWidth="1"/>
    <col min="11507" max="11755" width="9" style="7"/>
    <col min="11756" max="11756" width="1" style="7" customWidth="1"/>
    <col min="11757" max="11757" width="24.75" style="7" customWidth="1"/>
    <col min="11758" max="11758" width="13" style="7" customWidth="1"/>
    <col min="11759" max="11759" width="16.25" style="7" customWidth="1"/>
    <col min="11760" max="11760" width="8.875" style="7" customWidth="1"/>
    <col min="11761" max="11761" width="17.625" style="7" customWidth="1"/>
    <col min="11762" max="11762" width="33" style="7" customWidth="1"/>
    <col min="11763" max="12011" width="9" style="7"/>
    <col min="12012" max="12012" width="1" style="7" customWidth="1"/>
    <col min="12013" max="12013" width="24.75" style="7" customWidth="1"/>
    <col min="12014" max="12014" width="13" style="7" customWidth="1"/>
    <col min="12015" max="12015" width="16.25" style="7" customWidth="1"/>
    <col min="12016" max="12016" width="8.875" style="7" customWidth="1"/>
    <col min="12017" max="12017" width="17.625" style="7" customWidth="1"/>
    <col min="12018" max="12018" width="33" style="7" customWidth="1"/>
    <col min="12019" max="12267" width="9" style="7"/>
    <col min="12268" max="12268" width="1" style="7" customWidth="1"/>
    <col min="12269" max="12269" width="24.75" style="7" customWidth="1"/>
    <col min="12270" max="12270" width="13" style="7" customWidth="1"/>
    <col min="12271" max="12271" width="16.25" style="7" customWidth="1"/>
    <col min="12272" max="12272" width="8.875" style="7" customWidth="1"/>
    <col min="12273" max="12273" width="17.625" style="7" customWidth="1"/>
    <col min="12274" max="12274" width="33" style="7" customWidth="1"/>
    <col min="12275" max="12523" width="9" style="7"/>
    <col min="12524" max="12524" width="1" style="7" customWidth="1"/>
    <col min="12525" max="12525" width="24.75" style="7" customWidth="1"/>
    <col min="12526" max="12526" width="13" style="7" customWidth="1"/>
    <col min="12527" max="12527" width="16.25" style="7" customWidth="1"/>
    <col min="12528" max="12528" width="8.875" style="7" customWidth="1"/>
    <col min="12529" max="12529" width="17.625" style="7" customWidth="1"/>
    <col min="12530" max="12530" width="33" style="7" customWidth="1"/>
    <col min="12531" max="12779" width="9" style="7"/>
    <col min="12780" max="12780" width="1" style="7" customWidth="1"/>
    <col min="12781" max="12781" width="24.75" style="7" customWidth="1"/>
    <col min="12782" max="12782" width="13" style="7" customWidth="1"/>
    <col min="12783" max="12783" width="16.25" style="7" customWidth="1"/>
    <col min="12784" max="12784" width="8.875" style="7" customWidth="1"/>
    <col min="12785" max="12785" width="17.625" style="7" customWidth="1"/>
    <col min="12786" max="12786" width="33" style="7" customWidth="1"/>
    <col min="12787" max="13035" width="9" style="7"/>
    <col min="13036" max="13036" width="1" style="7" customWidth="1"/>
    <col min="13037" max="13037" width="24.75" style="7" customWidth="1"/>
    <col min="13038" max="13038" width="13" style="7" customWidth="1"/>
    <col min="13039" max="13039" width="16.25" style="7" customWidth="1"/>
    <col min="13040" max="13040" width="8.875" style="7" customWidth="1"/>
    <col min="13041" max="13041" width="17.625" style="7" customWidth="1"/>
    <col min="13042" max="13042" width="33" style="7" customWidth="1"/>
    <col min="13043" max="13291" width="9" style="7"/>
    <col min="13292" max="13292" width="1" style="7" customWidth="1"/>
    <col min="13293" max="13293" width="24.75" style="7" customWidth="1"/>
    <col min="13294" max="13294" width="13" style="7" customWidth="1"/>
    <col min="13295" max="13295" width="16.25" style="7" customWidth="1"/>
    <col min="13296" max="13296" width="8.875" style="7" customWidth="1"/>
    <col min="13297" max="13297" width="17.625" style="7" customWidth="1"/>
    <col min="13298" max="13298" width="33" style="7" customWidth="1"/>
    <col min="13299" max="13547" width="9" style="7"/>
    <col min="13548" max="13548" width="1" style="7" customWidth="1"/>
    <col min="13549" max="13549" width="24.75" style="7" customWidth="1"/>
    <col min="13550" max="13550" width="13" style="7" customWidth="1"/>
    <col min="13551" max="13551" width="16.25" style="7" customWidth="1"/>
    <col min="13552" max="13552" width="8.875" style="7" customWidth="1"/>
    <col min="13553" max="13553" width="17.625" style="7" customWidth="1"/>
    <col min="13554" max="13554" width="33" style="7" customWidth="1"/>
    <col min="13555" max="13803" width="9" style="7"/>
    <col min="13804" max="13804" width="1" style="7" customWidth="1"/>
    <col min="13805" max="13805" width="24.75" style="7" customWidth="1"/>
    <col min="13806" max="13806" width="13" style="7" customWidth="1"/>
    <col min="13807" max="13807" width="16.25" style="7" customWidth="1"/>
    <col min="13808" max="13808" width="8.875" style="7" customWidth="1"/>
    <col min="13809" max="13809" width="17.625" style="7" customWidth="1"/>
    <col min="13810" max="13810" width="33" style="7" customWidth="1"/>
    <col min="13811" max="14059" width="9" style="7"/>
    <col min="14060" max="14060" width="1" style="7" customWidth="1"/>
    <col min="14061" max="14061" width="24.75" style="7" customWidth="1"/>
    <col min="14062" max="14062" width="13" style="7" customWidth="1"/>
    <col min="14063" max="14063" width="16.25" style="7" customWidth="1"/>
    <col min="14064" max="14064" width="8.875" style="7" customWidth="1"/>
    <col min="14065" max="14065" width="17.625" style="7" customWidth="1"/>
    <col min="14066" max="14066" width="33" style="7" customWidth="1"/>
    <col min="14067" max="14315" width="9" style="7"/>
    <col min="14316" max="14316" width="1" style="7" customWidth="1"/>
    <col min="14317" max="14317" width="24.75" style="7" customWidth="1"/>
    <col min="14318" max="14318" width="13" style="7" customWidth="1"/>
    <col min="14319" max="14319" width="16.25" style="7" customWidth="1"/>
    <col min="14320" max="14320" width="8.875" style="7" customWidth="1"/>
    <col min="14321" max="14321" width="17.625" style="7" customWidth="1"/>
    <col min="14322" max="14322" width="33" style="7" customWidth="1"/>
    <col min="14323" max="14571" width="9" style="7"/>
    <col min="14572" max="14572" width="1" style="7" customWidth="1"/>
    <col min="14573" max="14573" width="24.75" style="7" customWidth="1"/>
    <col min="14574" max="14574" width="13" style="7" customWidth="1"/>
    <col min="14575" max="14575" width="16.25" style="7" customWidth="1"/>
    <col min="14576" max="14576" width="8.875" style="7" customWidth="1"/>
    <col min="14577" max="14577" width="17.625" style="7" customWidth="1"/>
    <col min="14578" max="14578" width="33" style="7" customWidth="1"/>
    <col min="14579" max="14827" width="9" style="7"/>
    <col min="14828" max="14828" width="1" style="7" customWidth="1"/>
    <col min="14829" max="14829" width="24.75" style="7" customWidth="1"/>
    <col min="14830" max="14830" width="13" style="7" customWidth="1"/>
    <col min="14831" max="14831" width="16.25" style="7" customWidth="1"/>
    <col min="14832" max="14832" width="8.875" style="7" customWidth="1"/>
    <col min="14833" max="14833" width="17.625" style="7" customWidth="1"/>
    <col min="14834" max="14834" width="33" style="7" customWidth="1"/>
    <col min="14835" max="15083" width="9" style="7"/>
    <col min="15084" max="15084" width="1" style="7" customWidth="1"/>
    <col min="15085" max="15085" width="24.75" style="7" customWidth="1"/>
    <col min="15086" max="15086" width="13" style="7" customWidth="1"/>
    <col min="15087" max="15087" width="16.25" style="7" customWidth="1"/>
    <col min="15088" max="15088" width="8.875" style="7" customWidth="1"/>
    <col min="15089" max="15089" width="17.625" style="7" customWidth="1"/>
    <col min="15090" max="15090" width="33" style="7" customWidth="1"/>
    <col min="15091" max="15339" width="9" style="7"/>
    <col min="15340" max="15340" width="1" style="7" customWidth="1"/>
    <col min="15341" max="15341" width="24.75" style="7" customWidth="1"/>
    <col min="15342" max="15342" width="13" style="7" customWidth="1"/>
    <col min="15343" max="15343" width="16.25" style="7" customWidth="1"/>
    <col min="15344" max="15344" width="8.875" style="7" customWidth="1"/>
    <col min="15345" max="15345" width="17.625" style="7" customWidth="1"/>
    <col min="15346" max="15346" width="33" style="7" customWidth="1"/>
    <col min="15347" max="15595" width="9" style="7"/>
    <col min="15596" max="15596" width="1" style="7" customWidth="1"/>
    <col min="15597" max="15597" width="24.75" style="7" customWidth="1"/>
    <col min="15598" max="15598" width="13" style="7" customWidth="1"/>
    <col min="15599" max="15599" width="16.25" style="7" customWidth="1"/>
    <col min="15600" max="15600" width="8.875" style="7" customWidth="1"/>
    <col min="15601" max="15601" width="17.625" style="7" customWidth="1"/>
    <col min="15602" max="15602" width="33" style="7" customWidth="1"/>
    <col min="15603" max="15851" width="9" style="7"/>
    <col min="15852" max="15852" width="1" style="7" customWidth="1"/>
    <col min="15853" max="15853" width="24.75" style="7" customWidth="1"/>
    <col min="15854" max="15854" width="13" style="7" customWidth="1"/>
    <col min="15855" max="15855" width="16.25" style="7" customWidth="1"/>
    <col min="15856" max="15856" width="8.875" style="7" customWidth="1"/>
    <col min="15857" max="15857" width="17.625" style="7" customWidth="1"/>
    <col min="15858" max="15858" width="33" style="7" customWidth="1"/>
    <col min="15859" max="16107" width="9" style="7"/>
    <col min="16108" max="16108" width="1" style="7" customWidth="1"/>
    <col min="16109" max="16109" width="24.75" style="7" customWidth="1"/>
    <col min="16110" max="16110" width="13" style="7" customWidth="1"/>
    <col min="16111" max="16111" width="16.25" style="7" customWidth="1"/>
    <col min="16112" max="16112" width="8.875" style="7" customWidth="1"/>
    <col min="16113" max="16113" width="17.625" style="7" customWidth="1"/>
    <col min="16114" max="16114" width="33" style="7" customWidth="1"/>
    <col min="16115" max="16384" width="9" style="7"/>
  </cols>
  <sheetData>
    <row r="1" spans="1:7" s="2" customFormat="1" ht="28.5" x14ac:dyDescent="0.25">
      <c r="A1" s="57"/>
      <c r="B1" s="58" t="s">
        <v>0</v>
      </c>
      <c r="C1" s="58"/>
      <c r="D1" s="58"/>
      <c r="E1" s="59"/>
      <c r="F1" s="59"/>
      <c r="G1" s="58"/>
    </row>
    <row r="2" spans="1:7" ht="23.25" x14ac:dyDescent="0.25">
      <c r="A2" s="60"/>
      <c r="B2" s="189" t="s">
        <v>317</v>
      </c>
      <c r="C2" s="189"/>
      <c r="D2" s="189"/>
      <c r="E2" s="189"/>
      <c r="F2" s="61"/>
      <c r="G2" s="62"/>
    </row>
    <row r="3" spans="1:7" ht="26.25" x14ac:dyDescent="0.25">
      <c r="B3" s="292" t="s">
        <v>135</v>
      </c>
      <c r="C3" s="292"/>
      <c r="D3" s="292"/>
      <c r="E3" s="292"/>
      <c r="F3" s="292"/>
      <c r="G3" s="292"/>
    </row>
    <row r="4" spans="1:7" ht="18.75" x14ac:dyDescent="0.25">
      <c r="B4" s="63" t="s">
        <v>136</v>
      </c>
      <c r="C4" s="64" t="s">
        <v>137</v>
      </c>
      <c r="D4" s="65" t="s">
        <v>138</v>
      </c>
      <c r="E4" s="293" t="s">
        <v>139</v>
      </c>
      <c r="F4" s="294"/>
      <c r="G4" s="66" t="s">
        <v>140</v>
      </c>
    </row>
    <row r="5" spans="1:7" ht="21.95" customHeight="1" x14ac:dyDescent="0.25">
      <c r="B5" s="67" t="s">
        <v>141</v>
      </c>
      <c r="C5" s="35" t="s">
        <v>142</v>
      </c>
      <c r="D5" s="36" t="s">
        <v>184</v>
      </c>
      <c r="E5" s="295">
        <v>1001095</v>
      </c>
      <c r="F5" s="291"/>
      <c r="G5" s="106">
        <v>46640</v>
      </c>
    </row>
    <row r="6" spans="1:7" ht="21.95" customHeight="1" x14ac:dyDescent="0.25">
      <c r="B6" s="67" t="s">
        <v>141</v>
      </c>
      <c r="C6" s="35" t="s">
        <v>143</v>
      </c>
      <c r="D6" s="36" t="s">
        <v>144</v>
      </c>
      <c r="E6" s="290" t="s">
        <v>145</v>
      </c>
      <c r="F6" s="291"/>
      <c r="G6" s="68" t="s">
        <v>146</v>
      </c>
    </row>
    <row r="7" spans="1:7" ht="21.95" customHeight="1" x14ac:dyDescent="0.25">
      <c r="B7" s="67" t="s">
        <v>141</v>
      </c>
      <c r="C7" s="35" t="s">
        <v>147</v>
      </c>
      <c r="D7" s="134" t="s">
        <v>242</v>
      </c>
      <c r="E7" s="290" t="s">
        <v>145</v>
      </c>
      <c r="F7" s="291"/>
      <c r="G7" s="106" t="s">
        <v>243</v>
      </c>
    </row>
    <row r="8" spans="1:7" ht="21.95" customHeight="1" x14ac:dyDescent="0.25">
      <c r="B8" s="85" t="s">
        <v>149</v>
      </c>
      <c r="C8" s="35" t="s">
        <v>142</v>
      </c>
      <c r="D8" s="36" t="s">
        <v>150</v>
      </c>
      <c r="E8" s="290">
        <v>951110</v>
      </c>
      <c r="F8" s="291"/>
      <c r="G8" s="109" t="s">
        <v>195</v>
      </c>
    </row>
    <row r="9" spans="1:7" ht="21.95" customHeight="1" x14ac:dyDescent="0.25">
      <c r="B9" s="85" t="s">
        <v>149</v>
      </c>
      <c r="C9" s="107" t="s">
        <v>143</v>
      </c>
      <c r="D9" s="36" t="s">
        <v>152</v>
      </c>
      <c r="E9" s="290">
        <v>965050</v>
      </c>
      <c r="F9" s="291"/>
      <c r="G9" s="106" t="s">
        <v>181</v>
      </c>
    </row>
    <row r="10" spans="1:7" ht="21.95" customHeight="1" x14ac:dyDescent="0.25">
      <c r="B10" s="67" t="s">
        <v>148</v>
      </c>
      <c r="C10" s="35" t="s">
        <v>147</v>
      </c>
      <c r="D10" s="36" t="s">
        <v>153</v>
      </c>
      <c r="E10" s="290" t="s">
        <v>145</v>
      </c>
      <c r="F10" s="291"/>
      <c r="G10" s="68" t="s">
        <v>154</v>
      </c>
    </row>
    <row r="11" spans="1:7" ht="21.95" customHeight="1" x14ac:dyDescent="0.25">
      <c r="B11" s="67" t="s">
        <v>151</v>
      </c>
      <c r="C11" s="35" t="s">
        <v>147</v>
      </c>
      <c r="D11" s="36" t="s">
        <v>155</v>
      </c>
      <c r="E11" s="290">
        <v>978181.82</v>
      </c>
      <c r="F11" s="291"/>
      <c r="G11" s="91"/>
    </row>
    <row r="12" spans="1:7" ht="21.95" customHeight="1" x14ac:dyDescent="0.25">
      <c r="B12" s="67" t="s">
        <v>156</v>
      </c>
      <c r="C12" s="35" t="s">
        <v>142</v>
      </c>
      <c r="D12" s="36" t="s">
        <v>157</v>
      </c>
      <c r="E12" s="290" t="s">
        <v>145</v>
      </c>
      <c r="F12" s="291"/>
      <c r="G12" s="68">
        <v>46662</v>
      </c>
    </row>
    <row r="13" spans="1:7" ht="21.95" customHeight="1" x14ac:dyDescent="0.25">
      <c r="B13" s="67" t="s">
        <v>158</v>
      </c>
      <c r="C13" s="35" t="s">
        <v>142</v>
      </c>
      <c r="D13" s="36" t="s">
        <v>159</v>
      </c>
      <c r="E13" s="290" t="s">
        <v>145</v>
      </c>
      <c r="F13" s="291"/>
      <c r="G13" s="68">
        <v>47363</v>
      </c>
    </row>
    <row r="14" spans="1:7" ht="21.95" customHeight="1" x14ac:dyDescent="0.25">
      <c r="B14" s="67" t="s">
        <v>156</v>
      </c>
      <c r="C14" s="35" t="s">
        <v>143</v>
      </c>
      <c r="D14" s="36" t="s">
        <v>160</v>
      </c>
      <c r="E14" s="290" t="s">
        <v>145</v>
      </c>
      <c r="F14" s="291"/>
      <c r="G14" s="68" t="s">
        <v>161</v>
      </c>
    </row>
    <row r="15" spans="1:7" ht="24.75" customHeight="1" x14ac:dyDescent="0.25">
      <c r="B15" s="67" t="s">
        <v>158</v>
      </c>
      <c r="C15" s="35" t="s">
        <v>143</v>
      </c>
      <c r="D15" s="36" t="s">
        <v>162</v>
      </c>
      <c r="E15" s="290" t="s">
        <v>145</v>
      </c>
      <c r="F15" s="291"/>
      <c r="G15" s="68" t="s">
        <v>163</v>
      </c>
    </row>
    <row r="16" spans="1:7" ht="19.5" customHeight="1" x14ac:dyDescent="0.25">
      <c r="B16" s="67" t="s">
        <v>156</v>
      </c>
      <c r="C16" s="35" t="s">
        <v>147</v>
      </c>
      <c r="D16" s="108" t="s">
        <v>191</v>
      </c>
      <c r="E16" s="290" t="s">
        <v>145</v>
      </c>
      <c r="F16" s="291"/>
      <c r="G16" s="109" t="s">
        <v>193</v>
      </c>
    </row>
    <row r="17" spans="2:7" ht="22.5" customHeight="1" x14ac:dyDescent="0.25">
      <c r="B17" s="67" t="s">
        <v>158</v>
      </c>
      <c r="C17" s="35" t="s">
        <v>147</v>
      </c>
      <c r="D17" s="108" t="s">
        <v>192</v>
      </c>
      <c r="E17" s="290" t="s">
        <v>145</v>
      </c>
      <c r="F17" s="291"/>
      <c r="G17" s="109" t="s">
        <v>194</v>
      </c>
    </row>
  </sheetData>
  <mergeCells count="16">
    <mergeCell ref="E17:F17"/>
    <mergeCell ref="E16:F16"/>
    <mergeCell ref="E15:F15"/>
    <mergeCell ref="E11:F11"/>
    <mergeCell ref="E9:F9"/>
    <mergeCell ref="E10:F10"/>
    <mergeCell ref="E12:F12"/>
    <mergeCell ref="E13:F13"/>
    <mergeCell ref="E14:F14"/>
    <mergeCell ref="E8:F8"/>
    <mergeCell ref="B2:E2"/>
    <mergeCell ref="B3:G3"/>
    <mergeCell ref="E4:F4"/>
    <mergeCell ref="E6:F6"/>
    <mergeCell ref="E5:F5"/>
    <mergeCell ref="E7:F7"/>
  </mergeCells>
  <phoneticPr fontId="29" type="noConversion"/>
  <pageMargins left="0" right="0" top="0" bottom="0" header="0" footer="0"/>
  <pageSetup paperSize="9" scale="10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المؤشرات الكلية</vt:lpstr>
      <vt:lpstr>نسبة التغير</vt:lpstr>
      <vt:lpstr>نشرة التداول</vt:lpstr>
      <vt:lpstr>غير المتداولة</vt:lpstr>
      <vt:lpstr>اجانب</vt:lpstr>
      <vt:lpstr>نشرة OTC</vt:lpstr>
      <vt:lpstr> السندات الغير متداولة</vt:lpstr>
    </vt:vector>
  </TitlesOfParts>
  <Company>ISX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Shahad E</dc:creator>
  <cp:lastModifiedBy>Shahad E</cp:lastModifiedBy>
  <cp:lastPrinted>2026-08-20T10:30:47Z</cp:lastPrinted>
  <dcterms:created xsi:type="dcterms:W3CDTF">2026-01-04T07:55:20Z</dcterms:created>
  <dcterms:modified xsi:type="dcterms:W3CDTF">2026-08-20T10:55:19Z</dcterms:modified>
</cp:coreProperties>
</file>