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-6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0" l="1"/>
  <c r="F9" i="10" s="1"/>
  <c r="E8" i="10"/>
  <c r="E9" i="10" s="1"/>
  <c r="D8" i="10"/>
  <c r="D9" i="10" s="1"/>
  <c r="L26" i="8" l="1"/>
  <c r="M26" i="8"/>
  <c r="N26" i="8"/>
  <c r="L58" i="8"/>
  <c r="M58" i="8"/>
  <c r="N58" i="8"/>
  <c r="L72" i="8"/>
  <c r="M72" i="8"/>
  <c r="N72" i="8"/>
  <c r="L62" i="8"/>
  <c r="M62" i="8"/>
  <c r="N62" i="8"/>
  <c r="L88" i="8" l="1"/>
  <c r="M88" i="8"/>
  <c r="N88" i="8"/>
  <c r="L46" i="8" l="1"/>
  <c r="M46" i="8"/>
  <c r="N46" i="8"/>
  <c r="L65" i="8"/>
  <c r="M65" i="8"/>
  <c r="N65" i="8"/>
  <c r="L22" i="8" l="1"/>
  <c r="M22" i="8"/>
  <c r="N22" i="8"/>
  <c r="L18" i="8" l="1"/>
  <c r="M18" i="8"/>
  <c r="N18" i="8"/>
  <c r="L31" i="8"/>
  <c r="M31" i="8"/>
  <c r="N31" i="8"/>
  <c r="L81" i="8"/>
  <c r="M81" i="8"/>
  <c r="N81" i="8"/>
  <c r="L50" i="8" l="1"/>
  <c r="M50" i="8"/>
  <c r="N50" i="8"/>
  <c r="L68" i="8"/>
  <c r="L73" i="8" s="1"/>
  <c r="M68" i="8"/>
  <c r="M73" i="8" s="1"/>
  <c r="N68" i="8"/>
  <c r="N73" i="8" s="1"/>
  <c r="L40" i="8"/>
  <c r="M40" i="8"/>
  <c r="N40" i="8"/>
  <c r="N51" i="8" l="1"/>
  <c r="M51" i="8"/>
  <c r="L51" i="8"/>
  <c r="L78" i="8"/>
  <c r="M78" i="8"/>
  <c r="N78" i="8"/>
  <c r="K11" i="1" l="1"/>
  <c r="L94" i="8" l="1"/>
  <c r="M94" i="8"/>
  <c r="N94" i="8"/>
  <c r="L91" i="8"/>
  <c r="M91" i="8"/>
  <c r="N91" i="8"/>
  <c r="L95" i="8" l="1"/>
  <c r="N95" i="8"/>
  <c r="N96" i="8" s="1"/>
  <c r="I4" i="1" s="1"/>
  <c r="M95" i="8"/>
  <c r="L96" i="8" l="1"/>
  <c r="O4" i="1" s="1"/>
  <c r="M96" i="8"/>
  <c r="D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<sst xmlns="http://schemas.openxmlformats.org/spreadsheetml/2006/main" count="530" uniqueCount="347">
  <si>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</si>
  <si>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</si>
  <si>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</si>
  <si>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</si>
  <si>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</si>
  <si>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</si>
  <si>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</si>
  <si>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</si>
  <si>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</si>
  <si>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</si>
  <si>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</si>
  <si>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</si>
  <si>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</si>
  <si>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</si>
  <si>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</si>
  <si>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</si>
  <si>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</si>
  <si>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</si>
  <si>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</si>
  <si>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</si>
  <si>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</si>
  <si>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</si>
  <si>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</si>
  <si>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</si>
  <si>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</si>
  <si>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</si>
  <si>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</si>
  <si>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</si>
  <si>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</si>
  <si>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</si>
  <si>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</si>
  <si>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</si>
  <si>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</si>
  <si>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</si>
  <si>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</si>
  <si>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</si>
  <si>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</si>
  <si>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</si>
  <si>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</si>
  <si>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</si>
  <si>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</si>
  <si>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</si>
  <si>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</si>
  <si>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</si>
  <si>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</si>
  <si>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</si>
  <si>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</si>
  <si>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</si>
  <si>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</si>
  <si>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</si>
  <si>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</si>
  <si>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</si>
  <si>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</si>
  <si>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</si>
  <si>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</si>
  <si>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</si>
  <si>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</si>
  <si>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</si>
  <si>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</si>
  <si>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</si>
  <si>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</si>
  <si>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</si>
  <si>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</si>
  <si>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</si>
  <si>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</si>
  <si>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</si>
  <si>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</si>
  <si>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</si>
  <si>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</si>
  <si>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</si>
  <si>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</si>
  <si>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</si>
  <si>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</si>
  <si>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</si>
  <si>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</si>
  <si>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</si>
  <si>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</si>
  <si>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</si>
  <si>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</si>
  <si>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</si>
  <si>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</si>
  <si>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</si>
  <si>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</si>
  <si>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</si>
  <si>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</si>
  <si>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</si>
  <si>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</si>
  <si>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</si>
  <si>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</si>
  <si>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</si>
  <si>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</si>
  <si>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</si>
  <si>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</si>
  <si>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</si>
  <si>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</si>
  <si>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</si>
  <si>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</si>
  <si>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</si>
  <si>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</si>
  <si>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</si>
  <si>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</si>
  <si>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</si>
  <si>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</si>
  <si>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</si>
  <si>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</si>
  <si>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</si>
  <si>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</si>
  <si>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</si>
  <si>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</si>
  <si>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</si>
  <si>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</si>
  <si>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</si>
  <si>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</si>
  <si>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</si>
  <si>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</si>
  <si>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</si>
  <si>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</si>
  <si>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</si>
  <si>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</si>
  <si>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</si>
  <si>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</si>
  <si>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</si>
  <si>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</si>
  <si>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</si>
  <si>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</si>
  <si>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</si>
  <si>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</si>
  <si>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</si>
  <si>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</si>
  <si>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</si>
  <si>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</si>
  <si>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</si>
  <si>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</si>
  <si>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</si>
  <si>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</si>
  <si>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</si>
  <si>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</si>
  <si>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</si>
  <si>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</si>
  <si>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</si>
  <si>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</si>
  <si>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</si>
  <si>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</si>
  <si>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</si>
  <si>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</si>
  <si>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</si>
  <si>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</si>
  <si>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</si>
  <si>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</si>
  <si>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</si>
  <si>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</si>
  <si>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</si>
  <si>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</si>
  <si>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</si>
  <si>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</si>
  <si>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</si>
  <si>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</si>
  <si>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</si>
  <si>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</si>
  <si>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</si>
  <si>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</si>
  <si>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</si>
  <si>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</si>
  <si>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</si>
  <si>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</si>
  <si>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</si>
  <si>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</si>
  <si>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</si>
  <si>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</si>
  <si>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</si>
  <si>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</si>
  <si>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</si>
  <si>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</si>
  <si>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</si>
  <si>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</si>
  <si>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</si>
  <si>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</si>
  <si>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</si>
  <si>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</si>
  <si>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</si>
  <si>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</si>
  <si>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</si>
  <si>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</si>
  <si>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</si>
  <si>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</si>
  <si>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</si>
  <si>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</si>
  <si>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</si>
  <si>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</si>
  <si>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</si>
  <si>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</si>
  <si>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</si>
  <si>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</si>
  <si>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</si>
  <si>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</si>
  <si>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</si>
  <si>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</si>
  <si>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</si>
  <si>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</si>
  <si>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</si>
  <si>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</si>
  <si>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</si>
  <si>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</si>
  <si>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</si>
  <si>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</si>
  <si>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</si>
  <si>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</si>
  <si>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</si>
  <si>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</si>
  <si>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</si>
  <si>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</si>
  <si>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</si>
  <si>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</si>
  <si>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</si>
  <si>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</si>
  <si>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</si>
  <si>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</si>
  <si>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</si>
  <si>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</si>
  <si>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</si>
  <si>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</si>
  <si>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</si>
  <si>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</si>
  <si>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</si>
  <si>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</si>
  <si>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</si>
  <si>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</si>
  <si>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</si>
  <si>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</si>
  <si>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</si>
  <si>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</si>
  <si>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</si>
  <si>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</si>
  <si>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</si>
  <si>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</si>
  <si>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</si>
  <si>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</si>
  <si>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</si>
  <si>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</si>
  <si>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</si>
  <si>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</si>
  <si>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</si>
  <si>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</si>
  <si>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</si>
  <si>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</si>
  <si>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</si>
  <si>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</si>
  <si>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</si>
  <si>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</si>
  <si>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</si>
  <si>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</si>
  <si>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</si>
  <si>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</si>
  <si>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</si>
  <si>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</si>
  <si>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</si>
  <si>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</si>
  <si>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</si>
  <si>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</si>
  <si>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</si>
  <si>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</si>
  <si>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</si>
  <si>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</si>
  <si>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</si>
  <si>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</si>
  <si>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</si>
  <si>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</si>
  <si>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</si>
  <si>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</si>
  <si>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</si>
  <si>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</si>
  <si>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</si>
  <si>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</si>
  <si>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</si>
  <si>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</si>
  <si>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</si>
  <si>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</si>
  <si>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</si>
  <si>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</si>
  <si>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</si>
  <si>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</si>
  <si>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</si>
  <si>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</si>
  <si>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</si>
  <si>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</si>
  <si>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</si>
  <si>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</si>
  <si>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</si>
  <si>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</si>
  <si>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</si>
  <si>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</si>
  <si>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</si>
  <si>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</si>
  <si>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</si>
  <si>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</si>
  <si>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</si>
  <si>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</si>
  <si>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</si>
  <si>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</si>
  <si>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</si>
  <si>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</si>
  <si>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</si>
  <si>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</si>
  <si>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</si>
  <si>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</si>
  <si>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</si>
  <si>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</si>
  <si>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</si>
  <si>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</si>
  <si>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</si>
  <si>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</si>
  <si>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</si>
  <si>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</si>
  <si>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</si>
  <si>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</si>
  <si>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</si>
  <si>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مجموع قطاع مصارف</t>
  </si>
  <si>
    <t xml:space="preserve">مجموع السوق </t>
  </si>
  <si>
    <t>بابل للانتاج الحيواني</t>
  </si>
  <si>
    <t>ABAP</t>
  </si>
  <si>
    <t>مصرف التنمية</t>
  </si>
  <si>
    <t>BIDB</t>
  </si>
  <si>
    <t>الجلسة (95)</t>
  </si>
  <si>
    <t>جلسة الثلاثاء 2026/6/2</t>
  </si>
  <si>
    <t>الجلسة (95) نشرة تداول الأسهم للمنصة النظامية لجلسة الثلاثاء 2026/6/2 Regular Market Trading</t>
  </si>
  <si>
    <t xml:space="preserve">الجلسة (95) نشرة تداول المنصة الثانية لجلسة الثلاثاء 2026/6/2 Second Trading Platform </t>
  </si>
  <si>
    <t xml:space="preserve">الجلسة (95) نشرة تداول منصة الشركات غير المفصحة لجلسة الثلاثاء 2026/6/2 Non Disclosing Trading Platform </t>
  </si>
  <si>
    <t>الشركات غير المتداولة لمنصة التداول النظامي لجلسة الثلاثاء 2026/6/2</t>
  </si>
  <si>
    <t>الشركات غير المتداولة للمنصة الثانية لجلسة الثلاثاء 2026/6/2</t>
  </si>
  <si>
    <t>الشركات غير المتداولة للمنصة الثالثة لجلسة الثلاثاء 2026/6/2</t>
  </si>
  <si>
    <t xml:space="preserve">الجلسة (95) نشرة التداول لمنصة الشركات غير المدرجة OTC    </t>
  </si>
  <si>
    <t>دار السلام للتامين</t>
  </si>
  <si>
    <t>NDSA</t>
  </si>
  <si>
    <t>نفذت شركة ايلاف للوساطة  أمر متقابل مقصود على أسهم شركة مصرف القرطاس بعدد أسهم (20,612,000,000)  سهم بقيمة (20,612,000,000)  دينار ، في زمن الجلسة الاضافي (بعد الساعة 1 ظهراً) وفقاً لاجراءات تنفيذ الصفقات الكبيرة.</t>
  </si>
  <si>
    <t>المصير للتامين</t>
  </si>
  <si>
    <t>دار الثقة للتامين</t>
  </si>
  <si>
    <t>زين للتامين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</si>
  <si>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</si>
  <si>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</si>
  <si>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</si>
  <si>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*</t>
  </si>
  <si>
    <t>استنادا الى قرار الامانة العامة لمجلس الوزراء تقرر عدم تنظيم جلسة تداول ليوم الخميس الموافق 2026/6/4 بمناسبة عيد الغدير وستنظم الجلسات اعتبارا من يوم الاحد الموافق 2026/6/7.</t>
  </si>
  <si>
    <t>سوق العراق للأوراق المالية</t>
  </si>
  <si>
    <t>نشرة تداول أسهم غير العراقيين لجلسة الثلاثاء 2026/6/2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</si>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</sst>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36" fillId="4" borderId="39" xfId="0" applyFont="1" applyFill="1" applyBorder="1" applyAlignment="1">
      <alignment horizontal="center" vertical="center"/>
    </xf>
    <xf numFmtId="0" fontId="36" fillId="4" borderId="39" xfId="0" applyFont="1" applyFill="1" applyBorder="1" applyAlignment="1">
      <alignment horizontal="center" vertical="center" wrapText="1"/>
    </xf>
    <xf numFmtId="0" fontId="38" fillId="0" borderId="0" xfId="0" applyFont="1"/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3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46" xfId="0" applyNumberFormat="1" applyFont="1" applyFill="1" applyBorder="1" applyAlignment="1">
      <alignment horizontal="center" vertical="center"/>
    </xf>
    <xf numFmtId="2" fontId="27" fillId="2" borderId="47" xfId="0" applyNumberFormat="1" applyFont="1" applyFill="1" applyBorder="1" applyAlignment="1">
      <alignment horizontal="center" vertical="center"/>
    </xf>
    <xf numFmtId="2" fontId="27" fillId="2" borderId="4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9" fillId="0" borderId="45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8" xfId="0" applyFont="1" applyBorder="1" applyAlignment="1">
      <alignment horizontal="right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42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5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2243847</xdr:colOff>
      <xdr:row>16</xdr:row>
      <xdr:rowOff>1449916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AAC0FD-B7B6-41EF-863F-42038A6BC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15417"/>
          <a:ext cx="7937680" cy="3450166"/>
        </a:xfrm>
        <a:prstGeom prst="rect">
          <a:avLst/>
        </a:prstGeom>
      </xdr:spPr>
    </xdr:pic>
    <xdr:clientData/>
  </xdr:twoCellAnchor>
  <xdr:twoCellAnchor editAs="oneCell">
    <xdr:from>
      <xdr:col>7</xdr:col>
      <xdr:colOff>63500</xdr:colOff>
      <xdr:row>14</xdr:row>
      <xdr:rowOff>21166</xdr:rowOff>
    </xdr:from>
    <xdr:to>
      <xdr:col>14</xdr:col>
      <xdr:colOff>1121833</xdr:colOff>
      <xdr:row>16</xdr:row>
      <xdr:rowOff>1502833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5656667-E7D8-4987-A260-4E1CE9E6A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794249"/>
          <a:ext cx="6826250" cy="3524251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74084</xdr:rowOff>
    </xdr:from>
    <xdr:to>
      <xdr:col>14</xdr:col>
      <xdr:colOff>1121833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8F8305B-A958-46F4-AFAA-147FBCBE0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460501"/>
          <a:ext cx="3862916" cy="32808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47625</xdr:rowOff>
    </xdr:from>
    <xdr:to>
      <xdr:col>3</xdr:col>
      <xdr:colOff>1704975</xdr:colOff>
      <xdr:row>31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913D8E-58CA-4E82-8A2E-E79E9C3AC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53025"/>
          <a:ext cx="4838700" cy="2238375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304801</xdr:colOff>
      <xdr:row>20</xdr:row>
      <xdr:rowOff>66675</xdr:rowOff>
    </xdr:from>
    <xdr:to>
      <xdr:col>8</xdr:col>
      <xdr:colOff>1762126</xdr:colOff>
      <xdr:row>31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044523F-B2F9-42F4-88B9-CC8A23F18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199" y="5172075"/>
          <a:ext cx="4924425" cy="2200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51</xdr:row>
      <xdr:rowOff>34635</xdr:rowOff>
    </xdr:from>
    <xdr:to>
      <xdr:col>13</xdr:col>
      <xdr:colOff>1792949</xdr:colOff>
      <xdr:row>52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73</xdr:row>
      <xdr:rowOff>8662</xdr:rowOff>
    </xdr:from>
    <xdr:to>
      <xdr:col>13</xdr:col>
      <xdr:colOff>1781695</xdr:colOff>
      <xdr:row>73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40</xdr:row>
      <xdr:rowOff>1</xdr:rowOff>
    </xdr:from>
    <xdr:ext cx="326824" cy="306456"/>
    <xdr:pic>
      <xdr:nvPicPr>
        <xdr:cNvPr id="6" name="Picture 5">
          <a:extLst>
            <a:ext uri="{FF2B5EF4-FFF2-40B4-BE49-F238E27FC236}">
              <a16:creationId xmlns:a16="http://schemas.microsoft.com/office/drawing/2014/main" id="{5AE4A135-D0FA-44B2-955D-350D3A8A0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C6330D06-14BF-4843-85A8-916EC2023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7" t="s">
        <v>0</v>
      </c>
      <c r="B1" s="178"/>
      <c r="C1" s="178"/>
      <c r="D1" s="17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9" t="s">
        <v>323</v>
      </c>
      <c r="B2" s="179"/>
      <c r="C2" s="179"/>
      <c r="D2" s="179"/>
      <c r="E2" s="180" t="s">
        <v>238</v>
      </c>
      <c r="F2" s="181"/>
      <c r="G2" s="181"/>
      <c r="H2" s="181"/>
      <c r="I2" s="181"/>
      <c r="J2" s="181"/>
      <c r="K2" s="181"/>
      <c r="L2" s="182"/>
      <c r="M2" s="3"/>
      <c r="N2" s="3"/>
      <c r="O2" s="3"/>
    </row>
    <row r="3" spans="1:15" s="2" customFormat="1" ht="27.75" customHeight="1" x14ac:dyDescent="0.35">
      <c r="A3" s="183" t="s">
        <v>322</v>
      </c>
      <c r="B3" s="184"/>
      <c r="C3" s="184"/>
      <c r="D3" s="184"/>
      <c r="E3" s="180"/>
      <c r="F3" s="181"/>
      <c r="G3" s="181"/>
      <c r="H3" s="181"/>
      <c r="I3" s="181"/>
      <c r="J3" s="181"/>
      <c r="K3" s="181"/>
      <c r="L3" s="182"/>
      <c r="M3" s="1"/>
      <c r="N3" s="1"/>
      <c r="O3" s="3"/>
    </row>
    <row r="4" spans="1:15" ht="26.25" customHeight="1" x14ac:dyDescent="0.35">
      <c r="A4" s="186" t="s">
        <v>1</v>
      </c>
      <c r="B4" s="187"/>
      <c r="C4" s="188"/>
      <c r="D4" s="189">
        <f>'نشرة التداول'!M96+'نشرة OTC'!H8</f>
        <v>21667139113</v>
      </c>
      <c r="E4" s="190"/>
      <c r="F4" s="4"/>
      <c r="G4" s="169" t="s">
        <v>2</v>
      </c>
      <c r="H4" s="170"/>
      <c r="I4" s="191">
        <f>'نشرة التداول'!N96+'نشرة OTC'!I8</f>
        <v>21684216033.580002</v>
      </c>
      <c r="J4" s="191"/>
      <c r="K4" s="191"/>
      <c r="L4" s="5"/>
      <c r="M4" s="185" t="s">
        <v>3</v>
      </c>
      <c r="N4" s="169"/>
      <c r="O4" s="6">
        <f>'نشرة التداول'!L96+'نشرة OTC'!G8</f>
        <v>1217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249</v>
      </c>
    </row>
    <row r="6" spans="1:15" ht="26.25" customHeight="1" x14ac:dyDescent="0.35">
      <c r="A6" s="12" t="s">
        <v>4</v>
      </c>
      <c r="B6" s="169">
        <v>949.39</v>
      </c>
      <c r="C6" s="170"/>
      <c r="D6" s="169" t="s">
        <v>5</v>
      </c>
      <c r="E6" s="170"/>
      <c r="F6" s="1"/>
      <c r="G6" s="12" t="s">
        <v>6</v>
      </c>
      <c r="H6" s="13">
        <v>1208.53</v>
      </c>
      <c r="I6" s="171" t="s">
        <v>5</v>
      </c>
      <c r="J6" s="172"/>
      <c r="K6" s="173"/>
      <c r="L6" s="155"/>
      <c r="M6" s="156"/>
      <c r="N6" s="156"/>
      <c r="O6" s="14"/>
    </row>
    <row r="7" spans="1:15" ht="26.25" customHeight="1" x14ac:dyDescent="0.35">
      <c r="A7" s="12" t="s">
        <v>7</v>
      </c>
      <c r="B7" s="169">
        <v>948.08</v>
      </c>
      <c r="C7" s="170"/>
      <c r="D7" s="169" t="s">
        <v>5</v>
      </c>
      <c r="E7" s="170"/>
      <c r="F7" s="15"/>
      <c r="G7" s="12" t="s">
        <v>8</v>
      </c>
      <c r="H7" s="113">
        <v>1193.54</v>
      </c>
      <c r="I7" s="171" t="s">
        <v>5</v>
      </c>
      <c r="J7" s="172"/>
      <c r="K7" s="173"/>
      <c r="L7" s="155"/>
      <c r="M7" s="156"/>
      <c r="N7" s="156"/>
      <c r="O7" s="14"/>
    </row>
    <row r="8" spans="1:15" ht="26.25" customHeight="1" x14ac:dyDescent="0.35">
      <c r="A8" s="12" t="s">
        <v>9</v>
      </c>
      <c r="B8" s="167">
        <f>((B6/B7)-1)*100</f>
        <v>0.13817399375579686</v>
      </c>
      <c r="C8" s="168"/>
      <c r="D8" s="169" t="s">
        <v>10</v>
      </c>
      <c r="E8" s="170"/>
      <c r="F8" s="15"/>
      <c r="G8" s="12" t="s">
        <v>9</v>
      </c>
      <c r="H8" s="147">
        <f>((H6/H7)-1)*100</f>
        <v>1.2559277443571215</v>
      </c>
      <c r="I8" s="171" t="s">
        <v>10</v>
      </c>
      <c r="J8" s="172"/>
      <c r="K8" s="173"/>
      <c r="L8" s="155"/>
      <c r="M8" s="156"/>
      <c r="N8" s="156"/>
      <c r="O8" s="14"/>
    </row>
    <row r="9" spans="1:15" ht="26.25" customHeight="1" x14ac:dyDescent="0.35">
      <c r="A9" s="12" t="s">
        <v>11</v>
      </c>
      <c r="B9" s="167">
        <f>B6-B7</f>
        <v>1.3099999999999454</v>
      </c>
      <c r="C9" s="168">
        <f>B6-B7</f>
        <v>1.3099999999999454</v>
      </c>
      <c r="D9" s="169" t="s">
        <v>5</v>
      </c>
      <c r="E9" s="170"/>
      <c r="F9" s="15"/>
      <c r="G9" s="12" t="s">
        <v>11</v>
      </c>
      <c r="H9" s="147">
        <f>H6-H7</f>
        <v>14.990000000000009</v>
      </c>
      <c r="I9" s="171" t="s">
        <v>5</v>
      </c>
      <c r="J9" s="172"/>
      <c r="K9" s="173"/>
      <c r="L9" s="155"/>
      <c r="M9" s="156"/>
      <c r="N9" s="156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38</v>
      </c>
      <c r="I11" s="13" t="s">
        <v>15</v>
      </c>
      <c r="J11" s="20">
        <v>13</v>
      </c>
      <c r="K11" s="20">
        <f>J11+H11</f>
        <v>51</v>
      </c>
      <c r="L11" s="155"/>
      <c r="M11" s="156"/>
      <c r="N11" s="156"/>
      <c r="O11" s="14"/>
    </row>
    <row r="12" spans="1:15" ht="26.25" customHeight="1" x14ac:dyDescent="0.35">
      <c r="A12" s="12" t="s">
        <v>16</v>
      </c>
      <c r="B12" s="20">
        <v>50</v>
      </c>
      <c r="C12" s="13" t="s">
        <v>13</v>
      </c>
      <c r="D12" s="20">
        <v>1</v>
      </c>
      <c r="E12" s="20">
        <f>D12+B12</f>
        <v>51</v>
      </c>
      <c r="F12" s="22"/>
      <c r="G12" s="174" t="s">
        <v>17</v>
      </c>
      <c r="H12" s="174"/>
      <c r="I12" s="174"/>
      <c r="J12" s="175">
        <v>14</v>
      </c>
      <c r="K12" s="176"/>
      <c r="L12" s="155"/>
      <c r="M12" s="156"/>
      <c r="N12" s="156"/>
      <c r="O12" s="23"/>
    </row>
    <row r="13" spans="1:15" ht="26.25" customHeight="1" x14ac:dyDescent="0.35">
      <c r="A13" s="163" t="s">
        <v>18</v>
      </c>
      <c r="B13" s="164"/>
      <c r="C13" s="164"/>
      <c r="D13" s="164"/>
      <c r="E13" s="20">
        <v>6</v>
      </c>
      <c r="F13" s="22"/>
      <c r="G13" s="165" t="s">
        <v>19</v>
      </c>
      <c r="H13" s="165"/>
      <c r="I13" s="165"/>
      <c r="J13" s="166">
        <v>10</v>
      </c>
      <c r="K13" s="166"/>
      <c r="L13" s="155"/>
      <c r="M13" s="156"/>
      <c r="N13" s="156"/>
      <c r="O13" s="23"/>
    </row>
    <row r="14" spans="1:15" ht="26.25" customHeight="1" x14ac:dyDescent="0.35">
      <c r="A14" s="163" t="s">
        <v>20</v>
      </c>
      <c r="B14" s="164"/>
      <c r="C14" s="164"/>
      <c r="D14" s="164"/>
      <c r="E14" s="24">
        <v>9</v>
      </c>
      <c r="F14" s="25"/>
      <c r="G14" s="123"/>
      <c r="H14" s="123"/>
      <c r="I14" s="123"/>
      <c r="J14" s="155"/>
      <c r="K14" s="156"/>
      <c r="L14" s="155"/>
      <c r="M14" s="156"/>
      <c r="N14" s="156"/>
      <c r="O14" s="23"/>
    </row>
    <row r="15" spans="1:15" ht="53.25" customHeight="1" x14ac:dyDescent="0.35">
      <c r="A15" s="155"/>
      <c r="B15" s="156"/>
      <c r="C15" s="156"/>
      <c r="D15" s="156"/>
      <c r="E15" s="155"/>
      <c r="F15" s="156"/>
      <c r="G15" s="123"/>
      <c r="H15" s="123"/>
      <c r="I15" s="123"/>
      <c r="J15" s="155"/>
      <c r="K15" s="156"/>
      <c r="L15" s="155"/>
      <c r="M15" s="156"/>
      <c r="N15" s="156"/>
      <c r="O15" s="23"/>
    </row>
    <row r="16" spans="1:15" ht="107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126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28.5" customHeight="1" x14ac:dyDescent="0.25">
      <c r="A18" s="145" t="s">
        <v>340</v>
      </c>
      <c r="B18" s="160" t="s">
        <v>341</v>
      </c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2"/>
    </row>
    <row r="19" spans="1:15" ht="38.25" customHeight="1" x14ac:dyDescent="0.25">
      <c r="A19" s="134" t="s">
        <v>334</v>
      </c>
      <c r="B19" s="160" t="s">
        <v>337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2"/>
    </row>
    <row r="20" spans="1:15" ht="38.25" customHeight="1" x14ac:dyDescent="0.25">
      <c r="A20" s="134" t="s">
        <v>335</v>
      </c>
      <c r="B20" s="160" t="s">
        <v>338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2"/>
    </row>
    <row r="21" spans="1:15" ht="38.25" customHeight="1" x14ac:dyDescent="0.25">
      <c r="A21" s="134" t="s">
        <v>336</v>
      </c>
      <c r="B21" s="160" t="s">
        <v>339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2"/>
    </row>
    <row r="22" spans="1:15" ht="38.25" customHeight="1" x14ac:dyDescent="0.25">
      <c r="A22" s="134" t="s">
        <v>307</v>
      </c>
      <c r="B22" s="160" t="s">
        <v>309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2"/>
    </row>
    <row r="23" spans="1:15" ht="36.75" customHeight="1" x14ac:dyDescent="0.25">
      <c r="A23" s="134" t="s">
        <v>305</v>
      </c>
      <c r="B23" s="160" t="s">
        <v>333</v>
      </c>
      <c r="C23" s="161" t="s">
        <v>306</v>
      </c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2"/>
    </row>
    <row r="24" spans="1:15" ht="26.25" customHeight="1" x14ac:dyDescent="0.25">
      <c r="A24" s="26" t="s">
        <v>21</v>
      </c>
      <c r="B24" s="157" t="s">
        <v>312</v>
      </c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9"/>
    </row>
    <row r="25" spans="1:15" ht="20.25" customHeight="1" x14ac:dyDescent="0.25">
      <c r="A25" s="154" t="s">
        <v>22</v>
      </c>
      <c r="B25" s="154"/>
      <c r="C25" s="154"/>
      <c r="D25" s="154"/>
      <c r="E25" s="154"/>
      <c r="F25" s="154" t="s">
        <v>23</v>
      </c>
      <c r="G25" s="154"/>
      <c r="H25" s="154"/>
      <c r="I25" s="154"/>
      <c r="J25" s="154"/>
      <c r="K25" s="154"/>
      <c r="L25" s="154"/>
      <c r="M25" s="154" t="s">
        <v>24</v>
      </c>
      <c r="N25" s="154"/>
      <c r="O25" s="154"/>
    </row>
  </sheetData>
  <mergeCells count="61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2:O22"/>
    <mergeCell ref="B20:O20"/>
    <mergeCell ref="B21:O21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2" t="s">
        <v>25</v>
      </c>
      <c r="B2" s="193"/>
      <c r="C2" s="193"/>
      <c r="D2" s="193"/>
      <c r="E2" s="193"/>
      <c r="F2" s="193"/>
      <c r="G2" s="193"/>
      <c r="H2" s="193"/>
      <c r="I2" s="194"/>
    </row>
    <row r="3" spans="1:9" x14ac:dyDescent="0.25">
      <c r="A3" s="200"/>
      <c r="B3" s="201"/>
      <c r="C3" s="201"/>
      <c r="D3" s="201"/>
      <c r="E3" s="201"/>
      <c r="F3" s="201"/>
      <c r="G3" s="201"/>
      <c r="H3" s="201"/>
      <c r="I3" s="20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5" t="s">
        <v>26</v>
      </c>
      <c r="B5" s="196"/>
      <c r="C5" s="196"/>
      <c r="D5" s="197"/>
      <c r="E5" s="75"/>
      <c r="F5" s="195" t="s">
        <v>27</v>
      </c>
      <c r="G5" s="196"/>
      <c r="H5" s="196"/>
      <c r="I5" s="19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135</v>
      </c>
      <c r="B7" s="108">
        <v>0.09</v>
      </c>
      <c r="C7" s="111">
        <v>12.5</v>
      </c>
      <c r="D7" s="110">
        <v>45841689</v>
      </c>
      <c r="E7" s="35"/>
      <c r="F7" s="83" t="s">
        <v>112</v>
      </c>
      <c r="G7" s="108">
        <v>0.05</v>
      </c>
      <c r="H7" s="112">
        <v>-16.670000000000002</v>
      </c>
      <c r="I7" s="110">
        <v>119645040</v>
      </c>
    </row>
    <row r="8" spans="1:9" ht="20.100000000000001" customHeight="1" x14ac:dyDescent="0.25">
      <c r="A8" s="83" t="s">
        <v>318</v>
      </c>
      <c r="B8" s="108">
        <v>10.8</v>
      </c>
      <c r="C8" s="111">
        <v>6.93</v>
      </c>
      <c r="D8" s="110">
        <v>83021</v>
      </c>
      <c r="E8" s="35"/>
      <c r="F8" s="83" t="s">
        <v>255</v>
      </c>
      <c r="G8" s="108">
        <v>0.14000000000000001</v>
      </c>
      <c r="H8" s="112">
        <v>-6.67</v>
      </c>
      <c r="I8" s="118">
        <v>16529951</v>
      </c>
    </row>
    <row r="9" spans="1:9" ht="20.100000000000001" customHeight="1" x14ac:dyDescent="0.25">
      <c r="A9" s="83" t="s">
        <v>35</v>
      </c>
      <c r="B9" s="108">
        <v>4.99</v>
      </c>
      <c r="C9" s="111">
        <v>6.85</v>
      </c>
      <c r="D9" s="110">
        <v>2000</v>
      </c>
      <c r="E9" s="35"/>
      <c r="F9" s="115" t="s">
        <v>103</v>
      </c>
      <c r="G9" s="116">
        <v>0.56000000000000005</v>
      </c>
      <c r="H9" s="137">
        <v>-3.45</v>
      </c>
      <c r="I9" s="118">
        <v>272473</v>
      </c>
    </row>
    <row r="10" spans="1:9" ht="20.100000000000001" customHeight="1" x14ac:dyDescent="0.25">
      <c r="A10" s="115" t="s">
        <v>278</v>
      </c>
      <c r="B10" s="116">
        <v>71</v>
      </c>
      <c r="C10" s="117">
        <v>4.41</v>
      </c>
      <c r="D10" s="118">
        <v>54514</v>
      </c>
      <c r="E10" s="35"/>
      <c r="F10" s="115" t="s">
        <v>105</v>
      </c>
      <c r="G10" s="116">
        <v>28</v>
      </c>
      <c r="H10" s="137">
        <v>-3.45</v>
      </c>
      <c r="I10" s="118">
        <v>9671</v>
      </c>
    </row>
    <row r="11" spans="1:9" ht="20.100000000000001" customHeight="1" x14ac:dyDescent="0.25">
      <c r="A11" s="115" t="s">
        <v>314</v>
      </c>
      <c r="B11" s="116">
        <v>15.92</v>
      </c>
      <c r="C11" s="117">
        <v>4.05</v>
      </c>
      <c r="D11" s="118">
        <v>14596073</v>
      </c>
      <c r="E11" s="35"/>
      <c r="F11" s="115" t="s">
        <v>151</v>
      </c>
      <c r="G11" s="116">
        <v>0.36</v>
      </c>
      <c r="H11" s="137">
        <v>-2.7</v>
      </c>
      <c r="I11" s="118">
        <v>515103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8" t="s">
        <v>37</v>
      </c>
      <c r="B14" s="198"/>
      <c r="C14" s="198"/>
      <c r="D14" s="198"/>
      <c r="E14" s="76"/>
      <c r="F14" s="199" t="s">
        <v>38</v>
      </c>
      <c r="G14" s="199"/>
      <c r="H14" s="199"/>
      <c r="I14" s="19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313</v>
      </c>
      <c r="B16" s="108">
        <v>1</v>
      </c>
      <c r="C16" s="109">
        <v>0</v>
      </c>
      <c r="D16" s="110">
        <v>20612000000</v>
      </c>
      <c r="E16" s="49"/>
      <c r="F16" s="83" t="s">
        <v>313</v>
      </c>
      <c r="G16" s="108">
        <v>1</v>
      </c>
      <c r="H16" s="109">
        <v>0</v>
      </c>
      <c r="I16" s="110">
        <v>20612000000</v>
      </c>
    </row>
    <row r="17" spans="1:9" ht="20.100000000000001" customHeight="1" x14ac:dyDescent="0.25">
      <c r="A17" s="83" t="s">
        <v>40</v>
      </c>
      <c r="B17" s="108">
        <v>0.38</v>
      </c>
      <c r="C17" s="109">
        <v>0</v>
      </c>
      <c r="D17" s="110">
        <v>384398922</v>
      </c>
      <c r="E17" s="49"/>
      <c r="F17" s="83" t="s">
        <v>314</v>
      </c>
      <c r="G17" s="108">
        <v>15.92</v>
      </c>
      <c r="H17" s="109">
        <v>4.05</v>
      </c>
      <c r="I17" s="110">
        <v>230183897.44999999</v>
      </c>
    </row>
    <row r="18" spans="1:9" ht="20.100000000000001" customHeight="1" x14ac:dyDescent="0.25">
      <c r="A18" s="83" t="s">
        <v>36</v>
      </c>
      <c r="B18" s="108">
        <v>0.19</v>
      </c>
      <c r="C18" s="109">
        <v>0</v>
      </c>
      <c r="D18" s="110">
        <v>161267933</v>
      </c>
      <c r="E18" s="49"/>
      <c r="F18" s="83" t="s">
        <v>271</v>
      </c>
      <c r="G18" s="108">
        <v>1.71</v>
      </c>
      <c r="H18" s="109">
        <v>0</v>
      </c>
      <c r="I18" s="110">
        <v>219518085.05000001</v>
      </c>
    </row>
    <row r="19" spans="1:9" ht="20.100000000000001" customHeight="1" x14ac:dyDescent="0.25">
      <c r="A19" s="83" t="s">
        <v>271</v>
      </c>
      <c r="B19" s="108">
        <v>1.71</v>
      </c>
      <c r="C19" s="109">
        <v>0</v>
      </c>
      <c r="D19" s="110">
        <v>128680332</v>
      </c>
      <c r="E19" s="49"/>
      <c r="F19" s="83" t="s">
        <v>40</v>
      </c>
      <c r="G19" s="108">
        <v>0.38</v>
      </c>
      <c r="H19" s="109">
        <v>0</v>
      </c>
      <c r="I19" s="110">
        <v>142868747.43000001</v>
      </c>
    </row>
    <row r="20" spans="1:9" ht="20.100000000000001" customHeight="1" x14ac:dyDescent="0.25">
      <c r="A20" s="83" t="s">
        <v>112</v>
      </c>
      <c r="B20" s="108">
        <v>0.05</v>
      </c>
      <c r="C20" s="109">
        <v>-16.670000000000002</v>
      </c>
      <c r="D20" s="110">
        <v>119645040</v>
      </c>
      <c r="E20" s="49"/>
      <c r="F20" s="83" t="s">
        <v>84</v>
      </c>
      <c r="G20" s="108">
        <v>6.19</v>
      </c>
      <c r="H20" s="109">
        <v>-0.32</v>
      </c>
      <c r="I20" s="110">
        <v>139839856.31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rightToLeft="1" topLeftCell="A67" zoomScale="115" zoomScaleNormal="115" workbookViewId="0">
      <selection activeCell="S33" sqref="S3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03" t="s">
        <v>324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07" t="s">
        <v>54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5" ht="12.95" customHeight="1" x14ac:dyDescent="0.25">
      <c r="A4" s="77"/>
      <c r="B4" s="83" t="s">
        <v>253</v>
      </c>
      <c r="C4" s="83" t="s">
        <v>254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6</v>
      </c>
      <c r="M4" s="98">
        <v>8000000</v>
      </c>
      <c r="N4" s="99">
        <v>2080000</v>
      </c>
      <c r="O4"/>
    </row>
    <row r="5" spans="1:15" ht="12.95" customHeight="1" x14ac:dyDescent="0.25">
      <c r="A5" s="77"/>
      <c r="B5" s="83" t="s">
        <v>302</v>
      </c>
      <c r="C5" s="83" t="s">
        <v>301</v>
      </c>
      <c r="D5" s="84">
        <v>2.61</v>
      </c>
      <c r="E5" s="96">
        <v>2.65</v>
      </c>
      <c r="F5" s="96">
        <v>2.5499999999999998</v>
      </c>
      <c r="G5" s="96">
        <v>2.6</v>
      </c>
      <c r="H5" s="96">
        <v>2.62</v>
      </c>
      <c r="I5" s="96">
        <v>2.6</v>
      </c>
      <c r="J5" s="96">
        <v>2.6</v>
      </c>
      <c r="K5" s="97">
        <v>0</v>
      </c>
      <c r="L5" s="107">
        <v>141</v>
      </c>
      <c r="M5" s="98">
        <v>37739462</v>
      </c>
      <c r="N5" s="99">
        <v>98003654.760000005</v>
      </c>
      <c r="O5"/>
    </row>
    <row r="6" spans="1:15" ht="12.95" customHeight="1" x14ac:dyDescent="0.25">
      <c r="A6" s="77"/>
      <c r="B6" s="83" t="s">
        <v>55</v>
      </c>
      <c r="C6" s="83" t="s">
        <v>56</v>
      </c>
      <c r="D6" s="55">
        <v>0.65</v>
      </c>
      <c r="E6" s="96">
        <v>0.65</v>
      </c>
      <c r="F6" s="96">
        <v>0.64</v>
      </c>
      <c r="G6" s="96">
        <v>0.64</v>
      </c>
      <c r="H6" s="96">
        <v>0.65</v>
      </c>
      <c r="I6" s="96">
        <v>0.64</v>
      </c>
      <c r="J6" s="96">
        <v>0.65</v>
      </c>
      <c r="K6" s="97">
        <v>-1.54</v>
      </c>
      <c r="L6" s="122">
        <v>16</v>
      </c>
      <c r="M6" s="98">
        <v>44194030</v>
      </c>
      <c r="N6" s="99">
        <v>28366759.690000001</v>
      </c>
      <c r="O6"/>
    </row>
    <row r="7" spans="1:15" ht="12.95" customHeight="1" x14ac:dyDescent="0.25">
      <c r="A7" s="77"/>
      <c r="B7" s="83" t="s">
        <v>40</v>
      </c>
      <c r="C7" s="83" t="s">
        <v>57</v>
      </c>
      <c r="D7" s="84">
        <v>0.38</v>
      </c>
      <c r="E7" s="96">
        <v>0.38</v>
      </c>
      <c r="F7" s="96">
        <v>0.37</v>
      </c>
      <c r="G7" s="96">
        <v>0.37</v>
      </c>
      <c r="H7" s="96">
        <v>0.38</v>
      </c>
      <c r="I7" s="96">
        <v>0.38</v>
      </c>
      <c r="J7" s="96">
        <v>0.38</v>
      </c>
      <c r="K7" s="97">
        <v>0</v>
      </c>
      <c r="L7" s="107">
        <v>45</v>
      </c>
      <c r="M7" s="98">
        <v>384398922</v>
      </c>
      <c r="N7" s="99">
        <v>142868747.43000001</v>
      </c>
      <c r="O7"/>
    </row>
    <row r="8" spans="1:15" ht="12.95" customHeight="1" x14ac:dyDescent="0.25">
      <c r="A8" s="77"/>
      <c r="B8" s="83" t="s">
        <v>58</v>
      </c>
      <c r="C8" s="83" t="s">
        <v>59</v>
      </c>
      <c r="D8" s="55">
        <v>0.25</v>
      </c>
      <c r="E8" s="96">
        <v>0.25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22">
        <v>4</v>
      </c>
      <c r="M8" s="98">
        <v>8488502</v>
      </c>
      <c r="N8" s="99">
        <v>2122125.5</v>
      </c>
      <c r="O8"/>
    </row>
    <row r="9" spans="1:15" ht="12.95" customHeight="1" x14ac:dyDescent="0.25">
      <c r="A9" s="77"/>
      <c r="B9" s="83" t="s">
        <v>60</v>
      </c>
      <c r="C9" s="83" t="s">
        <v>61</v>
      </c>
      <c r="D9" s="84">
        <v>1.06</v>
      </c>
      <c r="E9" s="96">
        <v>1.06</v>
      </c>
      <c r="F9" s="96">
        <v>1.05</v>
      </c>
      <c r="G9" s="96">
        <v>1.05</v>
      </c>
      <c r="H9" s="96">
        <v>1.06</v>
      </c>
      <c r="I9" s="96">
        <v>1.05</v>
      </c>
      <c r="J9" s="96">
        <v>1.05</v>
      </c>
      <c r="K9" s="97">
        <v>0</v>
      </c>
      <c r="L9" s="107">
        <v>16</v>
      </c>
      <c r="M9" s="98">
        <v>9342881</v>
      </c>
      <c r="N9" s="99">
        <v>9823453.8599999994</v>
      </c>
      <c r="O9"/>
    </row>
    <row r="10" spans="1:15" ht="12.95" customHeight="1" x14ac:dyDescent="0.25">
      <c r="A10" s="77"/>
      <c r="B10" s="83" t="s">
        <v>135</v>
      </c>
      <c r="C10" s="83" t="s">
        <v>136</v>
      </c>
      <c r="D10" s="84">
        <v>0.09</v>
      </c>
      <c r="E10" s="96">
        <v>0.09</v>
      </c>
      <c r="F10" s="96">
        <v>0.08</v>
      </c>
      <c r="G10" s="96">
        <v>0.09</v>
      </c>
      <c r="H10" s="96">
        <v>0.09</v>
      </c>
      <c r="I10" s="96">
        <v>0.09</v>
      </c>
      <c r="J10" s="96">
        <v>0.08</v>
      </c>
      <c r="K10" s="97">
        <v>12.5</v>
      </c>
      <c r="L10" s="107">
        <v>14</v>
      </c>
      <c r="M10" s="98">
        <v>45841689</v>
      </c>
      <c r="N10" s="99">
        <v>4007345.12</v>
      </c>
      <c r="O10"/>
    </row>
    <row r="11" spans="1:15" ht="12.95" customHeight="1" x14ac:dyDescent="0.25">
      <c r="A11" s="77"/>
      <c r="B11" s="83" t="s">
        <v>133</v>
      </c>
      <c r="C11" s="83" t="s">
        <v>134</v>
      </c>
      <c r="D11" s="51">
        <v>1.2</v>
      </c>
      <c r="E11" s="96">
        <v>1.2</v>
      </c>
      <c r="F11" s="96">
        <v>1.2</v>
      </c>
      <c r="G11" s="96">
        <v>1.2</v>
      </c>
      <c r="H11" s="96">
        <v>1.2</v>
      </c>
      <c r="I11" s="96">
        <v>1.2</v>
      </c>
      <c r="J11" s="96">
        <v>1.2</v>
      </c>
      <c r="K11" s="97">
        <v>0</v>
      </c>
      <c r="L11" s="122">
        <v>1</v>
      </c>
      <c r="M11" s="98">
        <v>500000</v>
      </c>
      <c r="N11" s="99">
        <v>600000</v>
      </c>
      <c r="O11"/>
    </row>
    <row r="12" spans="1:15" ht="12.95" customHeight="1" x14ac:dyDescent="0.25">
      <c r="A12" s="77"/>
      <c r="B12" s="83" t="s">
        <v>255</v>
      </c>
      <c r="C12" s="83" t="s">
        <v>256</v>
      </c>
      <c r="D12" s="55">
        <v>0.14000000000000001</v>
      </c>
      <c r="E12" s="96">
        <v>0.14000000000000001</v>
      </c>
      <c r="F12" s="96">
        <v>0.14000000000000001</v>
      </c>
      <c r="G12" s="96">
        <v>0.14000000000000001</v>
      </c>
      <c r="H12" s="96">
        <v>0.15</v>
      </c>
      <c r="I12" s="96">
        <v>0.14000000000000001</v>
      </c>
      <c r="J12" s="96">
        <v>0.15</v>
      </c>
      <c r="K12" s="97">
        <v>-6.67</v>
      </c>
      <c r="L12" s="146">
        <v>7</v>
      </c>
      <c r="M12" s="98">
        <v>16529951</v>
      </c>
      <c r="N12" s="99">
        <v>2314193.14</v>
      </c>
      <c r="O12"/>
    </row>
    <row r="13" spans="1:15" ht="12.95" customHeight="1" x14ac:dyDescent="0.25">
      <c r="A13" s="77"/>
      <c r="B13" s="83" t="s">
        <v>271</v>
      </c>
      <c r="C13" s="83" t="s">
        <v>272</v>
      </c>
      <c r="D13" s="84">
        <v>1.71</v>
      </c>
      <c r="E13" s="96">
        <v>1.71</v>
      </c>
      <c r="F13" s="96">
        <v>1.7</v>
      </c>
      <c r="G13" s="96">
        <v>1.71</v>
      </c>
      <c r="H13" s="96">
        <v>1.72</v>
      </c>
      <c r="I13" s="96">
        <v>1.71</v>
      </c>
      <c r="J13" s="96">
        <v>1.71</v>
      </c>
      <c r="K13" s="97">
        <v>0</v>
      </c>
      <c r="L13" s="107">
        <v>113</v>
      </c>
      <c r="M13" s="98">
        <v>128680332</v>
      </c>
      <c r="N13" s="99">
        <v>219518085.05000001</v>
      </c>
      <c r="O13"/>
    </row>
    <row r="14" spans="1:15" ht="12.95" customHeight="1" x14ac:dyDescent="0.25">
      <c r="A14" s="77"/>
      <c r="B14" s="115" t="s">
        <v>297</v>
      </c>
      <c r="C14" s="115" t="s">
        <v>298</v>
      </c>
      <c r="D14" s="84">
        <v>4.05</v>
      </c>
      <c r="E14" s="96">
        <v>4.07</v>
      </c>
      <c r="F14" s="96">
        <v>4.05</v>
      </c>
      <c r="G14" s="96">
        <v>4.0599999999999996</v>
      </c>
      <c r="H14" s="96">
        <v>4.0599999999999996</v>
      </c>
      <c r="I14" s="96">
        <v>4.05</v>
      </c>
      <c r="J14" s="96">
        <v>4.05</v>
      </c>
      <c r="K14" s="97">
        <v>0</v>
      </c>
      <c r="L14" s="107">
        <v>88</v>
      </c>
      <c r="M14" s="98">
        <v>8712278</v>
      </c>
      <c r="N14" s="99">
        <v>35330470.270000003</v>
      </c>
      <c r="O14"/>
    </row>
    <row r="15" spans="1:15" ht="12.95" customHeight="1" x14ac:dyDescent="0.25">
      <c r="A15" s="77"/>
      <c r="B15" s="83" t="s">
        <v>36</v>
      </c>
      <c r="C15" s="83" t="s">
        <v>111</v>
      </c>
      <c r="D15" s="84">
        <v>0.18</v>
      </c>
      <c r="E15" s="96">
        <v>0.19</v>
      </c>
      <c r="F15" s="96">
        <v>0.18</v>
      </c>
      <c r="G15" s="96">
        <v>0.19</v>
      </c>
      <c r="H15" s="96">
        <v>0.19</v>
      </c>
      <c r="I15" s="96">
        <v>0.19</v>
      </c>
      <c r="J15" s="96">
        <v>0.19</v>
      </c>
      <c r="K15" s="97">
        <v>0</v>
      </c>
      <c r="L15" s="107">
        <v>35</v>
      </c>
      <c r="M15" s="98">
        <v>161267933</v>
      </c>
      <c r="N15" s="99">
        <v>30640156.629999999</v>
      </c>
      <c r="O15"/>
    </row>
    <row r="16" spans="1:15" ht="12.95" customHeight="1" x14ac:dyDescent="0.25">
      <c r="A16" s="77"/>
      <c r="B16" s="83" t="s">
        <v>62</v>
      </c>
      <c r="C16" s="83" t="s">
        <v>63</v>
      </c>
      <c r="D16" s="96">
        <v>0.63</v>
      </c>
      <c r="E16" s="127">
        <v>0.63</v>
      </c>
      <c r="F16" s="127">
        <v>0.63</v>
      </c>
      <c r="G16" s="127">
        <v>0.63</v>
      </c>
      <c r="H16" s="127">
        <v>0.63</v>
      </c>
      <c r="I16" s="127">
        <v>0.63</v>
      </c>
      <c r="J16" s="127">
        <v>0.63</v>
      </c>
      <c r="K16" s="128">
        <v>0</v>
      </c>
      <c r="L16" s="122">
        <v>1</v>
      </c>
      <c r="M16" s="132">
        <v>10000</v>
      </c>
      <c r="N16" s="133">
        <v>6300</v>
      </c>
      <c r="O16"/>
    </row>
    <row r="17" spans="1:15" ht="12.95" customHeight="1" x14ac:dyDescent="0.25">
      <c r="A17" s="77"/>
      <c r="B17" s="83" t="s">
        <v>112</v>
      </c>
      <c r="C17" s="83" t="s">
        <v>113</v>
      </c>
      <c r="D17" s="84">
        <v>0.06</v>
      </c>
      <c r="E17" s="96">
        <v>0.06</v>
      </c>
      <c r="F17" s="96">
        <v>0.05</v>
      </c>
      <c r="G17" s="96">
        <v>0.05</v>
      </c>
      <c r="H17" s="96">
        <v>0.06</v>
      </c>
      <c r="I17" s="96">
        <v>0.05</v>
      </c>
      <c r="J17" s="96">
        <v>0.06</v>
      </c>
      <c r="K17" s="97">
        <v>-16.670000000000002</v>
      </c>
      <c r="L17" s="107">
        <v>12</v>
      </c>
      <c r="M17" s="98">
        <v>119645040</v>
      </c>
      <c r="N17" s="99">
        <v>5982417.6699999999</v>
      </c>
      <c r="O17"/>
    </row>
    <row r="18" spans="1:15" ht="12.95" customHeight="1" x14ac:dyDescent="0.25">
      <c r="A18" s="77"/>
      <c r="B18" s="225" t="s">
        <v>64</v>
      </c>
      <c r="C18" s="226"/>
      <c r="D18" s="114"/>
      <c r="E18" s="114"/>
      <c r="F18" s="114"/>
      <c r="G18" s="114"/>
      <c r="H18" s="114"/>
      <c r="I18" s="124"/>
      <c r="J18" s="114"/>
      <c r="K18" s="114"/>
      <c r="L18" s="85">
        <f>SUM(L4:L17)</f>
        <v>499</v>
      </c>
      <c r="M18" s="85">
        <f>SUM(M4:M17)</f>
        <v>973351020</v>
      </c>
      <c r="N18" s="85">
        <f>SUM(N4:N17)</f>
        <v>581663709.12</v>
      </c>
      <c r="O18"/>
    </row>
    <row r="19" spans="1:15" ht="12.95" customHeight="1" x14ac:dyDescent="0.25">
      <c r="A19" s="77"/>
      <c r="B19" s="207" t="s">
        <v>65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9"/>
      <c r="O19"/>
    </row>
    <row r="20" spans="1:15" ht="12.95" customHeight="1" x14ac:dyDescent="0.25">
      <c r="A20" s="77"/>
      <c r="B20" s="83" t="s">
        <v>314</v>
      </c>
      <c r="C20" s="83" t="s">
        <v>315</v>
      </c>
      <c r="D20" s="84">
        <v>15.35</v>
      </c>
      <c r="E20" s="96">
        <v>16</v>
      </c>
      <c r="F20" s="96">
        <v>15.35</v>
      </c>
      <c r="G20" s="96">
        <v>15.77</v>
      </c>
      <c r="H20" s="96">
        <v>15.14</v>
      </c>
      <c r="I20" s="96">
        <v>15.92</v>
      </c>
      <c r="J20" s="96">
        <v>15.3</v>
      </c>
      <c r="K20" s="97">
        <v>4.05</v>
      </c>
      <c r="L20" s="107">
        <v>259</v>
      </c>
      <c r="M20" s="98">
        <v>14596073</v>
      </c>
      <c r="N20" s="99">
        <v>230183897.44999999</v>
      </c>
    </row>
    <row r="21" spans="1:15" ht="12.95" customHeight="1" x14ac:dyDescent="0.25">
      <c r="A21" s="77"/>
      <c r="B21" s="83" t="s">
        <v>66</v>
      </c>
      <c r="C21" s="83" t="s">
        <v>67</v>
      </c>
      <c r="D21" s="84">
        <v>4.7</v>
      </c>
      <c r="E21" s="96">
        <v>4.9000000000000004</v>
      </c>
      <c r="F21" s="96">
        <v>4.7</v>
      </c>
      <c r="G21" s="96">
        <v>4.71</v>
      </c>
      <c r="H21" s="96">
        <v>4.7300000000000004</v>
      </c>
      <c r="I21" s="96">
        <v>4.79</v>
      </c>
      <c r="J21" s="96">
        <v>4.7</v>
      </c>
      <c r="K21" s="97">
        <v>1.91</v>
      </c>
      <c r="L21" s="107">
        <v>10</v>
      </c>
      <c r="M21" s="98">
        <v>105668</v>
      </c>
      <c r="N21" s="99">
        <v>497405.53</v>
      </c>
    </row>
    <row r="22" spans="1:15" ht="12.95" customHeight="1" x14ac:dyDescent="0.25">
      <c r="A22" s="77"/>
      <c r="B22" s="210" t="s">
        <v>68</v>
      </c>
      <c r="C22" s="211"/>
      <c r="D22" s="103"/>
      <c r="E22" s="103"/>
      <c r="F22" s="103"/>
      <c r="G22" s="103"/>
      <c r="H22" s="103"/>
      <c r="I22" s="124"/>
      <c r="J22" s="103"/>
      <c r="K22" s="103"/>
      <c r="L22" s="85">
        <f>SUM(L20:L21)</f>
        <v>269</v>
      </c>
      <c r="M22" s="85">
        <f>SUM(M20:M21)</f>
        <v>14701741</v>
      </c>
      <c r="N22" s="85">
        <f>SUM(N20:N21)</f>
        <v>230681302.97999999</v>
      </c>
    </row>
    <row r="23" spans="1:15" ht="12.95" customHeight="1" x14ac:dyDescent="0.25">
      <c r="A23" s="77"/>
      <c r="B23" s="207" t="s">
        <v>69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9"/>
    </row>
    <row r="24" spans="1:15" ht="12.95" customHeight="1" x14ac:dyDescent="0.25">
      <c r="A24" s="77"/>
      <c r="B24" s="83" t="s">
        <v>274</v>
      </c>
      <c r="C24" s="83" t="s">
        <v>273</v>
      </c>
      <c r="D24" s="55">
        <v>0.9</v>
      </c>
      <c r="E24" s="96">
        <v>0.9</v>
      </c>
      <c r="F24" s="96">
        <v>0.9</v>
      </c>
      <c r="G24" s="96">
        <v>0.9</v>
      </c>
      <c r="H24" s="96">
        <v>0.9</v>
      </c>
      <c r="I24" s="96">
        <v>0.9</v>
      </c>
      <c r="J24" s="96">
        <v>0.9</v>
      </c>
      <c r="K24" s="97">
        <v>0</v>
      </c>
      <c r="L24" s="122">
        <v>5</v>
      </c>
      <c r="M24" s="98">
        <v>33133</v>
      </c>
      <c r="N24" s="99">
        <v>29819.7</v>
      </c>
    </row>
    <row r="25" spans="1:15" ht="12.95" customHeight="1" x14ac:dyDescent="0.25">
      <c r="A25" s="77"/>
      <c r="B25" s="83" t="s">
        <v>70</v>
      </c>
      <c r="C25" s="83" t="s">
        <v>71</v>
      </c>
      <c r="D25" s="55">
        <v>0.45</v>
      </c>
      <c r="E25" s="96">
        <v>0.45</v>
      </c>
      <c r="F25" s="96">
        <v>0.45</v>
      </c>
      <c r="G25" s="96">
        <v>0.45</v>
      </c>
      <c r="H25" s="96">
        <v>0.45</v>
      </c>
      <c r="I25" s="96">
        <v>0.45</v>
      </c>
      <c r="J25" s="96">
        <v>0.45</v>
      </c>
      <c r="K25" s="97">
        <v>0</v>
      </c>
      <c r="L25" s="122">
        <v>1</v>
      </c>
      <c r="M25" s="98">
        <v>19880</v>
      </c>
      <c r="N25" s="99">
        <v>8946</v>
      </c>
    </row>
    <row r="26" spans="1:15" ht="12.95" customHeight="1" x14ac:dyDescent="0.25">
      <c r="A26" s="77"/>
      <c r="B26" s="210" t="s">
        <v>308</v>
      </c>
      <c r="C26" s="211"/>
      <c r="D26" s="135"/>
      <c r="E26" s="135"/>
      <c r="F26" s="135"/>
      <c r="G26" s="135"/>
      <c r="H26" s="135"/>
      <c r="I26" s="135"/>
      <c r="J26" s="135"/>
      <c r="K26" s="135"/>
      <c r="L26" s="85">
        <f>SUM(L24:L25)</f>
        <v>6</v>
      </c>
      <c r="M26" s="85">
        <f>SUM(M24:M25)</f>
        <v>53013</v>
      </c>
      <c r="N26" s="85">
        <f>SUM(N24:N25)</f>
        <v>38765.699999999997</v>
      </c>
    </row>
    <row r="27" spans="1:15" ht="15" customHeight="1" x14ac:dyDescent="0.25">
      <c r="A27" s="77"/>
      <c r="B27" s="207" t="s">
        <v>72</v>
      </c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9"/>
    </row>
    <row r="28" spans="1:15" ht="12.95" customHeight="1" x14ac:dyDescent="0.25">
      <c r="A28" s="77"/>
      <c r="B28" s="83" t="s">
        <v>73</v>
      </c>
      <c r="C28" s="83" t="s">
        <v>74</v>
      </c>
      <c r="D28" s="55">
        <v>22.3</v>
      </c>
      <c r="E28" s="96">
        <v>22.6</v>
      </c>
      <c r="F28" s="96">
        <v>22.3</v>
      </c>
      <c r="G28" s="96">
        <v>22.5</v>
      </c>
      <c r="H28" s="96">
        <v>22.14</v>
      </c>
      <c r="I28" s="96">
        <v>22.5</v>
      </c>
      <c r="J28" s="96">
        <v>22.3</v>
      </c>
      <c r="K28" s="97">
        <v>0.9</v>
      </c>
      <c r="L28" s="122">
        <v>18</v>
      </c>
      <c r="M28" s="98">
        <v>226000</v>
      </c>
      <c r="N28" s="99">
        <v>5085512.6500000004</v>
      </c>
    </row>
    <row r="29" spans="1:15" ht="12.95" customHeight="1" x14ac:dyDescent="0.25">
      <c r="A29" s="77"/>
      <c r="B29" s="83" t="s">
        <v>35</v>
      </c>
      <c r="C29" s="83" t="s">
        <v>75</v>
      </c>
      <c r="D29" s="96">
        <v>4.99</v>
      </c>
      <c r="E29" s="96">
        <v>4.99</v>
      </c>
      <c r="F29" s="96">
        <v>4.99</v>
      </c>
      <c r="G29" s="96">
        <v>4.99</v>
      </c>
      <c r="H29" s="96">
        <v>4.68</v>
      </c>
      <c r="I29" s="96">
        <v>4.99</v>
      </c>
      <c r="J29" s="96">
        <v>4.67</v>
      </c>
      <c r="K29" s="97">
        <v>6.85</v>
      </c>
      <c r="L29" s="122">
        <v>1</v>
      </c>
      <c r="M29" s="98">
        <v>2000</v>
      </c>
      <c r="N29" s="99">
        <v>9980</v>
      </c>
    </row>
    <row r="30" spans="1:15" ht="12.95" customHeight="1" x14ac:dyDescent="0.25">
      <c r="A30" s="77"/>
      <c r="B30" s="83" t="s">
        <v>78</v>
      </c>
      <c r="C30" s="83" t="s">
        <v>79</v>
      </c>
      <c r="D30" s="96">
        <v>3.21</v>
      </c>
      <c r="E30" s="96">
        <v>3.22</v>
      </c>
      <c r="F30" s="96">
        <v>3.2</v>
      </c>
      <c r="G30" s="96">
        <v>3.21</v>
      </c>
      <c r="H30" s="96">
        <v>3.21</v>
      </c>
      <c r="I30" s="96">
        <v>3.21</v>
      </c>
      <c r="J30" s="96">
        <v>3.22</v>
      </c>
      <c r="K30" s="97">
        <v>-0.31</v>
      </c>
      <c r="L30" s="107">
        <v>19</v>
      </c>
      <c r="M30" s="98">
        <v>1905400</v>
      </c>
      <c r="N30" s="99">
        <v>6110888</v>
      </c>
    </row>
    <row r="31" spans="1:15" ht="15" customHeight="1" x14ac:dyDescent="0.25">
      <c r="A31" s="77"/>
      <c r="B31" s="223" t="s">
        <v>82</v>
      </c>
      <c r="C31" s="224"/>
      <c r="D31" s="131"/>
      <c r="E31" s="131"/>
      <c r="F31" s="131"/>
      <c r="G31" s="131"/>
      <c r="H31" s="131"/>
      <c r="I31" s="131"/>
      <c r="J31" s="131"/>
      <c r="K31" s="131"/>
      <c r="L31" s="85">
        <f>SUM(L28:L30)</f>
        <v>38</v>
      </c>
      <c r="M31" s="85">
        <f>SUM(M28:M30)</f>
        <v>2133400</v>
      </c>
      <c r="N31" s="85">
        <f>SUM(N28:N30)</f>
        <v>11206380.65</v>
      </c>
    </row>
    <row r="32" spans="1:15" ht="15" customHeight="1" x14ac:dyDescent="0.25">
      <c r="B32" s="207" t="s">
        <v>83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9"/>
    </row>
    <row r="33" spans="1:15" ht="12.95" customHeight="1" x14ac:dyDescent="0.25">
      <c r="A33" s="77"/>
      <c r="B33" s="83" t="s">
        <v>84</v>
      </c>
      <c r="C33" s="83" t="s">
        <v>85</v>
      </c>
      <c r="D33" s="96">
        <v>6.21</v>
      </c>
      <c r="E33" s="96">
        <v>6.22</v>
      </c>
      <c r="F33" s="96">
        <v>6.18</v>
      </c>
      <c r="G33" s="96">
        <v>6.19</v>
      </c>
      <c r="H33" s="96">
        <v>6.21</v>
      </c>
      <c r="I33" s="96">
        <v>6.19</v>
      </c>
      <c r="J33" s="96">
        <v>6.21</v>
      </c>
      <c r="K33" s="128">
        <v>-0.32</v>
      </c>
      <c r="L33" s="107">
        <v>178</v>
      </c>
      <c r="M33" s="98">
        <v>22581781</v>
      </c>
      <c r="N33" s="99">
        <v>139839856.31</v>
      </c>
      <c r="O33"/>
    </row>
    <row r="34" spans="1:15" ht="12.95" customHeight="1" x14ac:dyDescent="0.25">
      <c r="A34" s="77"/>
      <c r="B34" s="83" t="s">
        <v>260</v>
      </c>
      <c r="C34" s="83" t="s">
        <v>261</v>
      </c>
      <c r="D34" s="55">
        <v>2.46</v>
      </c>
      <c r="E34" s="127">
        <v>2.4700000000000002</v>
      </c>
      <c r="F34" s="127">
        <v>2.46</v>
      </c>
      <c r="G34" s="127">
        <v>2.46</v>
      </c>
      <c r="H34" s="127">
        <v>2.4700000000000002</v>
      </c>
      <c r="I34" s="127">
        <v>2.4700000000000002</v>
      </c>
      <c r="J34" s="127">
        <v>2.4700000000000002</v>
      </c>
      <c r="K34" s="128">
        <v>0</v>
      </c>
      <c r="L34" s="122">
        <v>3</v>
      </c>
      <c r="M34" s="132">
        <v>124500</v>
      </c>
      <c r="N34" s="133">
        <v>306515</v>
      </c>
      <c r="O34"/>
    </row>
    <row r="35" spans="1:15" ht="12.95" customHeight="1" x14ac:dyDescent="0.25">
      <c r="A35" s="77"/>
      <c r="B35" s="83" t="s">
        <v>310</v>
      </c>
      <c r="C35" s="83" t="s">
        <v>311</v>
      </c>
      <c r="D35" s="96">
        <v>19.100000000000001</v>
      </c>
      <c r="E35" s="96">
        <v>19.489999999999998</v>
      </c>
      <c r="F35" s="96">
        <v>19.100000000000001</v>
      </c>
      <c r="G35" s="96">
        <v>19.3</v>
      </c>
      <c r="H35" s="96">
        <v>19</v>
      </c>
      <c r="I35" s="96">
        <v>19.489999999999998</v>
      </c>
      <c r="J35" s="96">
        <v>19.100000000000001</v>
      </c>
      <c r="K35" s="97">
        <v>2.04</v>
      </c>
      <c r="L35" s="107">
        <v>2</v>
      </c>
      <c r="M35" s="98">
        <v>20000</v>
      </c>
      <c r="N35" s="99">
        <v>385900</v>
      </c>
      <c r="O35"/>
    </row>
    <row r="36" spans="1:15" ht="12.95" customHeight="1" x14ac:dyDescent="0.25">
      <c r="A36" s="77"/>
      <c r="B36" s="83" t="s">
        <v>86</v>
      </c>
      <c r="C36" s="83" t="s">
        <v>87</v>
      </c>
      <c r="D36" s="96">
        <v>1.2</v>
      </c>
      <c r="E36" s="96">
        <v>1.2</v>
      </c>
      <c r="F36" s="96">
        <v>1.2</v>
      </c>
      <c r="G36" s="96">
        <v>1.2</v>
      </c>
      <c r="H36" s="96">
        <v>1.2</v>
      </c>
      <c r="I36" s="96">
        <v>1.2</v>
      </c>
      <c r="J36" s="96">
        <v>1.2</v>
      </c>
      <c r="K36" s="97">
        <v>0</v>
      </c>
      <c r="L36" s="107">
        <v>4</v>
      </c>
      <c r="M36" s="98">
        <v>188437</v>
      </c>
      <c r="N36" s="99">
        <v>226124.4</v>
      </c>
      <c r="O36"/>
    </row>
    <row r="37" spans="1:15" ht="12.95" customHeight="1" x14ac:dyDescent="0.25">
      <c r="A37" s="77"/>
      <c r="B37" s="83" t="s">
        <v>88</v>
      </c>
      <c r="C37" s="83" t="s">
        <v>89</v>
      </c>
      <c r="D37" s="55">
        <v>2.7</v>
      </c>
      <c r="E37" s="96">
        <v>2.7</v>
      </c>
      <c r="F37" s="96">
        <v>2.6</v>
      </c>
      <c r="G37" s="96">
        <v>2.65</v>
      </c>
      <c r="H37" s="96">
        <v>2.6</v>
      </c>
      <c r="I37" s="96">
        <v>2.6</v>
      </c>
      <c r="J37" s="96">
        <v>2.6</v>
      </c>
      <c r="K37" s="97">
        <v>0</v>
      </c>
      <c r="L37" s="122">
        <v>6</v>
      </c>
      <c r="M37" s="98">
        <v>131280</v>
      </c>
      <c r="N37" s="99">
        <v>348156</v>
      </c>
      <c r="O37"/>
    </row>
    <row r="38" spans="1:15" ht="12.95" customHeight="1" x14ac:dyDescent="0.25">
      <c r="A38" s="77"/>
      <c r="B38" s="83" t="s">
        <v>244</v>
      </c>
      <c r="C38" s="83" t="s">
        <v>245</v>
      </c>
      <c r="D38" s="55">
        <v>2.4</v>
      </c>
      <c r="E38" s="96">
        <v>2.48</v>
      </c>
      <c r="F38" s="96">
        <v>2.4</v>
      </c>
      <c r="G38" s="96">
        <v>2.4500000000000002</v>
      </c>
      <c r="H38" s="96">
        <v>2.46</v>
      </c>
      <c r="I38" s="96">
        <v>2.4500000000000002</v>
      </c>
      <c r="J38" s="96">
        <v>2.4</v>
      </c>
      <c r="K38" s="97">
        <v>2.08</v>
      </c>
      <c r="L38" s="122">
        <v>20</v>
      </c>
      <c r="M38" s="98">
        <v>6632586</v>
      </c>
      <c r="N38" s="99">
        <v>16260335.699999999</v>
      </c>
      <c r="O38"/>
    </row>
    <row r="39" spans="1:15" ht="12.95" customHeight="1" x14ac:dyDescent="0.25">
      <c r="A39" s="77"/>
      <c r="B39" s="83" t="s">
        <v>90</v>
      </c>
      <c r="C39" s="83" t="s">
        <v>91</v>
      </c>
      <c r="D39" s="96">
        <v>5.4</v>
      </c>
      <c r="E39" s="96">
        <v>5.4</v>
      </c>
      <c r="F39" s="96">
        <v>5.35</v>
      </c>
      <c r="G39" s="96">
        <v>5.36</v>
      </c>
      <c r="H39" s="96">
        <v>5.44</v>
      </c>
      <c r="I39" s="96">
        <v>5.35</v>
      </c>
      <c r="J39" s="96">
        <v>5.4</v>
      </c>
      <c r="K39" s="97">
        <v>-0.93</v>
      </c>
      <c r="L39" s="122">
        <v>4</v>
      </c>
      <c r="M39" s="98">
        <v>28681</v>
      </c>
      <c r="N39" s="99">
        <v>153627.4</v>
      </c>
      <c r="O39"/>
    </row>
    <row r="40" spans="1:15" ht="12.95" customHeight="1" x14ac:dyDescent="0.25">
      <c r="A40" s="77"/>
      <c r="B40" s="210" t="s">
        <v>92</v>
      </c>
      <c r="C40" s="211"/>
      <c r="D40" s="121"/>
      <c r="E40" s="121"/>
      <c r="F40" s="121"/>
      <c r="G40" s="121"/>
      <c r="H40" s="121"/>
      <c r="I40" s="124"/>
      <c r="J40" s="121"/>
      <c r="K40" s="121"/>
      <c r="L40" s="85">
        <f>SUM(L33:L39)</f>
        <v>217</v>
      </c>
      <c r="M40" s="85">
        <f>SUM(M33:M39)</f>
        <v>29707265</v>
      </c>
      <c r="N40" s="85">
        <f>SUM(N33:N39)</f>
        <v>157520514.81</v>
      </c>
      <c r="O40"/>
    </row>
    <row r="41" spans="1:15" ht="22.5" customHeight="1" x14ac:dyDescent="0.25">
      <c r="A41" s="77"/>
      <c r="B41" s="203" t="s">
        <v>324</v>
      </c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</row>
    <row r="42" spans="1:15" ht="28.5" customHeight="1" x14ac:dyDescent="0.25">
      <c r="A42" s="77"/>
      <c r="B42" s="78" t="s">
        <v>42</v>
      </c>
      <c r="C42" s="79" t="s">
        <v>43</v>
      </c>
      <c r="D42" s="79" t="s">
        <v>44</v>
      </c>
      <c r="E42" s="79" t="s">
        <v>45</v>
      </c>
      <c r="F42" s="79" t="s">
        <v>46</v>
      </c>
      <c r="G42" s="79" t="s">
        <v>47</v>
      </c>
      <c r="H42" s="79" t="s">
        <v>48</v>
      </c>
      <c r="I42" s="79" t="s">
        <v>49</v>
      </c>
      <c r="J42" s="80" t="s">
        <v>50</v>
      </c>
      <c r="K42" s="81" t="s">
        <v>32</v>
      </c>
      <c r="L42" s="82" t="s">
        <v>51</v>
      </c>
      <c r="M42" s="82" t="s">
        <v>52</v>
      </c>
      <c r="N42" s="79" t="s">
        <v>53</v>
      </c>
    </row>
    <row r="43" spans="1:15" ht="15.95" customHeight="1" x14ac:dyDescent="0.25">
      <c r="A43" s="77"/>
      <c r="B43" s="204" t="s">
        <v>93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6"/>
    </row>
    <row r="44" spans="1:15" ht="15.95" customHeight="1" x14ac:dyDescent="0.25">
      <c r="A44" s="77"/>
      <c r="B44" s="50" t="s">
        <v>278</v>
      </c>
      <c r="C44" s="50" t="s">
        <v>279</v>
      </c>
      <c r="D44" s="96">
        <v>70</v>
      </c>
      <c r="E44" s="96">
        <v>72</v>
      </c>
      <c r="F44" s="96">
        <v>70</v>
      </c>
      <c r="G44" s="96">
        <v>70.069999999999993</v>
      </c>
      <c r="H44" s="96">
        <v>65.23</v>
      </c>
      <c r="I44" s="96">
        <v>71</v>
      </c>
      <c r="J44" s="96">
        <v>68</v>
      </c>
      <c r="K44" s="128">
        <v>4.41</v>
      </c>
      <c r="L44" s="107">
        <v>11</v>
      </c>
      <c r="M44" s="98">
        <v>54514</v>
      </c>
      <c r="N44" s="99">
        <v>3819728</v>
      </c>
    </row>
    <row r="45" spans="1:15" ht="15.95" customHeight="1" x14ac:dyDescent="0.25">
      <c r="A45" s="77"/>
      <c r="B45" s="50" t="s">
        <v>95</v>
      </c>
      <c r="C45" s="50" t="s">
        <v>96</v>
      </c>
      <c r="D45" s="96">
        <v>23</v>
      </c>
      <c r="E45" s="96">
        <v>23</v>
      </c>
      <c r="F45" s="96">
        <v>23</v>
      </c>
      <c r="G45" s="96">
        <v>23</v>
      </c>
      <c r="H45" s="96">
        <v>23</v>
      </c>
      <c r="I45" s="96">
        <v>23</v>
      </c>
      <c r="J45" s="96">
        <v>23</v>
      </c>
      <c r="K45" s="97">
        <v>0</v>
      </c>
      <c r="L45" s="122">
        <v>1</v>
      </c>
      <c r="M45" s="98">
        <v>9000</v>
      </c>
      <c r="N45" s="99">
        <v>207000</v>
      </c>
    </row>
    <row r="46" spans="1:15" ht="15.95" customHeight="1" x14ac:dyDescent="0.25">
      <c r="A46" s="77"/>
      <c r="B46" s="210" t="s">
        <v>97</v>
      </c>
      <c r="C46" s="211"/>
      <c r="D46" s="212"/>
      <c r="E46" s="213"/>
      <c r="F46" s="213"/>
      <c r="G46" s="213"/>
      <c r="H46" s="213"/>
      <c r="I46" s="213"/>
      <c r="J46" s="213"/>
      <c r="K46" s="214"/>
      <c r="L46" s="85">
        <f>SUM(L44:L45)</f>
        <v>12</v>
      </c>
      <c r="M46" s="85">
        <f>SUM(M44:M45)</f>
        <v>63514</v>
      </c>
      <c r="N46" s="85">
        <f>SUM(N44:N45)</f>
        <v>4026728</v>
      </c>
    </row>
    <row r="47" spans="1:15" ht="15.95" customHeight="1" x14ac:dyDescent="0.25">
      <c r="A47" s="77"/>
      <c r="B47" s="227" t="s">
        <v>98</v>
      </c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9"/>
    </row>
    <row r="48" spans="1:15" ht="15.95" customHeight="1" x14ac:dyDescent="0.25">
      <c r="A48" s="77"/>
      <c r="B48" s="50" t="s">
        <v>318</v>
      </c>
      <c r="C48" s="50" t="s">
        <v>319</v>
      </c>
      <c r="D48" s="96">
        <v>10.1</v>
      </c>
      <c r="E48" s="96">
        <v>11</v>
      </c>
      <c r="F48" s="96">
        <v>10.1</v>
      </c>
      <c r="G48" s="96">
        <v>10.73</v>
      </c>
      <c r="H48" s="96">
        <v>10.02</v>
      </c>
      <c r="I48" s="96">
        <v>10.8</v>
      </c>
      <c r="J48" s="96">
        <v>10.1</v>
      </c>
      <c r="K48" s="97">
        <v>6.93</v>
      </c>
      <c r="L48" s="122">
        <v>10</v>
      </c>
      <c r="M48" s="98">
        <v>83021</v>
      </c>
      <c r="N48" s="99">
        <v>891068.2</v>
      </c>
    </row>
    <row r="49" spans="1:14" ht="15.95" customHeight="1" x14ac:dyDescent="0.25">
      <c r="A49" s="77"/>
      <c r="B49" s="50" t="s">
        <v>151</v>
      </c>
      <c r="C49" s="50" t="s">
        <v>152</v>
      </c>
      <c r="D49" s="96">
        <v>0.36</v>
      </c>
      <c r="E49" s="96">
        <v>0.36</v>
      </c>
      <c r="F49" s="96">
        <v>0.36</v>
      </c>
      <c r="G49" s="96">
        <v>0.36</v>
      </c>
      <c r="H49" s="96">
        <v>0.37</v>
      </c>
      <c r="I49" s="96">
        <v>0.36</v>
      </c>
      <c r="J49" s="96">
        <v>0.37</v>
      </c>
      <c r="K49" s="97">
        <v>-2.7</v>
      </c>
      <c r="L49" s="122">
        <v>2</v>
      </c>
      <c r="M49" s="98">
        <v>515103</v>
      </c>
      <c r="N49" s="99">
        <v>185437.08</v>
      </c>
    </row>
    <row r="50" spans="1:14" ht="15" customHeight="1" x14ac:dyDescent="0.25">
      <c r="A50" s="77"/>
      <c r="B50" s="210" t="s">
        <v>101</v>
      </c>
      <c r="C50" s="211"/>
      <c r="D50" s="212"/>
      <c r="E50" s="213"/>
      <c r="F50" s="213"/>
      <c r="G50" s="213"/>
      <c r="H50" s="213"/>
      <c r="I50" s="213"/>
      <c r="J50" s="213"/>
      <c r="K50" s="214"/>
      <c r="L50" s="85">
        <f>SUM(L48:L49)</f>
        <v>12</v>
      </c>
      <c r="M50" s="85">
        <f>SUM(M48:M49)</f>
        <v>598124</v>
      </c>
      <c r="N50" s="85">
        <f>SUM(N48:N49)</f>
        <v>1076505.28</v>
      </c>
    </row>
    <row r="51" spans="1:14" ht="15.75" customHeight="1" x14ac:dyDescent="0.25">
      <c r="A51" s="77"/>
      <c r="B51" s="218" t="s">
        <v>102</v>
      </c>
      <c r="C51" s="219"/>
      <c r="D51" s="86"/>
      <c r="E51" s="86"/>
      <c r="F51" s="86"/>
      <c r="G51" s="86"/>
      <c r="H51" s="86"/>
      <c r="I51" s="86"/>
      <c r="J51" s="86"/>
      <c r="K51" s="86"/>
      <c r="L51" s="87">
        <f>L50+L46+L40+L31+L26+L22+L18</f>
        <v>1053</v>
      </c>
      <c r="M51" s="87">
        <f>M50+M46+M40+M31+M26+M22+M18</f>
        <v>1020608077</v>
      </c>
      <c r="N51" s="87">
        <f>N50+N46+N40+N31+N26+N22+N18</f>
        <v>986213906.53999996</v>
      </c>
    </row>
    <row r="52" spans="1:14" ht="22.5" customHeight="1" x14ac:dyDescent="0.25">
      <c r="A52" s="77"/>
      <c r="B52" s="208" t="s">
        <v>325</v>
      </c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</row>
    <row r="53" spans="1:14" ht="33" customHeight="1" x14ac:dyDescent="0.25">
      <c r="A53" s="77"/>
      <c r="B53" s="78" t="s">
        <v>42</v>
      </c>
      <c r="C53" s="79" t="s">
        <v>43</v>
      </c>
      <c r="D53" s="79" t="s">
        <v>44</v>
      </c>
      <c r="E53" s="79" t="s">
        <v>45</v>
      </c>
      <c r="F53" s="79" t="s">
        <v>46</v>
      </c>
      <c r="G53" s="79" t="s">
        <v>47</v>
      </c>
      <c r="H53" s="79" t="s">
        <v>48</v>
      </c>
      <c r="I53" s="79" t="s">
        <v>49</v>
      </c>
      <c r="J53" s="80" t="s">
        <v>50</v>
      </c>
      <c r="K53" s="81" t="s">
        <v>32</v>
      </c>
      <c r="L53" s="82" t="s">
        <v>51</v>
      </c>
      <c r="M53" s="82" t="s">
        <v>52</v>
      </c>
      <c r="N53" s="79" t="s">
        <v>53</v>
      </c>
    </row>
    <row r="54" spans="1:14" ht="15.95" customHeight="1" x14ac:dyDescent="0.25">
      <c r="A54" s="77"/>
      <c r="B54" s="207" t="s">
        <v>54</v>
      </c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9"/>
    </row>
    <row r="55" spans="1:14" ht="15.95" customHeight="1" x14ac:dyDescent="0.25">
      <c r="A55" s="77"/>
      <c r="B55" s="50" t="s">
        <v>265</v>
      </c>
      <c r="C55" s="50" t="s">
        <v>266</v>
      </c>
      <c r="D55" s="96">
        <v>0.2</v>
      </c>
      <c r="E55" s="96">
        <v>0.2</v>
      </c>
      <c r="F55" s="96">
        <v>0.2</v>
      </c>
      <c r="G55" s="96">
        <v>0.2</v>
      </c>
      <c r="H55" s="96">
        <v>0.2</v>
      </c>
      <c r="I55" s="96">
        <v>0.2</v>
      </c>
      <c r="J55" s="96">
        <v>0.2</v>
      </c>
      <c r="K55" s="128">
        <v>0</v>
      </c>
      <c r="L55" s="107">
        <v>1</v>
      </c>
      <c r="M55" s="98">
        <v>22365</v>
      </c>
      <c r="N55" s="99">
        <v>4473</v>
      </c>
    </row>
    <row r="56" spans="1:14" ht="15.95" customHeight="1" x14ac:dyDescent="0.25">
      <c r="A56" s="77"/>
      <c r="B56" s="83" t="s">
        <v>165</v>
      </c>
      <c r="C56" s="83" t="s">
        <v>166</v>
      </c>
      <c r="D56" s="96">
        <v>0.1</v>
      </c>
      <c r="E56" s="96">
        <v>0.1</v>
      </c>
      <c r="F56" s="96">
        <v>0.1</v>
      </c>
      <c r="G56" s="96">
        <v>0.1</v>
      </c>
      <c r="H56" s="96">
        <v>0.1</v>
      </c>
      <c r="I56" s="96">
        <v>0.1</v>
      </c>
      <c r="J56" s="96">
        <v>0.1</v>
      </c>
      <c r="K56" s="128">
        <v>0</v>
      </c>
      <c r="L56" s="107">
        <v>2</v>
      </c>
      <c r="M56" s="98">
        <v>200000</v>
      </c>
      <c r="N56" s="99">
        <v>20000</v>
      </c>
    </row>
    <row r="57" spans="1:14" ht="15.95" customHeight="1" x14ac:dyDescent="0.25">
      <c r="A57" s="77"/>
      <c r="B57" s="50" t="s">
        <v>103</v>
      </c>
      <c r="C57" s="50" t="s">
        <v>104</v>
      </c>
      <c r="D57" s="96">
        <v>0.57999999999999996</v>
      </c>
      <c r="E57" s="96">
        <v>0.57999999999999996</v>
      </c>
      <c r="F57" s="96">
        <v>0.56000000000000005</v>
      </c>
      <c r="G57" s="96">
        <v>0.56999999999999995</v>
      </c>
      <c r="H57" s="96">
        <v>0.57999999999999996</v>
      </c>
      <c r="I57" s="96">
        <v>0.56000000000000005</v>
      </c>
      <c r="J57" s="96">
        <v>0.57999999999999996</v>
      </c>
      <c r="K57" s="128">
        <v>-3.45</v>
      </c>
      <c r="L57" s="107">
        <v>9</v>
      </c>
      <c r="M57" s="98">
        <v>272473</v>
      </c>
      <c r="N57" s="99">
        <v>156012.57999999999</v>
      </c>
    </row>
    <row r="58" spans="1:14" ht="15.95" customHeight="1" x14ac:dyDescent="0.25">
      <c r="A58" s="77"/>
      <c r="B58" s="210" t="s">
        <v>64</v>
      </c>
      <c r="C58" s="211"/>
      <c r="D58" s="88"/>
      <c r="E58" s="88"/>
      <c r="F58" s="88"/>
      <c r="G58" s="88"/>
      <c r="H58" s="88"/>
      <c r="I58" s="88"/>
      <c r="J58" s="88"/>
      <c r="K58" s="88"/>
      <c r="L58" s="85">
        <f>SUM(L55:L57)</f>
        <v>12</v>
      </c>
      <c r="M58" s="85">
        <f>SUM(M55:M57)</f>
        <v>494838</v>
      </c>
      <c r="N58" s="85">
        <f>SUM(N55:N57)</f>
        <v>180485.58</v>
      </c>
    </row>
    <row r="59" spans="1:14" ht="15.95" customHeight="1" x14ac:dyDescent="0.25">
      <c r="A59" s="77"/>
      <c r="B59" s="207" t="s">
        <v>69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9"/>
    </row>
    <row r="60" spans="1:14" ht="15.95" customHeight="1" x14ac:dyDescent="0.25">
      <c r="A60" s="77"/>
      <c r="B60" s="50" t="s">
        <v>246</v>
      </c>
      <c r="C60" s="50" t="s">
        <v>247</v>
      </c>
      <c r="D60" s="127">
        <v>0.82</v>
      </c>
      <c r="E60" s="96">
        <v>0.82</v>
      </c>
      <c r="F60" s="96">
        <v>0.82</v>
      </c>
      <c r="G60" s="96">
        <v>0.82</v>
      </c>
      <c r="H60" s="96">
        <v>0.82</v>
      </c>
      <c r="I60" s="96">
        <v>0.82</v>
      </c>
      <c r="J60" s="96">
        <v>0.82</v>
      </c>
      <c r="K60" s="128">
        <v>0</v>
      </c>
      <c r="L60" s="107">
        <v>1</v>
      </c>
      <c r="M60" s="98">
        <v>10000</v>
      </c>
      <c r="N60" s="99">
        <v>8200</v>
      </c>
    </row>
    <row r="61" spans="1:14" ht="15.95" customHeight="1" x14ac:dyDescent="0.25">
      <c r="A61" s="77"/>
      <c r="B61" s="50" t="s">
        <v>250</v>
      </c>
      <c r="C61" s="50" t="s">
        <v>251</v>
      </c>
      <c r="D61" s="96">
        <v>4.8600000000000003</v>
      </c>
      <c r="E61" s="96">
        <v>4.8600000000000003</v>
      </c>
      <c r="F61" s="96">
        <v>4.8600000000000003</v>
      </c>
      <c r="G61" s="96">
        <v>4.8600000000000003</v>
      </c>
      <c r="H61" s="96">
        <v>4.99</v>
      </c>
      <c r="I61" s="96">
        <v>4.8600000000000003</v>
      </c>
      <c r="J61" s="96">
        <v>4.8600000000000003</v>
      </c>
      <c r="K61" s="128">
        <v>0</v>
      </c>
      <c r="L61" s="107">
        <v>1</v>
      </c>
      <c r="M61" s="98">
        <v>7086</v>
      </c>
      <c r="N61" s="99">
        <v>34437.96</v>
      </c>
    </row>
    <row r="62" spans="1:14" ht="15.95" customHeight="1" x14ac:dyDescent="0.25">
      <c r="A62" s="77"/>
      <c r="B62" s="210" t="s">
        <v>308</v>
      </c>
      <c r="C62" s="211"/>
      <c r="D62" s="88"/>
      <c r="E62" s="88"/>
      <c r="F62" s="88"/>
      <c r="G62" s="88"/>
      <c r="H62" s="88"/>
      <c r="I62" s="88"/>
      <c r="J62" s="88"/>
      <c r="K62" s="88"/>
      <c r="L62" s="85">
        <f>SUM(L60:L61)</f>
        <v>2</v>
      </c>
      <c r="M62" s="85">
        <f>SUM(M60:M61)</f>
        <v>17086</v>
      </c>
      <c r="N62" s="85">
        <f>SUM(N60:N61)</f>
        <v>42637.96</v>
      </c>
    </row>
    <row r="63" spans="1:14" ht="15.95" customHeight="1" x14ac:dyDescent="0.25">
      <c r="A63" s="77"/>
      <c r="B63" s="207" t="s">
        <v>72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ht="15.95" customHeight="1" x14ac:dyDescent="0.25">
      <c r="A64" s="77"/>
      <c r="B64" s="50" t="s">
        <v>177</v>
      </c>
      <c r="C64" s="50" t="s">
        <v>178</v>
      </c>
      <c r="D64" s="51">
        <v>1.68</v>
      </c>
      <c r="E64" s="96">
        <v>1.7</v>
      </c>
      <c r="F64" s="96">
        <v>1.68</v>
      </c>
      <c r="G64" s="96">
        <v>1.68</v>
      </c>
      <c r="H64" s="96">
        <v>1.7</v>
      </c>
      <c r="I64" s="96">
        <v>1.68</v>
      </c>
      <c r="J64" s="96">
        <v>1.7</v>
      </c>
      <c r="K64" s="128">
        <v>-1.18</v>
      </c>
      <c r="L64" s="107">
        <v>8</v>
      </c>
      <c r="M64" s="98">
        <v>416974</v>
      </c>
      <c r="N64" s="99">
        <v>701330.02</v>
      </c>
    </row>
    <row r="65" spans="1:14" ht="15" customHeight="1" x14ac:dyDescent="0.25">
      <c r="A65" s="77"/>
      <c r="B65" s="210" t="s">
        <v>82</v>
      </c>
      <c r="C65" s="211"/>
      <c r="D65" s="88"/>
      <c r="E65" s="88"/>
      <c r="F65" s="88"/>
      <c r="G65" s="88"/>
      <c r="H65" s="88"/>
      <c r="I65" s="88"/>
      <c r="J65" s="88"/>
      <c r="K65" s="88"/>
      <c r="L65" s="85">
        <f>SUM(L64)</f>
        <v>8</v>
      </c>
      <c r="M65" s="85">
        <f>SUM(M64)</f>
        <v>416974</v>
      </c>
      <c r="N65" s="85">
        <f>SUM(N64)</f>
        <v>701330.02</v>
      </c>
    </row>
    <row r="66" spans="1:14" ht="15.95" customHeight="1" x14ac:dyDescent="0.25">
      <c r="A66" s="77"/>
      <c r="B66" s="207" t="s">
        <v>93</v>
      </c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9"/>
    </row>
    <row r="67" spans="1:14" ht="15.95" customHeight="1" x14ac:dyDescent="0.25">
      <c r="A67" s="77"/>
      <c r="B67" s="50" t="s">
        <v>105</v>
      </c>
      <c r="C67" s="50" t="s">
        <v>106</v>
      </c>
      <c r="D67" s="55">
        <v>29</v>
      </c>
      <c r="E67" s="96">
        <v>29</v>
      </c>
      <c r="F67" s="96">
        <v>28</v>
      </c>
      <c r="G67" s="96">
        <v>28.02</v>
      </c>
      <c r="H67" s="96">
        <v>29</v>
      </c>
      <c r="I67" s="96">
        <v>28</v>
      </c>
      <c r="J67" s="96">
        <v>29</v>
      </c>
      <c r="K67" s="128">
        <v>-3.45</v>
      </c>
      <c r="L67" s="107">
        <v>5</v>
      </c>
      <c r="M67" s="98">
        <v>9671</v>
      </c>
      <c r="N67" s="99">
        <v>270959</v>
      </c>
    </row>
    <row r="68" spans="1:14" ht="15.95" customHeight="1" x14ac:dyDescent="0.25">
      <c r="A68" s="77"/>
      <c r="B68" s="210" t="s">
        <v>97</v>
      </c>
      <c r="C68" s="211"/>
      <c r="D68" s="88"/>
      <c r="E68" s="88"/>
      <c r="F68" s="88"/>
      <c r="G68" s="88"/>
      <c r="H68" s="88"/>
      <c r="I68" s="88"/>
      <c r="J68" s="88"/>
      <c r="K68" s="88"/>
      <c r="L68" s="85">
        <f>SUM(L67)</f>
        <v>5</v>
      </c>
      <c r="M68" s="85">
        <f>SUM(M67)</f>
        <v>9671</v>
      </c>
      <c r="N68" s="85">
        <f>SUM(N67)</f>
        <v>270959</v>
      </c>
    </row>
    <row r="69" spans="1:14" ht="13.5" customHeight="1" x14ac:dyDescent="0.25">
      <c r="A69" s="77"/>
      <c r="B69" s="207" t="s">
        <v>83</v>
      </c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9"/>
    </row>
    <row r="70" spans="1:14" ht="15.95" customHeight="1" x14ac:dyDescent="0.25">
      <c r="A70" s="77"/>
      <c r="B70" s="50" t="s">
        <v>107</v>
      </c>
      <c r="C70" s="50" t="s">
        <v>108</v>
      </c>
      <c r="D70" s="51">
        <v>2.75</v>
      </c>
      <c r="E70" s="96">
        <v>2.87</v>
      </c>
      <c r="F70" s="96">
        <v>2.75</v>
      </c>
      <c r="G70" s="96">
        <v>2.84</v>
      </c>
      <c r="H70" s="96">
        <v>2.79</v>
      </c>
      <c r="I70" s="96">
        <v>2.82</v>
      </c>
      <c r="J70" s="96">
        <v>2.79</v>
      </c>
      <c r="K70" s="128">
        <v>1.08</v>
      </c>
      <c r="L70" s="107">
        <v>22</v>
      </c>
      <c r="M70" s="98">
        <v>832799</v>
      </c>
      <c r="N70" s="99">
        <v>2362642.15</v>
      </c>
    </row>
    <row r="71" spans="1:14" ht="15.95" customHeight="1" x14ac:dyDescent="0.25">
      <c r="A71" s="77"/>
      <c r="B71" s="50" t="s">
        <v>33</v>
      </c>
      <c r="C71" s="50" t="s">
        <v>109</v>
      </c>
      <c r="D71" s="55">
        <v>1</v>
      </c>
      <c r="E71" s="96">
        <v>1</v>
      </c>
      <c r="F71" s="96">
        <v>1</v>
      </c>
      <c r="G71" s="96">
        <v>1</v>
      </c>
      <c r="H71" s="96">
        <v>1</v>
      </c>
      <c r="I71" s="96">
        <v>1</v>
      </c>
      <c r="J71" s="96">
        <v>1</v>
      </c>
      <c r="K71" s="128">
        <v>0</v>
      </c>
      <c r="L71" s="107">
        <v>1</v>
      </c>
      <c r="M71" s="98">
        <v>24850</v>
      </c>
      <c r="N71" s="99">
        <v>24850</v>
      </c>
    </row>
    <row r="72" spans="1:14" ht="15.95" customHeight="1" x14ac:dyDescent="0.25">
      <c r="A72" s="77"/>
      <c r="B72" s="210" t="s">
        <v>92</v>
      </c>
      <c r="C72" s="211"/>
      <c r="D72" s="88"/>
      <c r="E72" s="88"/>
      <c r="F72" s="88"/>
      <c r="G72" s="88"/>
      <c r="H72" s="88"/>
      <c r="I72" s="88"/>
      <c r="J72" s="88"/>
      <c r="K72" s="88"/>
      <c r="L72" s="85">
        <f>SUM(L70:L71)</f>
        <v>23</v>
      </c>
      <c r="M72" s="85">
        <f>SUM(M70:M71)</f>
        <v>857649</v>
      </c>
      <c r="N72" s="85">
        <f>SUM(N70:N71)</f>
        <v>2387492.15</v>
      </c>
    </row>
    <row r="73" spans="1:14" ht="15" customHeight="1" x14ac:dyDescent="0.25">
      <c r="A73" s="77"/>
      <c r="B73" s="218" t="s">
        <v>110</v>
      </c>
      <c r="C73" s="219"/>
      <c r="D73" s="86"/>
      <c r="E73" s="86"/>
      <c r="F73" s="86"/>
      <c r="G73" s="86"/>
      <c r="H73" s="86"/>
      <c r="I73" s="86"/>
      <c r="J73" s="86"/>
      <c r="K73" s="86"/>
      <c r="L73" s="87">
        <f>L72+L68+L65+L62+L58</f>
        <v>50</v>
      </c>
      <c r="M73" s="87">
        <f>M72+M68+M65+M62+M58</f>
        <v>1796218</v>
      </c>
      <c r="N73" s="87">
        <f>N72+N68+N65+N62+N58</f>
        <v>3582904.71</v>
      </c>
    </row>
    <row r="74" spans="1:14" ht="30.75" customHeight="1" x14ac:dyDescent="0.25">
      <c r="A74" s="77"/>
      <c r="B74" s="203" t="s">
        <v>326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</row>
    <row r="75" spans="1:14" ht="27" customHeight="1" x14ac:dyDescent="0.25">
      <c r="A75" s="77"/>
      <c r="B75" s="78" t="s">
        <v>42</v>
      </c>
      <c r="C75" s="79" t="s">
        <v>43</v>
      </c>
      <c r="D75" s="79" t="s">
        <v>44</v>
      </c>
      <c r="E75" s="79" t="s">
        <v>45</v>
      </c>
      <c r="F75" s="79" t="s">
        <v>46</v>
      </c>
      <c r="G75" s="79" t="s">
        <v>47</v>
      </c>
      <c r="H75" s="79" t="s">
        <v>48</v>
      </c>
      <c r="I75" s="79" t="s">
        <v>49</v>
      </c>
      <c r="J75" s="80" t="s">
        <v>50</v>
      </c>
      <c r="K75" s="81" t="s">
        <v>32</v>
      </c>
      <c r="L75" s="82" t="s">
        <v>51</v>
      </c>
      <c r="M75" s="82" t="s">
        <v>52</v>
      </c>
      <c r="N75" s="79" t="s">
        <v>53</v>
      </c>
    </row>
    <row r="76" spans="1:14" ht="15.95" customHeight="1" x14ac:dyDescent="0.25">
      <c r="A76" s="77"/>
      <c r="B76" s="207" t="s">
        <v>54</v>
      </c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9"/>
    </row>
    <row r="77" spans="1:14" ht="15.95" customHeight="1" x14ac:dyDescent="0.25">
      <c r="A77" s="77"/>
      <c r="B77" s="54" t="s">
        <v>313</v>
      </c>
      <c r="C77" s="54" t="s">
        <v>289</v>
      </c>
      <c r="D77" s="55">
        <v>1</v>
      </c>
      <c r="E77" s="96">
        <v>1</v>
      </c>
      <c r="F77" s="96">
        <v>1</v>
      </c>
      <c r="G77" s="96">
        <v>1</v>
      </c>
      <c r="H77" s="96">
        <v>1</v>
      </c>
      <c r="I77" s="96">
        <v>1</v>
      </c>
      <c r="J77" s="96">
        <v>1</v>
      </c>
      <c r="K77" s="97">
        <v>0</v>
      </c>
      <c r="L77" s="122">
        <v>4</v>
      </c>
      <c r="M77" s="98">
        <v>20612000000</v>
      </c>
      <c r="N77" s="99">
        <v>20612000000</v>
      </c>
    </row>
    <row r="78" spans="1:14" ht="15.95" customHeight="1" x14ac:dyDescent="0.25">
      <c r="A78" s="77"/>
      <c r="B78" s="210" t="s">
        <v>64</v>
      </c>
      <c r="C78" s="211"/>
      <c r="D78" s="88"/>
      <c r="E78" s="88"/>
      <c r="F78" s="88"/>
      <c r="G78" s="88"/>
      <c r="H78" s="88"/>
      <c r="I78" s="88"/>
      <c r="J78" s="88"/>
      <c r="K78" s="88"/>
      <c r="L78" s="85">
        <f>SUM(L77)</f>
        <v>4</v>
      </c>
      <c r="M78" s="85">
        <f>SUM(M77)</f>
        <v>20612000000</v>
      </c>
      <c r="N78" s="85">
        <f>SUM(N77)</f>
        <v>20612000000</v>
      </c>
    </row>
    <row r="79" spans="1:14" ht="15.95" customHeight="1" x14ac:dyDescent="0.25">
      <c r="A79" s="77"/>
      <c r="B79" s="207" t="s">
        <v>72</v>
      </c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9"/>
    </row>
    <row r="80" spans="1:14" ht="15.95" customHeight="1" x14ac:dyDescent="0.25">
      <c r="A80" s="77"/>
      <c r="B80" s="83" t="s">
        <v>114</v>
      </c>
      <c r="C80" s="83" t="s">
        <v>115</v>
      </c>
      <c r="D80" s="51">
        <v>1.4</v>
      </c>
      <c r="E80" s="96">
        <v>1.41</v>
      </c>
      <c r="F80" s="96">
        <v>1.4</v>
      </c>
      <c r="G80" s="96">
        <v>1.41</v>
      </c>
      <c r="H80" s="96">
        <v>1.42</v>
      </c>
      <c r="I80" s="96">
        <v>1.41</v>
      </c>
      <c r="J80" s="96">
        <v>1.4</v>
      </c>
      <c r="K80" s="128">
        <v>0.71</v>
      </c>
      <c r="L80" s="107">
        <v>6</v>
      </c>
      <c r="M80" s="98">
        <v>1536855</v>
      </c>
      <c r="N80" s="99">
        <v>2166765.5499999998</v>
      </c>
    </row>
    <row r="81" spans="1:14" ht="15.95" customHeight="1" x14ac:dyDescent="0.25">
      <c r="A81" s="77"/>
      <c r="B81" s="210" t="s">
        <v>82</v>
      </c>
      <c r="C81" s="211"/>
      <c r="D81" s="88"/>
      <c r="E81" s="88"/>
      <c r="F81" s="88"/>
      <c r="G81" s="88"/>
      <c r="H81" s="88"/>
      <c r="I81" s="88"/>
      <c r="J81" s="88"/>
      <c r="K81" s="88"/>
      <c r="L81" s="85">
        <f>SUM(L80:L80)</f>
        <v>6</v>
      </c>
      <c r="M81" s="85">
        <f>SUM(M80:M80)</f>
        <v>1536855</v>
      </c>
      <c r="N81" s="85">
        <f>SUM(N80:N80)</f>
        <v>2166765.5499999998</v>
      </c>
    </row>
    <row r="82" spans="1:14" ht="15.95" customHeight="1" x14ac:dyDescent="0.25">
      <c r="A82" s="77"/>
      <c r="B82" s="215" t="s">
        <v>83</v>
      </c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7"/>
    </row>
    <row r="83" spans="1:14" ht="15.95" customHeight="1" x14ac:dyDescent="0.25">
      <c r="A83" s="77"/>
      <c r="B83" s="83" t="s">
        <v>287</v>
      </c>
      <c r="C83" s="83" t="s">
        <v>288</v>
      </c>
      <c r="D83" s="51">
        <v>1.35</v>
      </c>
      <c r="E83" s="96">
        <v>1.5</v>
      </c>
      <c r="F83" s="96">
        <v>1.35</v>
      </c>
      <c r="G83" s="96">
        <v>1.36</v>
      </c>
      <c r="H83" s="96">
        <v>1.35</v>
      </c>
      <c r="I83" s="96">
        <v>1.35</v>
      </c>
      <c r="J83" s="96">
        <v>1.35</v>
      </c>
      <c r="K83" s="128">
        <v>0</v>
      </c>
      <c r="L83" s="107">
        <v>12</v>
      </c>
      <c r="M83" s="98">
        <v>2364558</v>
      </c>
      <c r="N83" s="99">
        <v>3210692.08</v>
      </c>
    </row>
    <row r="84" spans="1:14" ht="15.95" customHeight="1" x14ac:dyDescent="0.25">
      <c r="A84" s="77"/>
      <c r="B84" s="83" t="s">
        <v>183</v>
      </c>
      <c r="C84" s="83" t="s">
        <v>184</v>
      </c>
      <c r="D84" s="96">
        <v>1.36</v>
      </c>
      <c r="E84" s="96">
        <v>1.36</v>
      </c>
      <c r="F84" s="96">
        <v>1.36</v>
      </c>
      <c r="G84" s="96">
        <v>1.36</v>
      </c>
      <c r="H84" s="96">
        <v>1.36</v>
      </c>
      <c r="I84" s="96">
        <v>1.36</v>
      </c>
      <c r="J84" s="96">
        <v>1.36</v>
      </c>
      <c r="K84" s="97">
        <v>0</v>
      </c>
      <c r="L84" s="146">
        <v>3</v>
      </c>
      <c r="M84" s="98">
        <v>1003067</v>
      </c>
      <c r="N84" s="99">
        <v>1364171.12</v>
      </c>
    </row>
    <row r="85" spans="1:14" ht="15.95" customHeight="1" x14ac:dyDescent="0.25">
      <c r="A85" s="77"/>
      <c r="B85" s="83" t="s">
        <v>34</v>
      </c>
      <c r="C85" s="83" t="s">
        <v>116</v>
      </c>
      <c r="D85" s="51">
        <v>1.1499999999999999</v>
      </c>
      <c r="E85" s="96">
        <v>1.1499999999999999</v>
      </c>
      <c r="F85" s="96">
        <v>1.1499999999999999</v>
      </c>
      <c r="G85" s="96">
        <v>1.1499999999999999</v>
      </c>
      <c r="H85" s="96">
        <v>1.1499999999999999</v>
      </c>
      <c r="I85" s="96">
        <v>1.1499999999999999</v>
      </c>
      <c r="J85" s="96">
        <v>1.1499999999999999</v>
      </c>
      <c r="K85" s="128">
        <v>0</v>
      </c>
      <c r="L85" s="107">
        <v>2</v>
      </c>
      <c r="M85" s="98">
        <v>5480</v>
      </c>
      <c r="N85" s="99">
        <v>6302</v>
      </c>
    </row>
    <row r="86" spans="1:14" ht="15.95" customHeight="1" x14ac:dyDescent="0.25">
      <c r="A86" s="77"/>
      <c r="B86" s="83" t="s">
        <v>117</v>
      </c>
      <c r="C86" s="83" t="s">
        <v>118</v>
      </c>
      <c r="D86" s="51">
        <v>1.91</v>
      </c>
      <c r="E86" s="96">
        <v>1.91</v>
      </c>
      <c r="F86" s="96">
        <v>1.91</v>
      </c>
      <c r="G86" s="96">
        <v>1.91</v>
      </c>
      <c r="H86" s="96">
        <v>1.91</v>
      </c>
      <c r="I86" s="96">
        <v>1.91</v>
      </c>
      <c r="J86" s="96">
        <v>1.91</v>
      </c>
      <c r="K86" s="128">
        <v>0</v>
      </c>
      <c r="L86" s="107">
        <v>3</v>
      </c>
      <c r="M86" s="98">
        <v>130154</v>
      </c>
      <c r="N86" s="99">
        <v>248594.14</v>
      </c>
    </row>
    <row r="87" spans="1:14" ht="15.95" customHeight="1" x14ac:dyDescent="0.25">
      <c r="A87" s="77"/>
      <c r="B87" s="83" t="s">
        <v>119</v>
      </c>
      <c r="C87" s="83" t="s">
        <v>120</v>
      </c>
      <c r="D87" s="51">
        <v>1.23</v>
      </c>
      <c r="E87" s="96">
        <v>1.27</v>
      </c>
      <c r="F87" s="96">
        <v>1.23</v>
      </c>
      <c r="G87" s="96">
        <v>1.26</v>
      </c>
      <c r="H87" s="96">
        <v>1.22</v>
      </c>
      <c r="I87" s="96">
        <v>1.25</v>
      </c>
      <c r="J87" s="96">
        <v>1.22</v>
      </c>
      <c r="K87" s="128">
        <v>2.46</v>
      </c>
      <c r="L87" s="107">
        <v>13</v>
      </c>
      <c r="M87" s="98">
        <v>3625736</v>
      </c>
      <c r="N87" s="99">
        <v>4560170</v>
      </c>
    </row>
    <row r="88" spans="1:14" ht="15.95" customHeight="1" x14ac:dyDescent="0.25">
      <c r="A88" s="77"/>
      <c r="B88" s="210" t="s">
        <v>92</v>
      </c>
      <c r="C88" s="211"/>
      <c r="D88" s="212"/>
      <c r="E88" s="213"/>
      <c r="F88" s="213"/>
      <c r="G88" s="213"/>
      <c r="H88" s="213"/>
      <c r="I88" s="213"/>
      <c r="J88" s="213"/>
      <c r="K88" s="214"/>
      <c r="L88" s="85">
        <f>SUM(L83:L87)</f>
        <v>33</v>
      </c>
      <c r="M88" s="85">
        <f>SUM(M83:M87)</f>
        <v>7128995</v>
      </c>
      <c r="N88" s="85">
        <f>SUM(N83:N87)</f>
        <v>9389929.3399999999</v>
      </c>
    </row>
    <row r="89" spans="1:14" ht="15.95" customHeight="1" x14ac:dyDescent="0.25">
      <c r="A89" s="77"/>
      <c r="B89" s="207" t="s">
        <v>93</v>
      </c>
      <c r="C89" s="208"/>
      <c r="D89" s="208"/>
      <c r="E89" s="208"/>
      <c r="F89" s="208"/>
      <c r="G89" s="208"/>
      <c r="H89" s="208"/>
      <c r="I89" s="208"/>
      <c r="J89" s="208"/>
      <c r="K89" s="208"/>
      <c r="L89" s="208"/>
      <c r="M89" s="208"/>
      <c r="N89" s="209"/>
    </row>
    <row r="90" spans="1:14" ht="15.95" customHeight="1" x14ac:dyDescent="0.25">
      <c r="A90" s="77"/>
      <c r="B90" s="83" t="s">
        <v>257</v>
      </c>
      <c r="C90" s="83" t="s">
        <v>248</v>
      </c>
      <c r="D90" s="84">
        <v>18.79</v>
      </c>
      <c r="E90" s="96">
        <v>18.79</v>
      </c>
      <c r="F90" s="96">
        <v>18.53</v>
      </c>
      <c r="G90" s="96">
        <v>18.649999999999999</v>
      </c>
      <c r="H90" s="96">
        <v>18.53</v>
      </c>
      <c r="I90" s="96">
        <v>18.53</v>
      </c>
      <c r="J90" s="96">
        <v>18.510000000000002</v>
      </c>
      <c r="K90" s="97">
        <v>0.11</v>
      </c>
      <c r="L90" s="107">
        <v>2</v>
      </c>
      <c r="M90" s="98">
        <v>27000</v>
      </c>
      <c r="N90" s="99">
        <v>503430</v>
      </c>
    </row>
    <row r="91" spans="1:14" ht="15.95" customHeight="1" x14ac:dyDescent="0.25">
      <c r="A91" s="77"/>
      <c r="B91" s="210" t="s">
        <v>97</v>
      </c>
      <c r="C91" s="211"/>
      <c r="D91" s="212"/>
      <c r="E91" s="213"/>
      <c r="F91" s="213"/>
      <c r="G91" s="213"/>
      <c r="H91" s="213"/>
      <c r="I91" s="213"/>
      <c r="J91" s="213"/>
      <c r="K91" s="214"/>
      <c r="L91" s="85">
        <f>SUM(L90)</f>
        <v>2</v>
      </c>
      <c r="M91" s="85">
        <f>SUM(M90)</f>
        <v>27000</v>
      </c>
      <c r="N91" s="85">
        <f>SUM(N90)</f>
        <v>503430</v>
      </c>
    </row>
    <row r="92" spans="1:14" ht="15.95" customHeight="1" x14ac:dyDescent="0.25">
      <c r="A92" s="77"/>
      <c r="B92" s="207" t="s">
        <v>98</v>
      </c>
      <c r="C92" s="208"/>
      <c r="D92" s="208"/>
      <c r="E92" s="208"/>
      <c r="F92" s="208"/>
      <c r="G92" s="208"/>
      <c r="H92" s="208"/>
      <c r="I92" s="208"/>
      <c r="J92" s="208"/>
      <c r="K92" s="208"/>
      <c r="L92" s="208"/>
      <c r="M92" s="208"/>
      <c r="N92" s="209"/>
    </row>
    <row r="93" spans="1:14" ht="15.95" customHeight="1" x14ac:dyDescent="0.25">
      <c r="A93" s="77"/>
      <c r="B93" s="83" t="s">
        <v>121</v>
      </c>
      <c r="C93" s="83" t="s">
        <v>122</v>
      </c>
      <c r="D93" s="84">
        <v>5.08</v>
      </c>
      <c r="E93" s="96">
        <v>5.0999999999999996</v>
      </c>
      <c r="F93" s="96">
        <v>5.08</v>
      </c>
      <c r="G93" s="96">
        <v>5.08</v>
      </c>
      <c r="H93" s="96">
        <v>5.07</v>
      </c>
      <c r="I93" s="96">
        <v>5.08</v>
      </c>
      <c r="J93" s="96">
        <v>5.07</v>
      </c>
      <c r="K93" s="97">
        <v>0.2</v>
      </c>
      <c r="L93" s="107">
        <v>61</v>
      </c>
      <c r="M93" s="98">
        <v>13511968</v>
      </c>
      <c r="N93" s="99">
        <v>68704697.439999998</v>
      </c>
    </row>
    <row r="94" spans="1:14" ht="15.95" customHeight="1" x14ac:dyDescent="0.25">
      <c r="A94" s="77"/>
      <c r="B94" s="210" t="s">
        <v>101</v>
      </c>
      <c r="C94" s="211"/>
      <c r="D94" s="212"/>
      <c r="E94" s="213"/>
      <c r="F94" s="213"/>
      <c r="G94" s="213"/>
      <c r="H94" s="213"/>
      <c r="I94" s="213"/>
      <c r="J94" s="213"/>
      <c r="K94" s="214"/>
      <c r="L94" s="85">
        <f>SUM(L93)</f>
        <v>61</v>
      </c>
      <c r="M94" s="85">
        <f>SUM(M93)</f>
        <v>13511968</v>
      </c>
      <c r="N94" s="85">
        <f>SUM(N93)</f>
        <v>68704697.439999998</v>
      </c>
    </row>
    <row r="95" spans="1:14" ht="15.95" customHeight="1" x14ac:dyDescent="0.25">
      <c r="A95" s="77"/>
      <c r="B95" s="218" t="s">
        <v>123</v>
      </c>
      <c r="C95" s="219"/>
      <c r="D95" s="86"/>
      <c r="E95" s="86"/>
      <c r="F95" s="86"/>
      <c r="G95" s="86"/>
      <c r="H95" s="86"/>
      <c r="I95" s="86"/>
      <c r="J95" s="86"/>
      <c r="K95" s="86"/>
      <c r="L95" s="87">
        <f>L94+L91+L88+L81+L78</f>
        <v>106</v>
      </c>
      <c r="M95" s="87">
        <f>M94+M91+M88+M81+M78</f>
        <v>20634204818</v>
      </c>
      <c r="N95" s="87">
        <f>N94+N91+N88+N81+N78</f>
        <v>20692764822.330002</v>
      </c>
    </row>
    <row r="96" spans="1:14" ht="17.25" customHeight="1" x14ac:dyDescent="0.25">
      <c r="A96" s="77"/>
      <c r="B96" s="218" t="s">
        <v>124</v>
      </c>
      <c r="C96" s="219"/>
      <c r="D96" s="220"/>
      <c r="E96" s="221"/>
      <c r="F96" s="221"/>
      <c r="G96" s="221"/>
      <c r="H96" s="221"/>
      <c r="I96" s="221"/>
      <c r="J96" s="221"/>
      <c r="K96" s="222"/>
      <c r="L96" s="87">
        <f>L95+L73+L51</f>
        <v>1209</v>
      </c>
      <c r="M96" s="87">
        <f>M95+M73+M51</f>
        <v>21656609113</v>
      </c>
      <c r="N96" s="87">
        <f>N95+N73+N51</f>
        <v>21682561633.580002</v>
      </c>
    </row>
    <row r="98" spans="14:14" ht="18.75" customHeight="1" x14ac:dyDescent="0.25">
      <c r="N98" s="92"/>
    </row>
  </sheetData>
  <mergeCells count="48">
    <mergeCell ref="B65:C65"/>
    <mergeCell ref="B54:N54"/>
    <mergeCell ref="B58:C58"/>
    <mergeCell ref="B59:N59"/>
    <mergeCell ref="B62:C62"/>
    <mergeCell ref="B63:N63"/>
    <mergeCell ref="B46:C46"/>
    <mergeCell ref="D46:K46"/>
    <mergeCell ref="B52:N52"/>
    <mergeCell ref="B50:C50"/>
    <mergeCell ref="D50:K50"/>
    <mergeCell ref="B51:C51"/>
    <mergeCell ref="B47:N47"/>
    <mergeCell ref="B40:C40"/>
    <mergeCell ref="B27:N27"/>
    <mergeCell ref="B31:C31"/>
    <mergeCell ref="B1:N1"/>
    <mergeCell ref="B3:N3"/>
    <mergeCell ref="B18:C18"/>
    <mergeCell ref="B19:N19"/>
    <mergeCell ref="B22:C22"/>
    <mergeCell ref="B32:N32"/>
    <mergeCell ref="B23:N23"/>
    <mergeCell ref="B26:C26"/>
    <mergeCell ref="B66:N66"/>
    <mergeCell ref="B68:C68"/>
    <mergeCell ref="B96:C96"/>
    <mergeCell ref="D96:K96"/>
    <mergeCell ref="B94:C94"/>
    <mergeCell ref="D94:K94"/>
    <mergeCell ref="B92:N92"/>
    <mergeCell ref="B95:C95"/>
    <mergeCell ref="B41:N41"/>
    <mergeCell ref="B43:N43"/>
    <mergeCell ref="B76:N76"/>
    <mergeCell ref="B78:C78"/>
    <mergeCell ref="D91:K91"/>
    <mergeCell ref="B89:N89"/>
    <mergeCell ref="B91:C91"/>
    <mergeCell ref="B82:N82"/>
    <mergeCell ref="B88:C88"/>
    <mergeCell ref="D88:K88"/>
    <mergeCell ref="B79:N79"/>
    <mergeCell ref="B81:C81"/>
    <mergeCell ref="B74:N74"/>
    <mergeCell ref="B69:N69"/>
    <mergeCell ref="B72:C72"/>
    <mergeCell ref="B73:C7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7"/>
  <sheetViews>
    <sheetView rightToLeft="1" topLeftCell="A22" zoomScale="110" zoomScaleNormal="110" workbookViewId="0">
      <selection activeCell="I33" sqref="I3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" customHeight="1" x14ac:dyDescent="0.25">
      <c r="B1" s="239" t="s">
        <v>327</v>
      </c>
      <c r="C1" s="239"/>
      <c r="D1" s="239"/>
      <c r="E1" s="239"/>
    </row>
    <row r="2" spans="2:8" ht="18.75" customHeight="1" x14ac:dyDescent="0.25">
      <c r="B2" s="52" t="s">
        <v>42</v>
      </c>
      <c r="C2" s="52" t="s">
        <v>43</v>
      </c>
      <c r="D2" s="52" t="s">
        <v>125</v>
      </c>
      <c r="E2" s="52" t="s">
        <v>126</v>
      </c>
    </row>
    <row r="3" spans="2:8" ht="18.95" customHeight="1" x14ac:dyDescent="0.25">
      <c r="B3" s="237" t="s">
        <v>54</v>
      </c>
      <c r="C3" s="235"/>
      <c r="D3" s="235"/>
      <c r="E3" s="238"/>
    </row>
    <row r="4" spans="2:8" ht="18.95" customHeight="1" x14ac:dyDescent="0.25">
      <c r="B4" s="50" t="s">
        <v>127</v>
      </c>
      <c r="C4" s="50" t="s">
        <v>128</v>
      </c>
      <c r="D4" s="51">
        <v>2.2000000000000002</v>
      </c>
      <c r="E4" s="53">
        <v>2.2000000000000002</v>
      </c>
    </row>
    <row r="5" spans="2:8" ht="18.95" customHeight="1" x14ac:dyDescent="0.25">
      <c r="B5" s="83" t="s">
        <v>242</v>
      </c>
      <c r="C5" s="104" t="s">
        <v>243</v>
      </c>
      <c r="D5" s="51">
        <v>1.1000000000000001</v>
      </c>
      <c r="E5" s="53">
        <v>1.1000000000000001</v>
      </c>
    </row>
    <row r="6" spans="2:8" ht="18.95" customHeight="1" x14ac:dyDescent="0.25">
      <c r="B6" s="83" t="s">
        <v>131</v>
      </c>
      <c r="C6" s="83" t="s">
        <v>132</v>
      </c>
      <c r="D6" s="51">
        <v>0.16</v>
      </c>
      <c r="E6" s="53">
        <v>0.16</v>
      </c>
    </row>
    <row r="7" spans="2:8" ht="18.95" customHeight="1" x14ac:dyDescent="0.25">
      <c r="B7" s="83" t="s">
        <v>137</v>
      </c>
      <c r="C7" s="83" t="s">
        <v>138</v>
      </c>
      <c r="D7" s="55">
        <v>0.24</v>
      </c>
      <c r="E7" s="55">
        <v>0.24</v>
      </c>
    </row>
    <row r="8" spans="2:8" ht="18.95" customHeight="1" x14ac:dyDescent="0.25">
      <c r="B8" s="50" t="s">
        <v>129</v>
      </c>
      <c r="C8" s="50" t="s">
        <v>130</v>
      </c>
      <c r="D8" s="55">
        <v>0.95</v>
      </c>
      <c r="E8" s="55">
        <v>0.95</v>
      </c>
    </row>
    <row r="9" spans="2:8" ht="18.95" customHeight="1" x14ac:dyDescent="0.25">
      <c r="B9" s="240" t="s">
        <v>69</v>
      </c>
      <c r="C9" s="231"/>
      <c r="D9" s="231"/>
      <c r="E9" s="241"/>
    </row>
    <row r="10" spans="2:8" ht="18.95" customHeight="1" x14ac:dyDescent="0.25">
      <c r="B10" s="83" t="s">
        <v>331</v>
      </c>
      <c r="C10" s="83" t="s">
        <v>332</v>
      </c>
      <c r="D10" s="96">
        <v>0.78</v>
      </c>
      <c r="E10" s="96">
        <v>0.78</v>
      </c>
    </row>
    <row r="11" spans="2:8" ht="18.95" customHeight="1" x14ac:dyDescent="0.25">
      <c r="B11" s="240" t="s">
        <v>72</v>
      </c>
      <c r="C11" s="231"/>
      <c r="D11" s="231"/>
      <c r="E11" s="241"/>
    </row>
    <row r="12" spans="2:8" ht="18.95" customHeight="1" x14ac:dyDescent="0.25">
      <c r="B12" s="83" t="s">
        <v>139</v>
      </c>
      <c r="C12" s="83" t="s">
        <v>140</v>
      </c>
      <c r="D12" s="96">
        <v>0.71</v>
      </c>
      <c r="E12" s="96">
        <v>0.71</v>
      </c>
    </row>
    <row r="13" spans="2:8" ht="18.95" customHeight="1" x14ac:dyDescent="0.25">
      <c r="B13" s="83" t="s">
        <v>80</v>
      </c>
      <c r="C13" s="83" t="s">
        <v>81</v>
      </c>
      <c r="D13" s="96">
        <v>0.6</v>
      </c>
      <c r="E13" s="96">
        <v>0.6</v>
      </c>
      <c r="F13" s="144"/>
    </row>
    <row r="14" spans="2:8" ht="18.95" customHeight="1" x14ac:dyDescent="0.25">
      <c r="B14" s="83" t="s">
        <v>76</v>
      </c>
      <c r="C14" s="83" t="s">
        <v>77</v>
      </c>
      <c r="D14" s="96">
        <v>7</v>
      </c>
      <c r="E14" s="96">
        <v>7</v>
      </c>
      <c r="F14" s="144"/>
      <c r="G14" s="144"/>
      <c r="H14" s="144"/>
    </row>
    <row r="15" spans="2:8" ht="18.95" customHeight="1" x14ac:dyDescent="0.25">
      <c r="B15" s="230" t="s">
        <v>83</v>
      </c>
      <c r="C15" s="231"/>
      <c r="D15" s="231"/>
      <c r="E15" s="232"/>
    </row>
    <row r="16" spans="2:8" ht="18.95" customHeight="1" x14ac:dyDescent="0.25">
      <c r="B16" s="115" t="s">
        <v>299</v>
      </c>
      <c r="C16" s="115" t="s">
        <v>300</v>
      </c>
      <c r="D16" s="55">
        <v>2.4</v>
      </c>
      <c r="E16" s="55">
        <v>2.4</v>
      </c>
    </row>
    <row r="17" spans="2:7" ht="18.95" customHeight="1" x14ac:dyDescent="0.25">
      <c r="B17" s="83" t="s">
        <v>141</v>
      </c>
      <c r="C17" s="83" t="s">
        <v>142</v>
      </c>
      <c r="D17" s="96">
        <v>6.04</v>
      </c>
      <c r="E17" s="96">
        <v>6.04</v>
      </c>
    </row>
    <row r="18" spans="2:7" ht="18.95" customHeight="1" x14ac:dyDescent="0.25">
      <c r="B18" s="83" t="s">
        <v>143</v>
      </c>
      <c r="C18" s="83" t="s">
        <v>144</v>
      </c>
      <c r="D18" s="96">
        <v>1.91</v>
      </c>
      <c r="E18" s="96">
        <v>1.91</v>
      </c>
    </row>
    <row r="19" spans="2:7" ht="18.95" customHeight="1" x14ac:dyDescent="0.25">
      <c r="B19" s="83" t="s">
        <v>145</v>
      </c>
      <c r="C19" s="83" t="s">
        <v>146</v>
      </c>
      <c r="D19" s="96">
        <v>2.2999999999999998</v>
      </c>
      <c r="E19" s="96">
        <v>2.2999999999999998</v>
      </c>
    </row>
    <row r="20" spans="2:7" ht="18.95" customHeight="1" x14ac:dyDescent="0.25">
      <c r="B20" s="230" t="s">
        <v>93</v>
      </c>
      <c r="C20" s="231"/>
      <c r="D20" s="231"/>
      <c r="E20" s="232"/>
    </row>
    <row r="21" spans="2:7" ht="18.95" customHeight="1" x14ac:dyDescent="0.25">
      <c r="B21" s="50" t="s">
        <v>149</v>
      </c>
      <c r="C21" s="50" t="s">
        <v>150</v>
      </c>
      <c r="D21" s="96">
        <v>14.05</v>
      </c>
      <c r="E21" s="96">
        <v>14.05</v>
      </c>
    </row>
    <row r="22" spans="2:7" ht="18.95" customHeight="1" x14ac:dyDescent="0.25">
      <c r="B22" s="83" t="s">
        <v>41</v>
      </c>
      <c r="C22" s="83" t="s">
        <v>94</v>
      </c>
      <c r="D22" s="96">
        <v>102.01</v>
      </c>
      <c r="E22" s="96">
        <v>102.01</v>
      </c>
    </row>
    <row r="23" spans="2:7" ht="18.95" customHeight="1" x14ac:dyDescent="0.25">
      <c r="B23" s="83" t="s">
        <v>147</v>
      </c>
      <c r="C23" s="83" t="s">
        <v>148</v>
      </c>
      <c r="D23" s="55">
        <v>11.59</v>
      </c>
      <c r="E23" s="55">
        <v>11.55</v>
      </c>
    </row>
    <row r="24" spans="2:7" ht="18.95" customHeight="1" x14ac:dyDescent="0.25">
      <c r="B24" s="234" t="s">
        <v>98</v>
      </c>
      <c r="C24" s="235"/>
      <c r="D24" s="235"/>
      <c r="E24" s="236"/>
    </row>
    <row r="25" spans="2:7" ht="18.95" customHeight="1" x14ac:dyDescent="0.25">
      <c r="B25" s="83" t="s">
        <v>99</v>
      </c>
      <c r="C25" s="83" t="s">
        <v>100</v>
      </c>
      <c r="D25" s="96">
        <v>4.5</v>
      </c>
      <c r="E25" s="96">
        <v>4.5</v>
      </c>
    </row>
    <row r="26" spans="2:7" ht="18.95" customHeight="1" x14ac:dyDescent="0.25">
      <c r="B26" s="50" t="s">
        <v>155</v>
      </c>
      <c r="C26" s="50" t="s">
        <v>156</v>
      </c>
      <c r="D26" s="96">
        <v>2.11</v>
      </c>
      <c r="E26" s="96">
        <v>2.11</v>
      </c>
      <c r="F26" s="144"/>
      <c r="G26" s="144"/>
    </row>
    <row r="27" spans="2:7" ht="18.95" customHeight="1" x14ac:dyDescent="0.25">
      <c r="B27" s="83" t="s">
        <v>153</v>
      </c>
      <c r="C27" s="83" t="s">
        <v>154</v>
      </c>
      <c r="D27" s="96">
        <v>9</v>
      </c>
      <c r="E27" s="96">
        <v>9</v>
      </c>
      <c r="F27" s="144"/>
      <c r="G27" s="144"/>
    </row>
    <row r="28" spans="2:7" ht="19.5" customHeight="1" x14ac:dyDescent="0.25">
      <c r="B28" s="233" t="s">
        <v>328</v>
      </c>
      <c r="C28" s="233"/>
      <c r="D28" s="233"/>
      <c r="E28" s="233"/>
    </row>
    <row r="29" spans="2:7" ht="19.5" customHeight="1" x14ac:dyDescent="0.25">
      <c r="B29" s="52" t="s">
        <v>42</v>
      </c>
      <c r="C29" s="52" t="s">
        <v>43</v>
      </c>
      <c r="D29" s="52" t="s">
        <v>125</v>
      </c>
      <c r="E29" s="52" t="s">
        <v>126</v>
      </c>
    </row>
    <row r="30" spans="2:7" ht="23.1" customHeight="1" x14ac:dyDescent="0.25">
      <c r="B30" s="237" t="s">
        <v>54</v>
      </c>
      <c r="C30" s="235"/>
      <c r="D30" s="235"/>
      <c r="E30" s="238"/>
    </row>
    <row r="31" spans="2:7" ht="23.1" customHeight="1" x14ac:dyDescent="0.25">
      <c r="B31" s="50" t="s">
        <v>157</v>
      </c>
      <c r="C31" s="50" t="s">
        <v>158</v>
      </c>
      <c r="D31" s="51">
        <v>0.94</v>
      </c>
      <c r="E31" s="51">
        <v>0.94</v>
      </c>
    </row>
    <row r="32" spans="2:7" ht="23.1" customHeight="1" x14ac:dyDescent="0.25">
      <c r="B32" s="54" t="s">
        <v>161</v>
      </c>
      <c r="C32" s="54" t="s">
        <v>162</v>
      </c>
      <c r="D32" s="55">
        <v>1</v>
      </c>
      <c r="E32" s="55">
        <v>1</v>
      </c>
    </row>
    <row r="33" spans="2:5" ht="23.1" customHeight="1" x14ac:dyDescent="0.25">
      <c r="B33" s="50" t="s">
        <v>163</v>
      </c>
      <c r="C33" s="50" t="s">
        <v>164</v>
      </c>
      <c r="D33" s="55">
        <v>0.75</v>
      </c>
      <c r="E33" s="55">
        <v>0.75</v>
      </c>
    </row>
    <row r="34" spans="2:5" ht="23.1" customHeight="1" x14ac:dyDescent="0.25">
      <c r="B34" s="50" t="s">
        <v>167</v>
      </c>
      <c r="C34" s="50" t="s">
        <v>168</v>
      </c>
      <c r="D34" s="51">
        <v>1</v>
      </c>
      <c r="E34" s="55">
        <v>1</v>
      </c>
    </row>
    <row r="35" spans="2:5" ht="23.1" customHeight="1" x14ac:dyDescent="0.25">
      <c r="B35" s="50" t="s">
        <v>171</v>
      </c>
      <c r="C35" s="50" t="s">
        <v>172</v>
      </c>
      <c r="D35" s="51">
        <v>1</v>
      </c>
      <c r="E35" s="51">
        <v>1</v>
      </c>
    </row>
    <row r="36" spans="2:5" ht="23.1" customHeight="1" x14ac:dyDescent="0.25">
      <c r="B36" s="50" t="s">
        <v>263</v>
      </c>
      <c r="C36" s="50" t="s">
        <v>264</v>
      </c>
      <c r="D36" s="102">
        <v>1</v>
      </c>
      <c r="E36" s="51">
        <v>1</v>
      </c>
    </row>
    <row r="37" spans="2:5" ht="23.1" customHeight="1" x14ac:dyDescent="0.25">
      <c r="B37" s="50" t="s">
        <v>159</v>
      </c>
      <c r="C37" s="50" t="s">
        <v>160</v>
      </c>
      <c r="D37" s="102">
        <v>1</v>
      </c>
      <c r="E37" s="51">
        <v>1</v>
      </c>
    </row>
    <row r="38" spans="2:5" ht="23.1" customHeight="1" x14ac:dyDescent="0.25">
      <c r="B38" s="50" t="s">
        <v>276</v>
      </c>
      <c r="C38" s="50" t="s">
        <v>277</v>
      </c>
      <c r="D38" s="96">
        <v>0.85</v>
      </c>
      <c r="E38" s="96">
        <v>0.85</v>
      </c>
    </row>
    <row r="39" spans="2:5" ht="23.1" customHeight="1" x14ac:dyDescent="0.25">
      <c r="B39" s="50" t="s">
        <v>283</v>
      </c>
      <c r="C39" s="50" t="s">
        <v>284</v>
      </c>
      <c r="D39" s="96">
        <v>1</v>
      </c>
      <c r="E39" s="96">
        <v>1</v>
      </c>
    </row>
    <row r="40" spans="2:5" ht="23.1" customHeight="1" x14ac:dyDescent="0.25">
      <c r="B40" s="50" t="s">
        <v>303</v>
      </c>
      <c r="C40" s="50" t="s">
        <v>304</v>
      </c>
      <c r="D40" s="127">
        <v>0.09</v>
      </c>
      <c r="E40" s="127">
        <v>0.09</v>
      </c>
    </row>
    <row r="41" spans="2:5" ht="23.1" customHeight="1" x14ac:dyDescent="0.25">
      <c r="B41" s="50" t="s">
        <v>258</v>
      </c>
      <c r="C41" s="50" t="s">
        <v>259</v>
      </c>
      <c r="D41" s="55">
        <v>0.11</v>
      </c>
      <c r="E41" s="55">
        <v>0.11</v>
      </c>
    </row>
    <row r="42" spans="2:5" ht="23.1" customHeight="1" x14ac:dyDescent="0.25">
      <c r="B42" s="50" t="s">
        <v>169</v>
      </c>
      <c r="C42" s="50" t="s">
        <v>170</v>
      </c>
      <c r="D42" s="96">
        <v>1.01</v>
      </c>
      <c r="E42" s="127">
        <v>1.01</v>
      </c>
    </row>
    <row r="43" spans="2:5" ht="23.1" customHeight="1" x14ac:dyDescent="0.25">
      <c r="B43" s="50" t="s">
        <v>320</v>
      </c>
      <c r="C43" s="50" t="s">
        <v>321</v>
      </c>
      <c r="D43" s="127">
        <v>1.05</v>
      </c>
      <c r="E43" s="127">
        <v>1.05</v>
      </c>
    </row>
    <row r="44" spans="2:5" ht="23.25" customHeight="1" x14ac:dyDescent="0.25">
      <c r="B44" s="233" t="s">
        <v>328</v>
      </c>
      <c r="C44" s="233"/>
      <c r="D44" s="233"/>
      <c r="E44" s="233"/>
    </row>
    <row r="45" spans="2:5" ht="27.75" customHeight="1" x14ac:dyDescent="0.25">
      <c r="B45" s="52" t="s">
        <v>42</v>
      </c>
      <c r="C45" s="52" t="s">
        <v>43</v>
      </c>
      <c r="D45" s="52" t="s">
        <v>125</v>
      </c>
      <c r="E45" s="52" t="s">
        <v>126</v>
      </c>
    </row>
    <row r="46" spans="2:5" ht="18" customHeight="1" x14ac:dyDescent="0.25">
      <c r="B46" s="230" t="s">
        <v>262</v>
      </c>
      <c r="C46" s="231"/>
      <c r="D46" s="231"/>
      <c r="E46" s="232"/>
    </row>
    <row r="47" spans="2:5" ht="18" customHeight="1" x14ac:dyDescent="0.25">
      <c r="B47" s="54" t="s">
        <v>280</v>
      </c>
      <c r="C47" s="54" t="s">
        <v>281</v>
      </c>
      <c r="D47" s="96">
        <v>0.69</v>
      </c>
      <c r="E47" s="96">
        <v>0.69</v>
      </c>
    </row>
    <row r="48" spans="2:5" ht="18" customHeight="1" x14ac:dyDescent="0.25">
      <c r="B48" s="54" t="s">
        <v>173</v>
      </c>
      <c r="C48" s="54" t="s">
        <v>174</v>
      </c>
      <c r="D48" s="96">
        <v>1.26</v>
      </c>
      <c r="E48" s="96">
        <v>1.26</v>
      </c>
    </row>
    <row r="49" spans="2:5" ht="18" customHeight="1" x14ac:dyDescent="0.25">
      <c r="B49" s="230" t="s">
        <v>72</v>
      </c>
      <c r="C49" s="231"/>
      <c r="D49" s="231"/>
      <c r="E49" s="232"/>
    </row>
    <row r="50" spans="2:5" ht="18" customHeight="1" x14ac:dyDescent="0.25">
      <c r="B50" s="50" t="s">
        <v>175</v>
      </c>
      <c r="C50" s="50" t="s">
        <v>176</v>
      </c>
      <c r="D50" s="51">
        <v>1</v>
      </c>
      <c r="E50" s="55">
        <v>1</v>
      </c>
    </row>
    <row r="51" spans="2:5" ht="18" customHeight="1" x14ac:dyDescent="0.25">
      <c r="B51" s="230" t="s">
        <v>83</v>
      </c>
      <c r="C51" s="231"/>
      <c r="D51" s="231"/>
      <c r="E51" s="232"/>
    </row>
    <row r="52" spans="2:5" ht="18" customHeight="1" x14ac:dyDescent="0.25">
      <c r="B52" s="50" t="s">
        <v>179</v>
      </c>
      <c r="C52" s="50" t="s">
        <v>180</v>
      </c>
      <c r="D52" s="55">
        <v>100</v>
      </c>
      <c r="E52" s="55">
        <v>100</v>
      </c>
    </row>
    <row r="53" spans="2:5" ht="18" customHeight="1" x14ac:dyDescent="0.25">
      <c r="B53" s="50" t="s">
        <v>290</v>
      </c>
      <c r="C53" s="50" t="s">
        <v>291</v>
      </c>
      <c r="D53" s="55">
        <v>2.86</v>
      </c>
      <c r="E53" s="55">
        <v>2.86</v>
      </c>
    </row>
    <row r="54" spans="2:5" ht="16.5" customHeight="1" x14ac:dyDescent="0.25">
      <c r="B54" s="233" t="s">
        <v>329</v>
      </c>
      <c r="C54" s="233"/>
      <c r="D54" s="233"/>
      <c r="E54" s="233"/>
    </row>
    <row r="55" spans="2:5" ht="15.75" customHeight="1" x14ac:dyDescent="0.25">
      <c r="B55" s="52" t="s">
        <v>42</v>
      </c>
      <c r="C55" s="52" t="s">
        <v>43</v>
      </c>
      <c r="D55" s="52" t="s">
        <v>125</v>
      </c>
      <c r="E55" s="52" t="s">
        <v>126</v>
      </c>
    </row>
    <row r="56" spans="2:5" ht="17.25" customHeight="1" x14ac:dyDescent="0.25">
      <c r="B56" s="230" t="s">
        <v>72</v>
      </c>
      <c r="C56" s="231"/>
      <c r="D56" s="231"/>
      <c r="E56" s="232"/>
    </row>
    <row r="57" spans="2:5" ht="21" customHeight="1" x14ac:dyDescent="0.25">
      <c r="B57" s="83" t="s">
        <v>181</v>
      </c>
      <c r="C57" s="83" t="s">
        <v>182</v>
      </c>
      <c r="D57" s="96">
        <v>1.5</v>
      </c>
      <c r="E57" s="127">
        <v>1.5</v>
      </c>
    </row>
  </sheetData>
  <mergeCells count="15">
    <mergeCell ref="B1:E1"/>
    <mergeCell ref="B3:E3"/>
    <mergeCell ref="B20:E20"/>
    <mergeCell ref="B15:E15"/>
    <mergeCell ref="B9:E9"/>
    <mergeCell ref="B11:E11"/>
    <mergeCell ref="B56:E56"/>
    <mergeCell ref="B51:E51"/>
    <mergeCell ref="B54:E54"/>
    <mergeCell ref="B24:E24"/>
    <mergeCell ref="B49:E49"/>
    <mergeCell ref="B28:E28"/>
    <mergeCell ref="B30:E30"/>
    <mergeCell ref="B44:E44"/>
    <mergeCell ref="B46:E46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P9" sqref="P9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44" t="s">
        <v>342</v>
      </c>
      <c r="C1" s="244"/>
    </row>
    <row r="2" spans="2:6" ht="18" customHeight="1" x14ac:dyDescent="0.3">
      <c r="B2" s="245" t="s">
        <v>343</v>
      </c>
      <c r="C2" s="245"/>
      <c r="D2" s="245"/>
      <c r="E2" s="245"/>
    </row>
    <row r="3" spans="2:6" ht="21.95" customHeight="1" x14ac:dyDescent="0.3">
      <c r="B3" s="244"/>
      <c r="C3" s="244"/>
      <c r="D3" s="244"/>
    </row>
    <row r="4" spans="2:6" ht="21.95" customHeight="1" x14ac:dyDescent="0.3">
      <c r="B4" s="246" t="s">
        <v>344</v>
      </c>
      <c r="C4" s="246"/>
      <c r="D4" s="246"/>
      <c r="E4" s="246"/>
      <c r="F4" s="246"/>
    </row>
    <row r="5" spans="2:6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ht="21.95" customHeight="1" x14ac:dyDescent="0.3">
      <c r="B6" s="247" t="s">
        <v>54</v>
      </c>
      <c r="C6" s="248"/>
      <c r="D6" s="248"/>
      <c r="E6" s="248"/>
      <c r="F6" s="249"/>
    </row>
    <row r="7" spans="2:6" ht="21.95" customHeight="1" x14ac:dyDescent="0.3">
      <c r="B7" s="151" t="s">
        <v>345</v>
      </c>
      <c r="C7" s="152" t="s">
        <v>272</v>
      </c>
      <c r="D7" s="153">
        <v>3</v>
      </c>
      <c r="E7" s="153">
        <v>58130</v>
      </c>
      <c r="F7" s="153">
        <v>99402.3</v>
      </c>
    </row>
    <row r="8" spans="2:6" ht="21.95" customHeight="1" x14ac:dyDescent="0.3">
      <c r="B8" s="250" t="s">
        <v>64</v>
      </c>
      <c r="C8" s="251"/>
      <c r="D8" s="153">
        <f>SUM(D7)</f>
        <v>3</v>
      </c>
      <c r="E8" s="153">
        <f>SUM(E7)</f>
        <v>58130</v>
      </c>
      <c r="F8" s="153">
        <f>SUM(F7)</f>
        <v>99402.3</v>
      </c>
    </row>
    <row r="9" spans="2:6" ht="21" customHeight="1" x14ac:dyDescent="0.3">
      <c r="B9" s="242" t="s">
        <v>346</v>
      </c>
      <c r="C9" s="243"/>
      <c r="D9" s="153">
        <f>D8</f>
        <v>3</v>
      </c>
      <c r="E9" s="153">
        <f>E8</f>
        <v>58130</v>
      </c>
      <c r="F9" s="153">
        <f>F8</f>
        <v>99402.3</v>
      </c>
    </row>
    <row r="10" spans="2:6" x14ac:dyDescent="0.3">
      <c r="B10" s="150"/>
      <c r="C10" s="150"/>
      <c r="D10" s="150"/>
      <c r="E10" s="150"/>
      <c r="F10" s="150"/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9" t="s">
        <v>323</v>
      </c>
      <c r="C2" s="179"/>
      <c r="D2" s="179"/>
      <c r="E2" s="179"/>
      <c r="F2" s="59"/>
      <c r="G2" s="59"/>
      <c r="H2" s="59"/>
      <c r="I2" s="60"/>
    </row>
    <row r="3" spans="2:9" ht="17.25" customHeight="1" x14ac:dyDescent="0.25">
      <c r="B3" s="267" t="s">
        <v>330</v>
      </c>
      <c r="C3" s="267"/>
      <c r="D3" s="267"/>
      <c r="E3" s="267"/>
      <c r="F3" s="267"/>
      <c r="G3" s="267"/>
      <c r="H3" s="267"/>
      <c r="I3" s="267"/>
    </row>
    <row r="4" spans="2:9" ht="17.25" customHeight="1" x14ac:dyDescent="0.25">
      <c r="B4" s="138" t="s">
        <v>42</v>
      </c>
      <c r="C4" s="139" t="s">
        <v>43</v>
      </c>
      <c r="D4" s="139" t="s">
        <v>45</v>
      </c>
      <c r="E4" s="139" t="s">
        <v>46</v>
      </c>
      <c r="F4" s="139" t="s">
        <v>47</v>
      </c>
      <c r="G4" s="140" t="s">
        <v>51</v>
      </c>
      <c r="H4" s="139" t="s">
        <v>52</v>
      </c>
      <c r="I4" s="139" t="s">
        <v>53</v>
      </c>
    </row>
    <row r="5" spans="2:9" ht="17.25" customHeight="1" x14ac:dyDescent="0.25">
      <c r="B5" s="268" t="s">
        <v>54</v>
      </c>
      <c r="C5" s="269"/>
      <c r="D5" s="269"/>
      <c r="E5" s="269"/>
      <c r="F5" s="269"/>
      <c r="G5" s="269"/>
      <c r="H5" s="269"/>
      <c r="I5" s="270"/>
    </row>
    <row r="6" spans="2:9" ht="17.25" customHeight="1" x14ac:dyDescent="0.25">
      <c r="B6" s="94" t="s">
        <v>239</v>
      </c>
      <c r="C6" s="95" t="s">
        <v>189</v>
      </c>
      <c r="D6" s="95">
        <v>0.16</v>
      </c>
      <c r="E6" s="95">
        <v>0.15</v>
      </c>
      <c r="F6" s="95">
        <v>0.16</v>
      </c>
      <c r="G6" s="141">
        <v>8</v>
      </c>
      <c r="H6" s="142">
        <v>10530000</v>
      </c>
      <c r="I6" s="142">
        <v>1654400</v>
      </c>
    </row>
    <row r="7" spans="2:9" ht="17.25" customHeight="1" x14ac:dyDescent="0.25">
      <c r="B7" s="271" t="s">
        <v>316</v>
      </c>
      <c r="C7" s="272"/>
      <c r="D7" s="273"/>
      <c r="E7" s="273"/>
      <c r="F7" s="273"/>
      <c r="G7" s="142">
        <v>8</v>
      </c>
      <c r="H7" s="142">
        <v>10530000</v>
      </c>
      <c r="I7" s="142">
        <v>1654400</v>
      </c>
    </row>
    <row r="8" spans="2:9" ht="17.25" customHeight="1" x14ac:dyDescent="0.25">
      <c r="B8" s="274" t="s">
        <v>317</v>
      </c>
      <c r="C8" s="275"/>
      <c r="D8" s="276"/>
      <c r="E8" s="276"/>
      <c r="F8" s="276"/>
      <c r="G8" s="143">
        <v>8</v>
      </c>
      <c r="H8" s="143">
        <v>10530000</v>
      </c>
      <c r="I8" s="143">
        <v>1654400</v>
      </c>
    </row>
    <row r="9" spans="2:9" ht="18.75" x14ac:dyDescent="0.25">
      <c r="B9" s="258" t="s">
        <v>185</v>
      </c>
      <c r="C9" s="258"/>
      <c r="D9" s="258"/>
      <c r="E9" s="258"/>
      <c r="F9" s="258"/>
      <c r="G9" s="258"/>
      <c r="H9" s="258"/>
      <c r="I9" s="258"/>
    </row>
    <row r="10" spans="2:9" ht="21" customHeight="1" x14ac:dyDescent="0.25">
      <c r="B10" s="67" t="s">
        <v>42</v>
      </c>
      <c r="C10" s="69" t="s">
        <v>43</v>
      </c>
      <c r="D10" s="264" t="s">
        <v>125</v>
      </c>
      <c r="E10" s="265"/>
      <c r="F10" s="265"/>
      <c r="G10" s="265"/>
      <c r="H10" s="265"/>
      <c r="I10" s="266"/>
    </row>
    <row r="11" spans="2:9" ht="15.75" x14ac:dyDescent="0.25">
      <c r="B11" s="261" t="s">
        <v>54</v>
      </c>
      <c r="C11" s="262"/>
      <c r="D11" s="262"/>
      <c r="E11" s="262"/>
      <c r="F11" s="262"/>
      <c r="G11" s="262"/>
      <c r="H11" s="262"/>
      <c r="I11" s="263"/>
    </row>
    <row r="12" spans="2:9" ht="15" customHeight="1" x14ac:dyDescent="0.25">
      <c r="B12" s="105" t="s">
        <v>187</v>
      </c>
      <c r="C12" s="106" t="s">
        <v>188</v>
      </c>
      <c r="D12" s="255">
        <v>3</v>
      </c>
      <c r="E12" s="256"/>
      <c r="F12" s="256">
        <v>3</v>
      </c>
      <c r="G12" s="256"/>
      <c r="H12" s="256"/>
      <c r="I12" s="257"/>
    </row>
    <row r="13" spans="2:9" ht="15" customHeight="1" x14ac:dyDescent="0.25">
      <c r="B13" s="105" t="s">
        <v>267</v>
      </c>
      <c r="C13" s="106" t="s">
        <v>268</v>
      </c>
      <c r="D13" s="259" t="s">
        <v>186</v>
      </c>
      <c r="E13" s="233"/>
      <c r="F13" s="233"/>
      <c r="G13" s="233"/>
      <c r="H13" s="233"/>
      <c r="I13" s="260"/>
    </row>
    <row r="14" spans="2:9" ht="15.75" x14ac:dyDescent="0.25">
      <c r="B14" s="261" t="s">
        <v>69</v>
      </c>
      <c r="C14" s="262"/>
      <c r="D14" s="262"/>
      <c r="E14" s="262"/>
      <c r="F14" s="262"/>
      <c r="G14" s="262"/>
      <c r="H14" s="262"/>
      <c r="I14" s="263"/>
    </row>
    <row r="15" spans="2:9" ht="15" customHeight="1" x14ac:dyDescent="0.25">
      <c r="B15" s="71" t="s">
        <v>190</v>
      </c>
      <c r="C15" s="74" t="s">
        <v>191</v>
      </c>
      <c r="D15" s="259" t="s">
        <v>186</v>
      </c>
      <c r="E15" s="233"/>
      <c r="F15" s="233"/>
      <c r="G15" s="233"/>
      <c r="H15" s="233"/>
      <c r="I15" s="260"/>
    </row>
    <row r="16" spans="2:9" ht="15" customHeight="1" x14ac:dyDescent="0.25">
      <c r="B16" s="71" t="s">
        <v>192</v>
      </c>
      <c r="C16" s="74" t="s">
        <v>193</v>
      </c>
      <c r="D16" s="259" t="s">
        <v>186</v>
      </c>
      <c r="E16" s="233"/>
      <c r="F16" s="233"/>
      <c r="G16" s="233"/>
      <c r="H16" s="233"/>
      <c r="I16" s="260"/>
    </row>
    <row r="17" spans="2:9" ht="15" customHeight="1" x14ac:dyDescent="0.25">
      <c r="B17" s="71" t="s">
        <v>195</v>
      </c>
      <c r="C17" s="74" t="s">
        <v>196</v>
      </c>
      <c r="D17" s="259" t="s">
        <v>186</v>
      </c>
      <c r="E17" s="233"/>
      <c r="F17" s="233"/>
      <c r="G17" s="233"/>
      <c r="H17" s="233"/>
      <c r="I17" s="260"/>
    </row>
    <row r="18" spans="2:9" ht="15" customHeight="1" x14ac:dyDescent="0.25">
      <c r="B18" s="71" t="s">
        <v>252</v>
      </c>
      <c r="C18" s="74" t="s">
        <v>194</v>
      </c>
      <c r="D18" s="255">
        <v>0.5</v>
      </c>
      <c r="E18" s="256"/>
      <c r="F18" s="256"/>
      <c r="G18" s="256"/>
      <c r="H18" s="256"/>
      <c r="I18" s="257"/>
    </row>
    <row r="19" spans="2:9" ht="15" customHeight="1" x14ac:dyDescent="0.25">
      <c r="B19" s="71" t="s">
        <v>240</v>
      </c>
      <c r="C19" s="74" t="s">
        <v>241</v>
      </c>
      <c r="D19" s="255">
        <v>1</v>
      </c>
      <c r="E19" s="256"/>
      <c r="F19" s="256"/>
      <c r="G19" s="256"/>
      <c r="H19" s="256"/>
      <c r="I19" s="257"/>
    </row>
    <row r="20" spans="2:9" ht="15" customHeight="1" x14ac:dyDescent="0.25">
      <c r="B20" s="252" t="s">
        <v>197</v>
      </c>
      <c r="C20" s="253"/>
      <c r="D20" s="253"/>
      <c r="E20" s="253"/>
      <c r="F20" s="253"/>
      <c r="G20" s="253"/>
      <c r="H20" s="253"/>
      <c r="I20" s="254"/>
    </row>
    <row r="21" spans="2:9" ht="15" customHeight="1" x14ac:dyDescent="0.25">
      <c r="B21" s="71" t="s">
        <v>200</v>
      </c>
      <c r="C21" s="74" t="s">
        <v>201</v>
      </c>
      <c r="D21" s="255">
        <v>1</v>
      </c>
      <c r="E21" s="256"/>
      <c r="F21" s="256"/>
      <c r="G21" s="256"/>
      <c r="H21" s="256"/>
      <c r="I21" s="257"/>
    </row>
    <row r="22" spans="2:9" ht="15" customHeight="1" x14ac:dyDescent="0.25">
      <c r="B22" s="71" t="s">
        <v>202</v>
      </c>
      <c r="C22" s="74" t="s">
        <v>203</v>
      </c>
      <c r="D22" s="259" t="s">
        <v>186</v>
      </c>
      <c r="E22" s="233"/>
      <c r="F22" s="233"/>
      <c r="G22" s="233"/>
      <c r="H22" s="233"/>
      <c r="I22" s="260"/>
    </row>
    <row r="23" spans="2:9" ht="15" customHeight="1" x14ac:dyDescent="0.25">
      <c r="B23" s="71" t="s">
        <v>204</v>
      </c>
      <c r="C23" s="74" t="s">
        <v>205</v>
      </c>
      <c r="D23" s="255">
        <v>1</v>
      </c>
      <c r="E23" s="256"/>
      <c r="F23" s="256"/>
      <c r="G23" s="256"/>
      <c r="H23" s="256"/>
      <c r="I23" s="257"/>
    </row>
    <row r="24" spans="2:9" ht="15.75" x14ac:dyDescent="0.25">
      <c r="B24" s="71" t="s">
        <v>285</v>
      </c>
      <c r="C24" s="74" t="s">
        <v>286</v>
      </c>
      <c r="D24" s="255">
        <v>10</v>
      </c>
      <c r="E24" s="256"/>
      <c r="F24" s="256"/>
      <c r="G24" s="256"/>
      <c r="H24" s="256"/>
      <c r="I24" s="257"/>
    </row>
    <row r="25" spans="2:9" ht="15.75" x14ac:dyDescent="0.25">
      <c r="B25" s="94" t="s">
        <v>198</v>
      </c>
      <c r="C25" s="95" t="s">
        <v>199</v>
      </c>
      <c r="D25" s="255">
        <v>9.0500000000000007</v>
      </c>
      <c r="E25" s="256"/>
      <c r="F25" s="256"/>
      <c r="G25" s="256"/>
      <c r="H25" s="256"/>
      <c r="I25" s="257"/>
    </row>
    <row r="26" spans="2:9" ht="15" customHeight="1" x14ac:dyDescent="0.25">
      <c r="B26" s="252" t="s">
        <v>83</v>
      </c>
      <c r="C26" s="253"/>
      <c r="D26" s="253"/>
      <c r="E26" s="253"/>
      <c r="F26" s="253"/>
      <c r="G26" s="253"/>
      <c r="H26" s="253"/>
      <c r="I26" s="254"/>
    </row>
    <row r="27" spans="2:9" ht="15.75" x14ac:dyDescent="0.25">
      <c r="B27" s="94" t="s">
        <v>269</v>
      </c>
      <c r="C27" s="95" t="s">
        <v>270</v>
      </c>
      <c r="D27" s="255">
        <v>2.8</v>
      </c>
      <c r="E27" s="256"/>
      <c r="F27" s="256"/>
      <c r="G27" s="256"/>
      <c r="H27" s="256"/>
      <c r="I27" s="257"/>
    </row>
  </sheetData>
  <mergeCells count="26">
    <mergeCell ref="D21:I21"/>
    <mergeCell ref="D17:I17"/>
    <mergeCell ref="D19:I19"/>
    <mergeCell ref="D25:I25"/>
    <mergeCell ref="B3:I3"/>
    <mergeCell ref="B5:I5"/>
    <mergeCell ref="B7:C7"/>
    <mergeCell ref="D7:F7"/>
    <mergeCell ref="B8:C8"/>
    <mergeCell ref="D8:F8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M8" sqref="M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9" t="s">
        <v>323</v>
      </c>
      <c r="C2" s="179"/>
      <c r="D2" s="179"/>
      <c r="E2" s="179"/>
      <c r="F2" s="65"/>
      <c r="G2" s="66"/>
    </row>
    <row r="3" spans="1:7" ht="26.25" x14ac:dyDescent="0.25">
      <c r="B3" s="279" t="s">
        <v>206</v>
      </c>
      <c r="C3" s="279"/>
      <c r="D3" s="279"/>
      <c r="E3" s="279"/>
      <c r="F3" s="279"/>
      <c r="G3" s="279"/>
    </row>
    <row r="4" spans="1:7" ht="18.75" x14ac:dyDescent="0.25">
      <c r="B4" s="67" t="s">
        <v>207</v>
      </c>
      <c r="C4" s="68" t="s">
        <v>208</v>
      </c>
      <c r="D4" s="69" t="s">
        <v>209</v>
      </c>
      <c r="E4" s="280" t="s">
        <v>210</v>
      </c>
      <c r="F4" s="281"/>
      <c r="G4" s="70" t="s">
        <v>211</v>
      </c>
    </row>
    <row r="5" spans="1:7" ht="21.95" customHeight="1" x14ac:dyDescent="0.25">
      <c r="B5" s="71" t="s">
        <v>212</v>
      </c>
      <c r="C5" s="100" t="s">
        <v>213</v>
      </c>
      <c r="D5" s="37" t="s">
        <v>282</v>
      </c>
      <c r="E5" s="282">
        <v>1001095</v>
      </c>
      <c r="F5" s="278"/>
      <c r="G5" s="119">
        <v>46640</v>
      </c>
    </row>
    <row r="6" spans="1:7" ht="21.95" customHeight="1" x14ac:dyDescent="0.25">
      <c r="B6" s="71" t="s">
        <v>212</v>
      </c>
      <c r="C6" s="36" t="s">
        <v>214</v>
      </c>
      <c r="D6" s="37" t="s">
        <v>215</v>
      </c>
      <c r="E6" s="277" t="s">
        <v>216</v>
      </c>
      <c r="F6" s="278"/>
      <c r="G6" s="72" t="s">
        <v>217</v>
      </c>
    </row>
    <row r="7" spans="1:7" ht="21.95" customHeight="1" x14ac:dyDescent="0.25">
      <c r="B7" s="71" t="s">
        <v>212</v>
      </c>
      <c r="C7" s="36" t="s">
        <v>218</v>
      </c>
      <c r="D7" s="37" t="s">
        <v>219</v>
      </c>
      <c r="E7" s="277" t="s">
        <v>216</v>
      </c>
      <c r="F7" s="278"/>
      <c r="G7" s="72" t="s">
        <v>220</v>
      </c>
    </row>
    <row r="8" spans="1:7" ht="21.95" customHeight="1" x14ac:dyDescent="0.25">
      <c r="B8" s="94" t="s">
        <v>222</v>
      </c>
      <c r="C8" s="100" t="s">
        <v>213</v>
      </c>
      <c r="D8" s="37" t="s">
        <v>223</v>
      </c>
      <c r="E8" s="277">
        <v>951110</v>
      </c>
      <c r="F8" s="278"/>
      <c r="G8" s="126" t="s">
        <v>296</v>
      </c>
    </row>
    <row r="9" spans="1:7" ht="21.95" customHeight="1" x14ac:dyDescent="0.25">
      <c r="B9" s="71" t="s">
        <v>221</v>
      </c>
      <c r="C9" s="136" t="s">
        <v>214</v>
      </c>
      <c r="D9" s="37" t="s">
        <v>224</v>
      </c>
      <c r="E9" s="277">
        <v>511000</v>
      </c>
      <c r="F9" s="278"/>
      <c r="G9" s="119"/>
    </row>
    <row r="10" spans="1:7" ht="21.95" customHeight="1" x14ac:dyDescent="0.25">
      <c r="B10" s="94" t="s">
        <v>222</v>
      </c>
      <c r="C10" s="120" t="s">
        <v>214</v>
      </c>
      <c r="D10" s="37" t="s">
        <v>226</v>
      </c>
      <c r="E10" s="277">
        <v>965050</v>
      </c>
      <c r="F10" s="278"/>
      <c r="G10" s="119" t="s">
        <v>275</v>
      </c>
    </row>
    <row r="11" spans="1:7" ht="21.95" customHeight="1" x14ac:dyDescent="0.25">
      <c r="B11" s="71" t="s">
        <v>221</v>
      </c>
      <c r="C11" s="36" t="s">
        <v>218</v>
      </c>
      <c r="D11" s="37" t="s">
        <v>227</v>
      </c>
      <c r="E11" s="277" t="s">
        <v>216</v>
      </c>
      <c r="F11" s="278"/>
      <c r="G11" s="72" t="s">
        <v>228</v>
      </c>
    </row>
    <row r="12" spans="1:7" ht="21.95" customHeight="1" x14ac:dyDescent="0.25">
      <c r="B12" s="71" t="s">
        <v>225</v>
      </c>
      <c r="C12" s="100" t="s">
        <v>218</v>
      </c>
      <c r="D12" s="37" t="s">
        <v>229</v>
      </c>
      <c r="E12" s="277">
        <v>978181.82</v>
      </c>
      <c r="F12" s="278"/>
      <c r="G12" s="101"/>
    </row>
    <row r="13" spans="1:7" ht="21.95" customHeight="1" x14ac:dyDescent="0.25">
      <c r="B13" s="71" t="s">
        <v>230</v>
      </c>
      <c r="C13" s="36" t="s">
        <v>213</v>
      </c>
      <c r="D13" s="37" t="s">
        <v>231</v>
      </c>
      <c r="E13" s="277" t="s">
        <v>216</v>
      </c>
      <c r="F13" s="278"/>
      <c r="G13" s="72">
        <v>46662</v>
      </c>
    </row>
    <row r="14" spans="1:7" ht="21.95" customHeight="1" x14ac:dyDescent="0.25">
      <c r="B14" s="71" t="s">
        <v>232</v>
      </c>
      <c r="C14" s="36" t="s">
        <v>213</v>
      </c>
      <c r="D14" s="37" t="s">
        <v>233</v>
      </c>
      <c r="E14" s="277" t="s">
        <v>216</v>
      </c>
      <c r="F14" s="278"/>
      <c r="G14" s="72">
        <v>47363</v>
      </c>
    </row>
    <row r="15" spans="1:7" ht="21.95" customHeight="1" x14ac:dyDescent="0.25">
      <c r="B15" s="71" t="s">
        <v>230</v>
      </c>
      <c r="C15" s="36" t="s">
        <v>214</v>
      </c>
      <c r="D15" s="37" t="s">
        <v>234</v>
      </c>
      <c r="E15" s="277" t="s">
        <v>216</v>
      </c>
      <c r="F15" s="278"/>
      <c r="G15" s="72" t="s">
        <v>235</v>
      </c>
    </row>
    <row r="16" spans="1:7" ht="24.75" customHeight="1" x14ac:dyDescent="0.25">
      <c r="B16" s="71" t="s">
        <v>232</v>
      </c>
      <c r="C16" s="36" t="s">
        <v>214</v>
      </c>
      <c r="D16" s="37" t="s">
        <v>236</v>
      </c>
      <c r="E16" s="277" t="s">
        <v>216</v>
      </c>
      <c r="F16" s="278"/>
      <c r="G16" s="72" t="s">
        <v>237</v>
      </c>
    </row>
    <row r="17" spans="2:7" ht="19.5" customHeight="1" x14ac:dyDescent="0.25">
      <c r="B17" s="71" t="s">
        <v>230</v>
      </c>
      <c r="C17" s="100" t="s">
        <v>218</v>
      </c>
      <c r="D17" s="125" t="s">
        <v>292</v>
      </c>
      <c r="E17" s="277" t="s">
        <v>216</v>
      </c>
      <c r="F17" s="278"/>
      <c r="G17" s="126" t="s">
        <v>294</v>
      </c>
    </row>
    <row r="18" spans="2:7" ht="22.5" customHeight="1" x14ac:dyDescent="0.25">
      <c r="B18" s="71" t="s">
        <v>232</v>
      </c>
      <c r="C18" s="100" t="s">
        <v>218</v>
      </c>
      <c r="D18" s="125" t="s">
        <v>293</v>
      </c>
      <c r="E18" s="277" t="s">
        <v>216</v>
      </c>
      <c r="F18" s="278"/>
      <c r="G18" s="126" t="s">
        <v>295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2026-06-02T10:34:24Z</cp:lastPrinted>
  <dcterms:created xsi:type="dcterms:W3CDTF">2026-01-04T07:55:20Z</dcterms:created>
  <dcterms:modified xsi:type="dcterms:W3CDTF">2026-06-02T11:14:10Z</dcterms:modified>
</cp:coreProperties>
</file>