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9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0" l="1"/>
  <c r="F21" i="10" s="1"/>
  <c r="E20" i="10"/>
  <c r="E21" i="10" s="1"/>
  <c r="D20" i="10"/>
  <c r="D21" i="10" s="1"/>
  <c r="E13" i="10"/>
  <c r="F12" i="10"/>
  <c r="E12" i="10"/>
  <c r="D12" i="10"/>
  <c r="F9" i="10"/>
  <c r="F13" i="10" s="1"/>
  <c r="E9" i="10"/>
  <c r="D9" i="10"/>
  <c r="D13" i="10" s="1"/>
  <c r="M94" i="8" l="1"/>
  <c r="N94" i="8"/>
  <c r="L94" i="8"/>
  <c r="L46" i="8"/>
  <c r="M46" i="8"/>
  <c r="N46" i="8"/>
  <c r="L78" i="8"/>
  <c r="M78" i="8"/>
  <c r="N78" i="8"/>
  <c r="L87" i="8"/>
  <c r="M87" i="8"/>
  <c r="N87" i="8"/>
  <c r="L72" i="8"/>
  <c r="M72" i="8"/>
  <c r="N72" i="8"/>
  <c r="L52" i="8" l="1"/>
  <c r="M52" i="8"/>
  <c r="N52" i="8"/>
  <c r="L30" i="8"/>
  <c r="M30" i="8"/>
  <c r="N30" i="8"/>
  <c r="L24" i="8"/>
  <c r="M24" i="8"/>
  <c r="N24" i="8"/>
  <c r="L59" i="8" l="1"/>
  <c r="M59" i="8"/>
  <c r="N59" i="8"/>
  <c r="L82" i="8"/>
  <c r="M82" i="8"/>
  <c r="N82" i="8"/>
  <c r="L62" i="8" l="1"/>
  <c r="M62" i="8"/>
  <c r="N62" i="8"/>
  <c r="L68" i="8" l="1"/>
  <c r="M68" i="8"/>
  <c r="N68" i="8"/>
  <c r="L41" i="8"/>
  <c r="M41" i="8"/>
  <c r="N41" i="8"/>
  <c r="L65" i="8" l="1"/>
  <c r="L73" i="8" s="1"/>
  <c r="M65" i="8"/>
  <c r="M73" i="8" s="1"/>
  <c r="N65" i="8"/>
  <c r="N73" i="8" s="1"/>
  <c r="L18" i="8" l="1"/>
  <c r="M18" i="8"/>
  <c r="N18" i="8"/>
  <c r="L21" i="8" l="1"/>
  <c r="L53" i="8" s="1"/>
  <c r="L95" i="8" s="1"/>
  <c r="M21" i="8"/>
  <c r="M53" i="8" s="1"/>
  <c r="M95" i="8" s="1"/>
  <c r="N21" i="8"/>
  <c r="N53" i="8" s="1"/>
  <c r="N95" i="8" s="1"/>
  <c r="K11" i="1" l="1"/>
  <c r="L93" i="8" l="1"/>
  <c r="M93" i="8"/>
  <c r="N93" i="8"/>
  <c r="L90" i="8"/>
  <c r="M90" i="8"/>
  <c r="N90" i="8"/>
  <c r="D4" i="1" l="1"/>
  <c r="O4" i="1"/>
  <c r="I4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<sst xmlns="http://schemas.openxmlformats.org/spreadsheetml/2006/main" count="551" uniqueCount="349">
  <si>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</si>
  <si>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</si>
  <si>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</si>
  <si>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</si>
  <si>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</si>
  <si>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</si>
  <si>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</si>
  <si>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</si>
  <si>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</si>
  <si>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</si>
  <si>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</si>
  <si>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</si>
  <si>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</si>
  <si>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</si>
  <si>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</si>
  <si>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</si>
  <si>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</si>
  <si>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</si>
  <si>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</si>
  <si>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</si>
  <si>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</si>
  <si>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</si>
  <si>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</si>
  <si>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</si>
  <si>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</si>
  <si>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</si>
  <si>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</si>
  <si>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</si>
  <si>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</si>
  <si>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</si>
  <si>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</si>
  <si>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</si>
  <si>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</si>
  <si>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</si>
  <si>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</si>
  <si>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</si>
  <si>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</si>
  <si>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</si>
  <si>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</si>
  <si>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</si>
  <si>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</si>
  <si>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</si>
  <si>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</si>
  <si>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</si>
  <si>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</si>
  <si>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</si>
  <si>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</si>
  <si>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</si>
  <si>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</si>
  <si>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</si>
  <si>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</si>
  <si>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</si>
  <si>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</si>
  <si>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</si>
  <si>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</si>
  <si>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</si>
  <si>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</si>
  <si>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</si>
  <si>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</si>
  <si>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</si>
  <si>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</si>
  <si>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</si>
  <si>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</si>
  <si>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</si>
  <si>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</si>
  <si>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</si>
  <si>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</si>
  <si>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</si>
  <si>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</si>
  <si>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</si>
  <si>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</si>
  <si>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</si>
  <si>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</si>
  <si>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</si>
  <si>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</si>
  <si>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</si>
  <si>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</si>
  <si>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</si>
  <si>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</si>
  <si>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</si>
  <si>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</si>
  <si>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</si>
  <si>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</si>
  <si>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</si>
  <si>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</si>
  <si>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</si>
  <si>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</si>
  <si>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</si>
  <si>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</si>
  <si>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</si>
  <si>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</si>
  <si>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</si>
  <si>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</si>
  <si>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</si>
  <si>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</si>
  <si>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</si>
  <si>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</si>
  <si>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</si>
  <si>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</si>
  <si>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</si>
  <si>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</si>
  <si>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</si>
  <si>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</si>
  <si>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</si>
  <si>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</si>
  <si>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</si>
  <si>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</si>
  <si>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</si>
  <si>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</si>
  <si>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</si>
  <si>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</si>
  <si>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</si>
  <si>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</si>
  <si>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</si>
  <si>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</si>
  <si>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</si>
  <si>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</si>
  <si>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</si>
  <si>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</si>
  <si>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</si>
  <si>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</si>
  <si>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</si>
  <si>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</si>
  <si>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</si>
  <si>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</si>
  <si>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</si>
  <si>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</si>
  <si>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</si>
  <si>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</si>
  <si>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</si>
  <si>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</si>
  <si>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</si>
  <si>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</si>
  <si>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</si>
  <si>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</si>
  <si>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</si>
  <si>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</si>
  <si>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</si>
  <si>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</si>
  <si>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</si>
  <si>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</si>
  <si>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</si>
  <si>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</si>
  <si>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</si>
  <si>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</si>
  <si>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</si>
  <si>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</si>
  <si>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</si>
  <si>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</si>
  <si>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</si>
  <si>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</si>
  <si>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</si>
  <si>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</si>
  <si>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</si>
  <si>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</si>
  <si>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</si>
  <si>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</si>
  <si>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</si>
  <si>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</si>
  <si>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</si>
  <si>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</si>
  <si>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</si>
  <si>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</si>
  <si>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</si>
  <si>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</si>
  <si>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</si>
  <si>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</si>
  <si>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</si>
  <si>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</si>
  <si>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</si>
  <si>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</si>
  <si>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</si>
  <si>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</si>
  <si>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</si>
  <si>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</si>
  <si>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</si>
  <si>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</si>
  <si>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</si>
  <si>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</si>
  <si>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</si>
  <si>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</si>
  <si>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</si>
  <si>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</si>
  <si>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</si>
  <si>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</si>
  <si>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</si>
  <si>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</si>
  <si>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</si>
  <si>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</si>
  <si>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</si>
  <si>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</si>
  <si>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</si>
  <si>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</si>
  <si>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</si>
  <si>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</si>
  <si>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</si>
  <si>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</si>
  <si>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</si>
  <si>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</si>
  <si>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</si>
  <si>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</si>
  <si>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</si>
  <si>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</si>
  <si>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</si>
  <si>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</si>
  <si>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</si>
  <si>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</si>
  <si>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</si>
  <si>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</si>
  <si>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</si>
  <si>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</si>
  <si>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</si>
  <si>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</si>
  <si>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</si>
  <si>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</si>
  <si>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</si>
  <si>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</si>
  <si>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</si>
  <si>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</si>
  <si>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</si>
  <si>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</si>
  <si>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</si>
  <si>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</si>
  <si>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</si>
  <si>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</si>
  <si>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</si>
  <si>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</si>
  <si>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</si>
  <si>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</si>
  <si>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</si>
  <si>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</si>
  <si>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</si>
  <si>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</si>
  <si>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</si>
  <si>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</si>
  <si>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</si>
  <si>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</si>
  <si>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</si>
  <si>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</si>
  <si>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</si>
  <si>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</si>
  <si>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</si>
  <si>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</si>
  <si>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</si>
  <si>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</si>
  <si>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</si>
  <si>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</si>
  <si>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</si>
  <si>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</si>
  <si>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</si>
  <si>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</si>
  <si>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</si>
  <si>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</si>
  <si>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</si>
  <si>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</si>
  <si>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</si>
  <si>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</si>
  <si>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</si>
  <si>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</si>
  <si>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</si>
  <si>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</si>
  <si>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</si>
  <si>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</si>
  <si>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</si>
  <si>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</si>
  <si>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</si>
  <si>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</si>
  <si>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</si>
  <si>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</si>
  <si>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</si>
  <si>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</si>
  <si>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</si>
  <si>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</si>
  <si>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</si>
  <si>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</si>
  <si>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</si>
  <si>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</si>
  <si>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</si>
  <si>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</si>
  <si>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</si>
  <si>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</si>
  <si>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</si>
  <si>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</si>
  <si>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</si>
  <si>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</si>
  <si>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</si>
  <si>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</si>
  <si>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</si>
  <si>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</si>
  <si>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</si>
  <si>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</si>
  <si>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</si>
  <si>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</si>
  <si>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</si>
  <si>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</si>
  <si>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</si>
  <si>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</si>
  <si>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</si>
  <si>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</si>
  <si>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</si>
  <si>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</si>
  <si>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</si>
  <si>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</si>
  <si>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</si>
  <si>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</si>
  <si>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</si>
  <si>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</si>
  <si>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</si>
  <si>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</si>
  <si>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</si>
  <si>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</si>
  <si>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</si>
  <si>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</si>
  <si>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</si>
  <si>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</si>
  <si>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</si>
  <si>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</si>
  <si>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</si>
  <si>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</si>
  <si>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</si>
  <si>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</si>
  <si>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</si>
  <si>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</si>
  <si>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</si>
  <si>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مجموع قطاع مصارف</t>
  </si>
  <si>
    <t xml:space="preserve">مجموع السوق </t>
  </si>
  <si>
    <t>الجلسة (88)</t>
  </si>
  <si>
    <t>جلسة الثلاثاء 2026/5/19</t>
  </si>
  <si>
    <t>الجلسة (88) نشرة تداول الأسهم للمنصة النظامية لجلسة الثلاثاء 2026/5/19 Regular Market Trading</t>
  </si>
  <si>
    <t xml:space="preserve">الجلسة (88) نشرة تداول منصة الشركات غير المفصحة لجلسة الثلاثاء 2026/5/19 Non Disclosing Trading Platform </t>
  </si>
  <si>
    <t xml:space="preserve">الجلسة (88) نشرة تداول المنصة الثانية لجلسة الثلاثاء 2026/5/19 Second Trading Platform </t>
  </si>
  <si>
    <t>الشركات غير المتداولة لمنصة التداول النظامي لجلسة الثلاثاء 2026/5/19</t>
  </si>
  <si>
    <t>الشركات غير المتداولة للمنصة الثانية لجلسة الثلاثاء 2026/5/19</t>
  </si>
  <si>
    <t>الشركات غير المتداولة للمنصة الثالثة لجلسة الثلاثاء 2026/5/19</t>
  </si>
  <si>
    <t xml:space="preserve">الجلسة (88) نشرة التداول لمنصة الشركات غير المدرجة OTC   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</si>
  <si>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</si>
  <si>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</si>
  <si>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الكرمل للوساطة  أمر متقابل مقصود على أسهم شركة مصرف بغداد بعدد أسهم (1,400,000,000)  سهم بقيمة (3,808,000,000)  دينار ، في زمن الجلسة الاضافي (بعد الساعة 1 ظهراً) وفقاً لاجراءات تنفيذ الصفقات الكبيرة.</t>
  </si>
  <si>
    <t>نفذت شركة ايلاف للوساطة  أمر متقابل مقصود على أسهم شركة مصرف القرطاس بعدد أسهم (24,750,000,000)  سهم بقيمة (24,750,000,000)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</si>
  <si>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</si>
  <si>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2026/5/19</t>
  </si>
  <si>
    <t>نشرة تداول الاسهم المشتراة لغير العراقيين في السوق النظامي</t>
  </si>
  <si>
    <t xml:space="preserve">مصرف الشرق الاوسط </t>
  </si>
  <si>
    <t xml:space="preserve">مصرف المنصور للاستثمار </t>
  </si>
  <si>
    <t xml:space="preserve">قطاع الفنادق والسياحة </t>
  </si>
  <si>
    <t>فندق المنصور</t>
  </si>
  <si>
    <t xml:space="preserve">مجموع قطاع الفنادق والسياحة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</si>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</sst>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4" fontId="35" fillId="0" borderId="10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9" fillId="0" borderId="24" xfId="0" applyFont="1" applyBorder="1" applyAlignment="1">
      <alignment vertical="center" wrapText="1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9" fillId="0" borderId="0" xfId="0" applyFont="1"/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5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63500</xdr:rowOff>
    </xdr:from>
    <xdr:to>
      <xdr:col>6</xdr:col>
      <xdr:colOff>1852085</xdr:colOff>
      <xdr:row>16</xdr:row>
      <xdr:rowOff>1880018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086F9F-5EEB-4BE0-AC71-37984D27B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03832" y="4836583"/>
          <a:ext cx="754591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1915583</xdr:colOff>
      <xdr:row>14</xdr:row>
      <xdr:rowOff>74083</xdr:rowOff>
    </xdr:from>
    <xdr:to>
      <xdr:col>14</xdr:col>
      <xdr:colOff>994832</xdr:colOff>
      <xdr:row>16</xdr:row>
      <xdr:rowOff>1883833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9597DB7-D544-4D9E-A8DE-1A4E01392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38918" y="4847166"/>
          <a:ext cx="7101416" cy="3852334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74084</xdr:rowOff>
    </xdr:from>
    <xdr:to>
      <xdr:col>14</xdr:col>
      <xdr:colOff>984250</xdr:colOff>
      <xdr:row>13</xdr:row>
      <xdr:rowOff>275166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5738AAC-8A71-4F76-867F-52E3A913F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49500" y="1460501"/>
          <a:ext cx="3735916" cy="32490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1733550</xdr:colOff>
      <xdr:row>30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220AA7-7BFB-48AE-ACD1-030ACDA76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62551"/>
          <a:ext cx="4867275" cy="2076449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20</xdr:row>
      <xdr:rowOff>66675</xdr:rowOff>
    </xdr:from>
    <xdr:to>
      <xdr:col>8</xdr:col>
      <xdr:colOff>1781175</xdr:colOff>
      <xdr:row>30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73F407-4AF9-4249-AE86-A78B0AB43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50" y="5172075"/>
          <a:ext cx="4914900" cy="2076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53</xdr:row>
      <xdr:rowOff>34635</xdr:rowOff>
    </xdr:from>
    <xdr:to>
      <xdr:col>13</xdr:col>
      <xdr:colOff>1792949</xdr:colOff>
      <xdr:row>54</xdr:row>
      <xdr:rowOff>60614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73</xdr:row>
      <xdr:rowOff>8662</xdr:rowOff>
    </xdr:from>
    <xdr:to>
      <xdr:col>13</xdr:col>
      <xdr:colOff>1781695</xdr:colOff>
      <xdr:row>73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36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082104E-B7F2-4781-92D6-400C0FEF8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04B76B3-E59A-4CCA-BEF7-BC61B3096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5" t="s">
        <v>327</v>
      </c>
      <c r="B2" s="175"/>
      <c r="C2" s="175"/>
      <c r="D2" s="175"/>
      <c r="E2" s="176" t="s">
        <v>251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5" s="2" customFormat="1" ht="27.75" customHeight="1" x14ac:dyDescent="0.35">
      <c r="A3" s="179" t="s">
        <v>326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5" ht="26.25" customHeight="1" x14ac:dyDescent="0.35">
      <c r="A4" s="165" t="s">
        <v>1</v>
      </c>
      <c r="B4" s="166"/>
      <c r="C4" s="167"/>
      <c r="D4" s="168">
        <f>'نشرة التداول'!M95+'نشرة OTC'!H8</f>
        <v>27095284778</v>
      </c>
      <c r="E4" s="169"/>
      <c r="F4" s="4"/>
      <c r="G4" s="158" t="s">
        <v>2</v>
      </c>
      <c r="H4" s="161"/>
      <c r="I4" s="170">
        <f>'نشرة التداول'!N95+'نشرة OTC'!I8</f>
        <v>30303363093.73</v>
      </c>
      <c r="J4" s="170"/>
      <c r="K4" s="170"/>
      <c r="L4" s="5"/>
      <c r="M4" s="157" t="s">
        <v>3</v>
      </c>
      <c r="N4" s="158"/>
      <c r="O4" s="6">
        <f>'نشرة التداول'!L95+'نشرة OTC'!G8</f>
        <v>1056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262</v>
      </c>
    </row>
    <row r="6" spans="1:15" ht="26.25" customHeight="1" x14ac:dyDescent="0.35">
      <c r="A6" s="12" t="s">
        <v>4</v>
      </c>
      <c r="B6" s="158">
        <v>945.27</v>
      </c>
      <c r="C6" s="161"/>
      <c r="D6" s="158" t="s">
        <v>5</v>
      </c>
      <c r="E6" s="161"/>
      <c r="F6" s="1"/>
      <c r="G6" s="12" t="s">
        <v>6</v>
      </c>
      <c r="H6" s="13">
        <v>1242.82</v>
      </c>
      <c r="I6" s="162" t="s">
        <v>5</v>
      </c>
      <c r="J6" s="163"/>
      <c r="K6" s="164"/>
      <c r="L6" s="159"/>
      <c r="M6" s="160"/>
      <c r="N6" s="160"/>
      <c r="O6" s="14"/>
    </row>
    <row r="7" spans="1:15" ht="26.25" customHeight="1" x14ac:dyDescent="0.35">
      <c r="A7" s="12" t="s">
        <v>7</v>
      </c>
      <c r="B7" s="158">
        <v>945.7</v>
      </c>
      <c r="C7" s="161"/>
      <c r="D7" s="158" t="s">
        <v>5</v>
      </c>
      <c r="E7" s="161"/>
      <c r="F7" s="15"/>
      <c r="G7" s="12" t="s">
        <v>8</v>
      </c>
      <c r="H7" s="114">
        <v>1242.56</v>
      </c>
      <c r="I7" s="162" t="s">
        <v>5</v>
      </c>
      <c r="J7" s="163"/>
      <c r="K7" s="164"/>
      <c r="L7" s="159"/>
      <c r="M7" s="160"/>
      <c r="N7" s="160"/>
      <c r="O7" s="14"/>
    </row>
    <row r="8" spans="1:15" ht="26.25" customHeight="1" x14ac:dyDescent="0.35">
      <c r="A8" s="12" t="s">
        <v>9</v>
      </c>
      <c r="B8" s="171">
        <f>((B6/B7)-1)*100</f>
        <v>-4.5468964787998001E-2</v>
      </c>
      <c r="C8" s="172"/>
      <c r="D8" s="158" t="s">
        <v>10</v>
      </c>
      <c r="E8" s="161"/>
      <c r="F8" s="15"/>
      <c r="G8" s="12" t="s">
        <v>9</v>
      </c>
      <c r="H8" s="140">
        <f>((H6/H7)-1)*100</f>
        <v>2.0924542879208197E-2</v>
      </c>
      <c r="I8" s="162" t="s">
        <v>10</v>
      </c>
      <c r="J8" s="163"/>
      <c r="K8" s="164"/>
      <c r="L8" s="159"/>
      <c r="M8" s="160"/>
      <c r="N8" s="160"/>
      <c r="O8" s="14"/>
    </row>
    <row r="9" spans="1:15" ht="26.25" customHeight="1" x14ac:dyDescent="0.35">
      <c r="A9" s="12" t="s">
        <v>11</v>
      </c>
      <c r="B9" s="171">
        <f>B6-B7</f>
        <v>-0.43000000000006366</v>
      </c>
      <c r="C9" s="172">
        <f>B6-B7</f>
        <v>-0.43000000000006366</v>
      </c>
      <c r="D9" s="158" t="s">
        <v>5</v>
      </c>
      <c r="E9" s="161"/>
      <c r="F9" s="15"/>
      <c r="G9" s="12" t="s">
        <v>11</v>
      </c>
      <c r="H9" s="140">
        <f>H6-H7</f>
        <v>0.25999999999999091</v>
      </c>
      <c r="I9" s="162" t="s">
        <v>5</v>
      </c>
      <c r="J9" s="163"/>
      <c r="K9" s="164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13</v>
      </c>
      <c r="K11" s="20">
        <f>J11+H11</f>
        <v>55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85" t="s">
        <v>17</v>
      </c>
      <c r="H12" s="185"/>
      <c r="I12" s="185"/>
      <c r="J12" s="186">
        <v>7</v>
      </c>
      <c r="K12" s="187"/>
      <c r="L12" s="159"/>
      <c r="M12" s="160"/>
      <c r="N12" s="160"/>
      <c r="O12" s="23"/>
    </row>
    <row r="13" spans="1:15" ht="26.25" customHeight="1" x14ac:dyDescent="0.35">
      <c r="A13" s="181" t="s">
        <v>18</v>
      </c>
      <c r="B13" s="182"/>
      <c r="C13" s="182"/>
      <c r="D13" s="182"/>
      <c r="E13" s="20">
        <v>6</v>
      </c>
      <c r="F13" s="22"/>
      <c r="G13" s="183" t="s">
        <v>19</v>
      </c>
      <c r="H13" s="183"/>
      <c r="I13" s="183"/>
      <c r="J13" s="184">
        <v>18</v>
      </c>
      <c r="K13" s="184"/>
      <c r="L13" s="159"/>
      <c r="M13" s="160"/>
      <c r="N13" s="160"/>
      <c r="O13" s="23"/>
    </row>
    <row r="14" spans="1:15" ht="26.25" customHeight="1" x14ac:dyDescent="0.35">
      <c r="A14" s="181" t="s">
        <v>20</v>
      </c>
      <c r="B14" s="182"/>
      <c r="C14" s="182"/>
      <c r="D14" s="182"/>
      <c r="E14" s="24">
        <v>8</v>
      </c>
      <c r="F14" s="25"/>
      <c r="G14" s="126"/>
      <c r="H14" s="126"/>
      <c r="I14" s="126"/>
      <c r="J14" s="159"/>
      <c r="K14" s="160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126"/>
      <c r="H15" s="126"/>
      <c r="I15" s="126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157.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75" customHeight="1" x14ac:dyDescent="0.25">
      <c r="A18" s="148" t="s">
        <v>335</v>
      </c>
      <c r="B18" s="192" t="s">
        <v>337</v>
      </c>
      <c r="C18" s="193" t="s">
        <v>336</v>
      </c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57.75" customHeight="1" x14ac:dyDescent="0.25">
      <c r="A19" s="148" t="s">
        <v>335</v>
      </c>
      <c r="B19" s="192" t="s">
        <v>338</v>
      </c>
      <c r="C19" s="193" t="s">
        <v>336</v>
      </c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30.75" customHeight="1" x14ac:dyDescent="0.25">
      <c r="A20" s="26" t="s">
        <v>21</v>
      </c>
      <c r="B20" s="189" t="s">
        <v>284</v>
      </c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1"/>
    </row>
    <row r="21" spans="1:15" ht="23.25" customHeight="1" x14ac:dyDescent="0.25">
      <c r="A21" s="188" t="s">
        <v>22</v>
      </c>
      <c r="B21" s="188"/>
      <c r="C21" s="188"/>
      <c r="D21" s="188"/>
      <c r="E21" s="188"/>
      <c r="F21" s="188" t="s">
        <v>23</v>
      </c>
      <c r="G21" s="188"/>
      <c r="H21" s="188"/>
      <c r="I21" s="188"/>
      <c r="J21" s="188"/>
      <c r="K21" s="188"/>
      <c r="L21" s="188"/>
      <c r="M21" s="188" t="s">
        <v>24</v>
      </c>
      <c r="N21" s="188"/>
      <c r="O21" s="188"/>
    </row>
  </sheetData>
  <mergeCells count="57">
    <mergeCell ref="A21:E21"/>
    <mergeCell ref="F21:L21"/>
    <mergeCell ref="M21:O21"/>
    <mergeCell ref="J17:K17"/>
    <mergeCell ref="L17:N17"/>
    <mergeCell ref="B20:O20"/>
    <mergeCell ref="A17:D17"/>
    <mergeCell ref="E17:F17"/>
    <mergeCell ref="B18:O18"/>
    <mergeCell ref="B19:O19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A3" sqref="A3:I3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/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8" t="s">
        <v>26</v>
      </c>
      <c r="B5" s="199"/>
      <c r="C5" s="199"/>
      <c r="D5" s="200"/>
      <c r="E5" s="75"/>
      <c r="F5" s="198" t="s">
        <v>27</v>
      </c>
      <c r="G5" s="199"/>
      <c r="H5" s="199"/>
      <c r="I5" s="20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263</v>
      </c>
      <c r="B7" s="109">
        <v>4.5</v>
      </c>
      <c r="C7" s="112">
        <v>4.6500000000000004</v>
      </c>
      <c r="D7" s="111">
        <v>10000</v>
      </c>
      <c r="E7" s="35"/>
      <c r="F7" s="83" t="s">
        <v>143</v>
      </c>
      <c r="G7" s="109">
        <v>0.09</v>
      </c>
      <c r="H7" s="113">
        <v>-10</v>
      </c>
      <c r="I7" s="111">
        <v>727469</v>
      </c>
    </row>
    <row r="8" spans="1:9" ht="20.100000000000001" customHeight="1" x14ac:dyDescent="0.25">
      <c r="A8" s="83" t="s">
        <v>296</v>
      </c>
      <c r="B8" s="109">
        <v>53</v>
      </c>
      <c r="C8" s="112">
        <v>3.92</v>
      </c>
      <c r="D8" s="111">
        <v>484607</v>
      </c>
      <c r="E8" s="35"/>
      <c r="F8" s="83" t="s">
        <v>82</v>
      </c>
      <c r="G8" s="109">
        <v>0.6</v>
      </c>
      <c r="H8" s="113">
        <v>-4.76</v>
      </c>
      <c r="I8" s="119">
        <v>282830</v>
      </c>
    </row>
    <row r="9" spans="1:9" ht="20.100000000000001" customHeight="1" x14ac:dyDescent="0.25">
      <c r="A9" s="83" t="s">
        <v>80</v>
      </c>
      <c r="B9" s="109">
        <v>3.24</v>
      </c>
      <c r="C9" s="112">
        <v>2.5299999999999998</v>
      </c>
      <c r="D9" s="111">
        <v>2318738</v>
      </c>
      <c r="E9" s="35"/>
      <c r="F9" s="83" t="s">
        <v>122</v>
      </c>
      <c r="G9" s="109">
        <v>1.47</v>
      </c>
      <c r="H9" s="113">
        <v>-4.55</v>
      </c>
      <c r="I9" s="119">
        <v>105533</v>
      </c>
    </row>
    <row r="10" spans="1:9" ht="20.100000000000001" customHeight="1" x14ac:dyDescent="0.25">
      <c r="A10" s="116" t="s">
        <v>68</v>
      </c>
      <c r="B10" s="117">
        <v>3.84</v>
      </c>
      <c r="C10" s="118">
        <v>2.4</v>
      </c>
      <c r="D10" s="119">
        <v>339942</v>
      </c>
      <c r="E10" s="35"/>
      <c r="F10" s="83" t="s">
        <v>35</v>
      </c>
      <c r="G10" s="109">
        <v>4.45</v>
      </c>
      <c r="H10" s="113">
        <v>-3.05</v>
      </c>
      <c r="I10" s="119">
        <v>3001082</v>
      </c>
    </row>
    <row r="11" spans="1:9" ht="20.100000000000001" customHeight="1" x14ac:dyDescent="0.25">
      <c r="A11" s="116" t="s">
        <v>115</v>
      </c>
      <c r="B11" s="117">
        <v>2.85</v>
      </c>
      <c r="C11" s="118">
        <v>1.42</v>
      </c>
      <c r="D11" s="119">
        <v>1911274</v>
      </c>
      <c r="E11" s="35"/>
      <c r="F11" s="83" t="s">
        <v>40</v>
      </c>
      <c r="G11" s="109">
        <v>0.36</v>
      </c>
      <c r="H11" s="113">
        <v>-2.7</v>
      </c>
      <c r="I11" s="119">
        <v>38138060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1" t="s">
        <v>37</v>
      </c>
      <c r="B14" s="201"/>
      <c r="C14" s="201"/>
      <c r="D14" s="201"/>
      <c r="E14" s="76"/>
      <c r="F14" s="202" t="s">
        <v>38</v>
      </c>
      <c r="G14" s="202"/>
      <c r="H14" s="202"/>
      <c r="I14" s="20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307</v>
      </c>
      <c r="B16" s="109">
        <v>1</v>
      </c>
      <c r="C16" s="110">
        <v>0</v>
      </c>
      <c r="D16" s="111">
        <v>24750250000</v>
      </c>
      <c r="E16" s="49"/>
      <c r="F16" s="83" t="s">
        <v>307</v>
      </c>
      <c r="G16" s="109">
        <v>1</v>
      </c>
      <c r="H16" s="110">
        <v>0</v>
      </c>
      <c r="I16" s="111">
        <v>24750250000</v>
      </c>
    </row>
    <row r="17" spans="1:9" ht="20.100000000000001" customHeight="1" x14ac:dyDescent="0.25">
      <c r="A17" s="83" t="s">
        <v>321</v>
      </c>
      <c r="B17" s="109">
        <v>2.72</v>
      </c>
      <c r="C17" s="110">
        <v>0</v>
      </c>
      <c r="D17" s="111">
        <v>1424179038</v>
      </c>
      <c r="E17" s="49"/>
      <c r="F17" s="83" t="s">
        <v>321</v>
      </c>
      <c r="G17" s="109">
        <v>2.72</v>
      </c>
      <c r="H17" s="110">
        <v>0</v>
      </c>
      <c r="I17" s="111">
        <v>3873864795.3600001</v>
      </c>
    </row>
    <row r="18" spans="1:9" ht="20.100000000000001" customHeight="1" x14ac:dyDescent="0.25">
      <c r="A18" s="83" t="s">
        <v>287</v>
      </c>
      <c r="B18" s="109">
        <v>1.71</v>
      </c>
      <c r="C18" s="110">
        <v>-0.57999999999999996</v>
      </c>
      <c r="D18" s="111">
        <v>610743236</v>
      </c>
      <c r="E18" s="49"/>
      <c r="F18" s="83" t="s">
        <v>287</v>
      </c>
      <c r="G18" s="109">
        <v>1.71</v>
      </c>
      <c r="H18" s="110">
        <v>-0.57999999999999996</v>
      </c>
      <c r="I18" s="111">
        <v>1042042979.1</v>
      </c>
    </row>
    <row r="19" spans="1:9" ht="20.100000000000001" customHeight="1" x14ac:dyDescent="0.25">
      <c r="A19" s="83" t="s">
        <v>316</v>
      </c>
      <c r="B19" s="109">
        <v>3.99</v>
      </c>
      <c r="C19" s="110">
        <v>-0.25</v>
      </c>
      <c r="D19" s="111">
        <v>43287222</v>
      </c>
      <c r="E19" s="49"/>
      <c r="F19" s="83" t="s">
        <v>86</v>
      </c>
      <c r="G19" s="109">
        <v>6.23</v>
      </c>
      <c r="H19" s="110">
        <v>0.48</v>
      </c>
      <c r="I19" s="111">
        <v>179478445.09999999</v>
      </c>
    </row>
    <row r="20" spans="1:9" ht="20.100000000000001" customHeight="1" x14ac:dyDescent="0.25">
      <c r="A20" s="83" t="s">
        <v>40</v>
      </c>
      <c r="B20" s="109">
        <v>0.36</v>
      </c>
      <c r="C20" s="110">
        <v>-2.7</v>
      </c>
      <c r="D20" s="111">
        <v>38138060</v>
      </c>
      <c r="E20" s="49"/>
      <c r="F20" s="83" t="s">
        <v>316</v>
      </c>
      <c r="G20" s="109">
        <v>3.99</v>
      </c>
      <c r="H20" s="110">
        <v>-0.25</v>
      </c>
      <c r="I20" s="111">
        <v>174743336.69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zoomScale="110" zoomScaleNormal="110" workbookViewId="0">
      <selection activeCell="D70" sqref="D70:H72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1" t="s">
        <v>328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217" t="s">
        <v>54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8"/>
      <c r="O3"/>
    </row>
    <row r="4" spans="1:15" ht="15" customHeight="1" x14ac:dyDescent="0.25">
      <c r="A4" s="77"/>
      <c r="B4" s="83" t="s">
        <v>266</v>
      </c>
      <c r="C4" s="83" t="s">
        <v>267</v>
      </c>
      <c r="D4" s="84">
        <v>0.27</v>
      </c>
      <c r="E4" s="97">
        <v>0.28000000000000003</v>
      </c>
      <c r="F4" s="97">
        <v>0.27</v>
      </c>
      <c r="G4" s="97">
        <v>0.27</v>
      </c>
      <c r="H4" s="97">
        <v>0.27</v>
      </c>
      <c r="I4" s="97">
        <v>0.27</v>
      </c>
      <c r="J4" s="97">
        <v>0.27</v>
      </c>
      <c r="K4" s="98">
        <v>0</v>
      </c>
      <c r="L4" s="108">
        <v>26</v>
      </c>
      <c r="M4" s="99">
        <v>22149285</v>
      </c>
      <c r="N4" s="100">
        <v>6071314.5800000001</v>
      </c>
      <c r="O4"/>
    </row>
    <row r="5" spans="1:15" ht="15" customHeight="1" x14ac:dyDescent="0.25">
      <c r="A5" s="77"/>
      <c r="B5" s="83" t="s">
        <v>321</v>
      </c>
      <c r="C5" s="83" t="s">
        <v>320</v>
      </c>
      <c r="D5" s="84">
        <v>2.72</v>
      </c>
      <c r="E5" s="97">
        <v>2.73</v>
      </c>
      <c r="F5" s="97">
        <v>2.71</v>
      </c>
      <c r="G5" s="97">
        <v>2.72</v>
      </c>
      <c r="H5" s="97">
        <v>2.72</v>
      </c>
      <c r="I5" s="97">
        <v>2.72</v>
      </c>
      <c r="J5" s="97">
        <v>2.72</v>
      </c>
      <c r="K5" s="98">
        <v>0</v>
      </c>
      <c r="L5" s="108">
        <v>76</v>
      </c>
      <c r="M5" s="99">
        <v>1424179038</v>
      </c>
      <c r="N5" s="100">
        <v>3873864795.3600001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0.68</v>
      </c>
      <c r="E6" s="97">
        <v>0.68</v>
      </c>
      <c r="F6" s="97">
        <v>0.67</v>
      </c>
      <c r="G6" s="97">
        <v>0.67</v>
      </c>
      <c r="H6" s="97">
        <v>0.67</v>
      </c>
      <c r="I6" s="97">
        <v>0.67</v>
      </c>
      <c r="J6" s="97">
        <v>0.68</v>
      </c>
      <c r="K6" s="98">
        <v>-1.47</v>
      </c>
      <c r="L6" s="108">
        <v>22</v>
      </c>
      <c r="M6" s="99">
        <v>32501982</v>
      </c>
      <c r="N6" s="100">
        <v>21777994.41</v>
      </c>
      <c r="O6"/>
    </row>
    <row r="7" spans="1:15" ht="15" customHeight="1" x14ac:dyDescent="0.25">
      <c r="A7" s="77"/>
      <c r="B7" s="83" t="s">
        <v>57</v>
      </c>
      <c r="C7" s="83" t="s">
        <v>58</v>
      </c>
      <c r="D7" s="84">
        <v>0.23</v>
      </c>
      <c r="E7" s="97">
        <v>0.24</v>
      </c>
      <c r="F7" s="97">
        <v>0.23</v>
      </c>
      <c r="G7" s="97">
        <v>0.23</v>
      </c>
      <c r="H7" s="97">
        <v>0.23</v>
      </c>
      <c r="I7" s="97">
        <v>0.23</v>
      </c>
      <c r="J7" s="97">
        <v>0.23</v>
      </c>
      <c r="K7" s="98">
        <v>0</v>
      </c>
      <c r="L7" s="108">
        <v>7</v>
      </c>
      <c r="M7" s="99">
        <v>978485</v>
      </c>
      <c r="N7" s="100">
        <v>228551.55</v>
      </c>
      <c r="O7"/>
    </row>
    <row r="8" spans="1:15" ht="15" customHeight="1" x14ac:dyDescent="0.25">
      <c r="A8" s="77"/>
      <c r="B8" s="83" t="s">
        <v>40</v>
      </c>
      <c r="C8" s="83" t="s">
        <v>59</v>
      </c>
      <c r="D8" s="84">
        <v>0.36</v>
      </c>
      <c r="E8" s="97">
        <v>0.36</v>
      </c>
      <c r="F8" s="97">
        <v>0.36</v>
      </c>
      <c r="G8" s="97">
        <v>0.36</v>
      </c>
      <c r="H8" s="97">
        <v>0.36</v>
      </c>
      <c r="I8" s="97">
        <v>0.36</v>
      </c>
      <c r="J8" s="97">
        <v>0.37</v>
      </c>
      <c r="K8" s="98">
        <v>-2.7</v>
      </c>
      <c r="L8" s="108">
        <v>18</v>
      </c>
      <c r="M8" s="99">
        <v>38138060</v>
      </c>
      <c r="N8" s="100">
        <v>13729701.6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84">
        <v>0.25</v>
      </c>
      <c r="E9" s="97">
        <v>0.25</v>
      </c>
      <c r="F9" s="97">
        <v>0.25</v>
      </c>
      <c r="G9" s="97">
        <v>0.25</v>
      </c>
      <c r="H9" s="97">
        <v>0.25</v>
      </c>
      <c r="I9" s="97">
        <v>0.25</v>
      </c>
      <c r="J9" s="97">
        <v>0.25</v>
      </c>
      <c r="K9" s="98">
        <v>0</v>
      </c>
      <c r="L9" s="108">
        <v>4</v>
      </c>
      <c r="M9" s="99">
        <v>20000000</v>
      </c>
      <c r="N9" s="100">
        <v>5000000</v>
      </c>
      <c r="O9"/>
    </row>
    <row r="10" spans="1:15" ht="15" customHeight="1" x14ac:dyDescent="0.25">
      <c r="A10" s="77"/>
      <c r="B10" s="83" t="s">
        <v>62</v>
      </c>
      <c r="C10" s="83" t="s">
        <v>63</v>
      </c>
      <c r="D10" s="84">
        <v>1.07</v>
      </c>
      <c r="E10" s="97">
        <v>1.07</v>
      </c>
      <c r="F10" s="97">
        <v>1.06</v>
      </c>
      <c r="G10" s="97">
        <v>1.06</v>
      </c>
      <c r="H10" s="97">
        <v>1.07</v>
      </c>
      <c r="I10" s="97">
        <v>1.06</v>
      </c>
      <c r="J10" s="97">
        <v>1.07</v>
      </c>
      <c r="K10" s="98">
        <v>-0.93</v>
      </c>
      <c r="L10" s="108">
        <v>15</v>
      </c>
      <c r="M10" s="99">
        <v>8154645</v>
      </c>
      <c r="N10" s="100">
        <v>8643970.1500000004</v>
      </c>
      <c r="O10"/>
    </row>
    <row r="11" spans="1:15" ht="15" customHeight="1" x14ac:dyDescent="0.25">
      <c r="A11" s="77"/>
      <c r="B11" s="83" t="s">
        <v>143</v>
      </c>
      <c r="C11" s="83" t="s">
        <v>144</v>
      </c>
      <c r="D11" s="84">
        <v>0.09</v>
      </c>
      <c r="E11" s="97">
        <v>0.09</v>
      </c>
      <c r="F11" s="97">
        <v>0.09</v>
      </c>
      <c r="G11" s="97">
        <v>0.09</v>
      </c>
      <c r="H11" s="97">
        <v>0.09</v>
      </c>
      <c r="I11" s="97">
        <v>0.09</v>
      </c>
      <c r="J11" s="97">
        <v>0.1</v>
      </c>
      <c r="K11" s="98">
        <v>-10</v>
      </c>
      <c r="L11" s="108">
        <v>7</v>
      </c>
      <c r="M11" s="99">
        <v>727469</v>
      </c>
      <c r="N11" s="100">
        <v>65472.21</v>
      </c>
      <c r="O11"/>
    </row>
    <row r="12" spans="1:15" ht="15" customHeight="1" x14ac:dyDescent="0.25">
      <c r="A12" s="77"/>
      <c r="B12" s="83" t="s">
        <v>268</v>
      </c>
      <c r="C12" s="83" t="s">
        <v>269</v>
      </c>
      <c r="D12" s="97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23">
        <v>3</v>
      </c>
      <c r="M12" s="99">
        <v>5000000</v>
      </c>
      <c r="N12" s="100">
        <v>700000</v>
      </c>
      <c r="O12"/>
    </row>
    <row r="13" spans="1:15" ht="15" customHeight="1" x14ac:dyDescent="0.25">
      <c r="A13" s="77"/>
      <c r="B13" s="83" t="s">
        <v>287</v>
      </c>
      <c r="C13" s="83" t="s">
        <v>288</v>
      </c>
      <c r="D13" s="84">
        <v>1.71</v>
      </c>
      <c r="E13" s="97">
        <v>1.72</v>
      </c>
      <c r="F13" s="97">
        <v>1.7</v>
      </c>
      <c r="G13" s="97">
        <v>1.71</v>
      </c>
      <c r="H13" s="97">
        <v>1.71</v>
      </c>
      <c r="I13" s="97">
        <v>1.71</v>
      </c>
      <c r="J13" s="97">
        <v>1.72</v>
      </c>
      <c r="K13" s="98">
        <v>-0.57999999999999996</v>
      </c>
      <c r="L13" s="108">
        <v>240</v>
      </c>
      <c r="M13" s="99">
        <v>610743236</v>
      </c>
      <c r="N13" s="100">
        <v>1042042979.1</v>
      </c>
      <c r="O13"/>
    </row>
    <row r="14" spans="1:15" ht="15" customHeight="1" x14ac:dyDescent="0.25">
      <c r="A14" s="77"/>
      <c r="B14" s="116" t="s">
        <v>316</v>
      </c>
      <c r="C14" s="116" t="s">
        <v>317</v>
      </c>
      <c r="D14" s="84">
        <v>4</v>
      </c>
      <c r="E14" s="97">
        <v>4.08</v>
      </c>
      <c r="F14" s="97">
        <v>3.96</v>
      </c>
      <c r="G14" s="97">
        <v>4.04</v>
      </c>
      <c r="H14" s="97">
        <v>3.93</v>
      </c>
      <c r="I14" s="97">
        <v>3.99</v>
      </c>
      <c r="J14" s="97">
        <v>4</v>
      </c>
      <c r="K14" s="98">
        <v>-0.25</v>
      </c>
      <c r="L14" s="108">
        <v>131</v>
      </c>
      <c r="M14" s="99">
        <v>43287222</v>
      </c>
      <c r="N14" s="100">
        <v>174743336.69</v>
      </c>
      <c r="O14"/>
    </row>
    <row r="15" spans="1:15" ht="15" customHeight="1" x14ac:dyDescent="0.25">
      <c r="A15" s="77"/>
      <c r="B15" s="83" t="s">
        <v>36</v>
      </c>
      <c r="C15" s="83" t="s">
        <v>119</v>
      </c>
      <c r="D15" s="84">
        <v>0.19</v>
      </c>
      <c r="E15" s="97">
        <v>0.19</v>
      </c>
      <c r="F15" s="97">
        <v>0.19</v>
      </c>
      <c r="G15" s="97">
        <v>0.19</v>
      </c>
      <c r="H15" s="97">
        <v>0.19</v>
      </c>
      <c r="I15" s="97">
        <v>0.19</v>
      </c>
      <c r="J15" s="97">
        <v>0.19</v>
      </c>
      <c r="K15" s="98">
        <v>0</v>
      </c>
      <c r="L15" s="108">
        <v>28</v>
      </c>
      <c r="M15" s="99">
        <v>3121936</v>
      </c>
      <c r="N15" s="100">
        <v>593167.84</v>
      </c>
      <c r="O15"/>
    </row>
    <row r="16" spans="1:15" ht="15" customHeight="1" x14ac:dyDescent="0.25">
      <c r="A16" s="77"/>
      <c r="B16" s="83" t="s">
        <v>64</v>
      </c>
      <c r="C16" s="83" t="s">
        <v>65</v>
      </c>
      <c r="D16" s="84">
        <v>0.64</v>
      </c>
      <c r="E16" s="97">
        <v>0.64</v>
      </c>
      <c r="F16" s="97">
        <v>0.63</v>
      </c>
      <c r="G16" s="97">
        <v>0.63</v>
      </c>
      <c r="H16" s="97">
        <v>0.64</v>
      </c>
      <c r="I16" s="97">
        <v>0.63</v>
      </c>
      <c r="J16" s="97">
        <v>0.64</v>
      </c>
      <c r="K16" s="98">
        <v>-1.56</v>
      </c>
      <c r="L16" s="108">
        <v>4</v>
      </c>
      <c r="M16" s="99">
        <v>20595</v>
      </c>
      <c r="N16" s="100">
        <v>13021.44</v>
      </c>
      <c r="O16"/>
    </row>
    <row r="17" spans="1:15" ht="15" customHeight="1" x14ac:dyDescent="0.25">
      <c r="A17" s="77"/>
      <c r="B17" s="83" t="s">
        <v>120</v>
      </c>
      <c r="C17" s="83" t="s">
        <v>121</v>
      </c>
      <c r="D17" s="84">
        <v>0.06</v>
      </c>
      <c r="E17" s="97">
        <v>0.06</v>
      </c>
      <c r="F17" s="97">
        <v>0.05</v>
      </c>
      <c r="G17" s="97">
        <v>0.05</v>
      </c>
      <c r="H17" s="97">
        <v>0.06</v>
      </c>
      <c r="I17" s="97">
        <v>0.06</v>
      </c>
      <c r="J17" s="97">
        <v>0.06</v>
      </c>
      <c r="K17" s="98">
        <v>0</v>
      </c>
      <c r="L17" s="108">
        <v>13</v>
      </c>
      <c r="M17" s="99">
        <v>8477225</v>
      </c>
      <c r="N17" s="100">
        <v>424208.76</v>
      </c>
      <c r="O17"/>
    </row>
    <row r="18" spans="1:15" ht="15" customHeight="1" x14ac:dyDescent="0.25">
      <c r="A18" s="77"/>
      <c r="B18" s="222" t="s">
        <v>66</v>
      </c>
      <c r="C18" s="223"/>
      <c r="D18" s="115"/>
      <c r="E18" s="115"/>
      <c r="F18" s="115"/>
      <c r="G18" s="115"/>
      <c r="H18" s="115"/>
      <c r="I18" s="127"/>
      <c r="J18" s="115"/>
      <c r="K18" s="115"/>
      <c r="L18" s="85">
        <f>SUM(L4:L17)</f>
        <v>594</v>
      </c>
      <c r="M18" s="85">
        <f>SUM(M4:M17)</f>
        <v>2217479178</v>
      </c>
      <c r="N18" s="85">
        <f>SUM(N4:N17)</f>
        <v>5147898513.6899996</v>
      </c>
      <c r="O18"/>
    </row>
    <row r="19" spans="1:15" ht="15" customHeight="1" x14ac:dyDescent="0.25">
      <c r="A19" s="77"/>
      <c r="B19" s="217" t="s">
        <v>67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8"/>
      <c r="O19"/>
    </row>
    <row r="20" spans="1:15" ht="15" customHeight="1" x14ac:dyDescent="0.25">
      <c r="A20" s="77"/>
      <c r="B20" s="83" t="s">
        <v>68</v>
      </c>
      <c r="C20" s="83" t="s">
        <v>69</v>
      </c>
      <c r="D20" s="84">
        <v>3.74</v>
      </c>
      <c r="E20" s="97">
        <v>3.84</v>
      </c>
      <c r="F20" s="97">
        <v>3.7</v>
      </c>
      <c r="G20" s="97">
        <v>3.74</v>
      </c>
      <c r="H20" s="97">
        <v>3.73</v>
      </c>
      <c r="I20" s="97">
        <v>3.84</v>
      </c>
      <c r="J20" s="97">
        <v>3.75</v>
      </c>
      <c r="K20" s="98">
        <v>2.4</v>
      </c>
      <c r="L20" s="108">
        <v>15</v>
      </c>
      <c r="M20" s="99">
        <v>339942</v>
      </c>
      <c r="N20" s="100">
        <v>1271351.45</v>
      </c>
      <c r="O20"/>
    </row>
    <row r="21" spans="1:15" ht="15" customHeight="1" x14ac:dyDescent="0.25">
      <c r="A21" s="77"/>
      <c r="B21" s="206" t="s">
        <v>70</v>
      </c>
      <c r="C21" s="207"/>
      <c r="D21" s="104"/>
      <c r="E21" s="104"/>
      <c r="F21" s="104"/>
      <c r="G21" s="104"/>
      <c r="H21" s="104"/>
      <c r="I21" s="127"/>
      <c r="J21" s="104"/>
      <c r="K21" s="104"/>
      <c r="L21" s="85">
        <f>SUM(L20:L20)</f>
        <v>15</v>
      </c>
      <c r="M21" s="85">
        <f>SUM(M20:M20)</f>
        <v>339942</v>
      </c>
      <c r="N21" s="85">
        <f>SUM(N20:N20)</f>
        <v>1271351.45</v>
      </c>
    </row>
    <row r="22" spans="1:15" ht="15" customHeight="1" x14ac:dyDescent="0.25">
      <c r="A22" s="77"/>
      <c r="B22" s="217" t="s">
        <v>292</v>
      </c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8"/>
    </row>
    <row r="23" spans="1:15" ht="15" customHeight="1" x14ac:dyDescent="0.25">
      <c r="A23" s="77"/>
      <c r="B23" s="83" t="s">
        <v>290</v>
      </c>
      <c r="C23" s="83" t="s">
        <v>289</v>
      </c>
      <c r="D23" s="84">
        <v>0.89</v>
      </c>
      <c r="E23" s="97">
        <v>0.89</v>
      </c>
      <c r="F23" s="97">
        <v>0.88</v>
      </c>
      <c r="G23" s="97">
        <v>0.88</v>
      </c>
      <c r="H23" s="97">
        <v>0.89</v>
      </c>
      <c r="I23" s="97">
        <v>0.88</v>
      </c>
      <c r="J23" s="97">
        <v>0.89</v>
      </c>
      <c r="K23" s="98">
        <v>-1.1200000000000001</v>
      </c>
      <c r="L23" s="108">
        <v>15</v>
      </c>
      <c r="M23" s="99">
        <v>5202699</v>
      </c>
      <c r="N23" s="100">
        <v>4578875.12</v>
      </c>
    </row>
    <row r="24" spans="1:15" ht="15" customHeight="1" x14ac:dyDescent="0.25">
      <c r="A24" s="77"/>
      <c r="B24" s="219" t="s">
        <v>293</v>
      </c>
      <c r="C24" s="220"/>
      <c r="D24" s="139"/>
      <c r="E24" s="139"/>
      <c r="F24" s="139"/>
      <c r="G24" s="139"/>
      <c r="H24" s="139"/>
      <c r="I24" s="139"/>
      <c r="J24" s="139"/>
      <c r="K24" s="139"/>
      <c r="L24" s="85">
        <f>SUM(L23:L23)</f>
        <v>15</v>
      </c>
      <c r="M24" s="85">
        <f>SUM(M23:M23)</f>
        <v>5202699</v>
      </c>
      <c r="N24" s="85">
        <f>SUM(N23:N23)</f>
        <v>4578875.12</v>
      </c>
    </row>
    <row r="25" spans="1:15" ht="15" customHeight="1" x14ac:dyDescent="0.25">
      <c r="A25" s="77"/>
      <c r="B25" s="217" t="s">
        <v>74</v>
      </c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8"/>
    </row>
    <row r="26" spans="1:15" ht="15" customHeight="1" x14ac:dyDescent="0.25">
      <c r="A26" s="77"/>
      <c r="B26" s="83" t="s">
        <v>75</v>
      </c>
      <c r="C26" s="83" t="s">
        <v>76</v>
      </c>
      <c r="D26" s="55">
        <v>22.1</v>
      </c>
      <c r="E26" s="97">
        <v>22.4</v>
      </c>
      <c r="F26" s="97">
        <v>22.1</v>
      </c>
      <c r="G26" s="97">
        <v>22.4</v>
      </c>
      <c r="H26" s="97">
        <v>22.08</v>
      </c>
      <c r="I26" s="97">
        <v>22.4</v>
      </c>
      <c r="J26" s="97">
        <v>22.1</v>
      </c>
      <c r="K26" s="98">
        <v>1.36</v>
      </c>
      <c r="L26" s="123">
        <v>8</v>
      </c>
      <c r="M26" s="99">
        <v>105515</v>
      </c>
      <c r="N26" s="100">
        <v>2363506</v>
      </c>
    </row>
    <row r="27" spans="1:15" ht="15" customHeight="1" x14ac:dyDescent="0.25">
      <c r="A27" s="77"/>
      <c r="B27" s="83" t="s">
        <v>35</v>
      </c>
      <c r="C27" s="83" t="s">
        <v>77</v>
      </c>
      <c r="D27" s="97">
        <v>4.59</v>
      </c>
      <c r="E27" s="97">
        <v>4.59</v>
      </c>
      <c r="F27" s="97">
        <v>4.45</v>
      </c>
      <c r="G27" s="97">
        <v>4.45</v>
      </c>
      <c r="H27" s="97">
        <v>4.59</v>
      </c>
      <c r="I27" s="97">
        <v>4.45</v>
      </c>
      <c r="J27" s="97">
        <v>4.59</v>
      </c>
      <c r="K27" s="98">
        <v>-3.05</v>
      </c>
      <c r="L27" s="123">
        <v>57</v>
      </c>
      <c r="M27" s="99">
        <v>3001082</v>
      </c>
      <c r="N27" s="100">
        <v>13354966.380000001</v>
      </c>
    </row>
    <row r="28" spans="1:15" ht="15" customHeight="1" x14ac:dyDescent="0.25">
      <c r="A28" s="77"/>
      <c r="B28" s="83" t="s">
        <v>80</v>
      </c>
      <c r="C28" s="83" t="s">
        <v>81</v>
      </c>
      <c r="D28" s="97">
        <v>3.16</v>
      </c>
      <c r="E28" s="97">
        <v>3.26</v>
      </c>
      <c r="F28" s="97">
        <v>3.16</v>
      </c>
      <c r="G28" s="97">
        <v>3.2</v>
      </c>
      <c r="H28" s="97">
        <v>3.15</v>
      </c>
      <c r="I28" s="97">
        <v>3.24</v>
      </c>
      <c r="J28" s="97">
        <v>3.16</v>
      </c>
      <c r="K28" s="98">
        <v>2.5299999999999998</v>
      </c>
      <c r="L28" s="108">
        <v>22</v>
      </c>
      <c r="M28" s="99">
        <v>2318738</v>
      </c>
      <c r="N28" s="100">
        <v>7423751.6799999997</v>
      </c>
    </row>
    <row r="29" spans="1:15" ht="15" customHeight="1" x14ac:dyDescent="0.25">
      <c r="A29" s="77"/>
      <c r="B29" s="83" t="s">
        <v>82</v>
      </c>
      <c r="C29" s="83" t="s">
        <v>83</v>
      </c>
      <c r="D29" s="97">
        <v>0.6</v>
      </c>
      <c r="E29" s="97">
        <v>0.6</v>
      </c>
      <c r="F29" s="97">
        <v>0.6</v>
      </c>
      <c r="G29" s="97">
        <v>0.6</v>
      </c>
      <c r="H29" s="97">
        <v>0.63</v>
      </c>
      <c r="I29" s="97">
        <v>0.6</v>
      </c>
      <c r="J29" s="97">
        <v>0.63</v>
      </c>
      <c r="K29" s="98">
        <v>-4.76</v>
      </c>
      <c r="L29" s="108">
        <v>5</v>
      </c>
      <c r="M29" s="99">
        <v>282830</v>
      </c>
      <c r="N29" s="100">
        <v>169698</v>
      </c>
    </row>
    <row r="30" spans="1:15" ht="15" customHeight="1" x14ac:dyDescent="0.25">
      <c r="A30" s="77"/>
      <c r="B30" s="219" t="s">
        <v>84</v>
      </c>
      <c r="C30" s="220"/>
      <c r="D30" s="136"/>
      <c r="E30" s="136"/>
      <c r="F30" s="136"/>
      <c r="G30" s="136"/>
      <c r="H30" s="136"/>
      <c r="I30" s="136"/>
      <c r="J30" s="136"/>
      <c r="K30" s="136"/>
      <c r="L30" s="85">
        <f>SUM(L26:L29)</f>
        <v>92</v>
      </c>
      <c r="M30" s="85">
        <f>SUM(M26:M29)</f>
        <v>5708165</v>
      </c>
      <c r="N30" s="85">
        <f>SUM(N26:N29)</f>
        <v>23311922.060000002</v>
      </c>
    </row>
    <row r="31" spans="1:15" ht="16.5" customHeight="1" x14ac:dyDescent="0.25">
      <c r="B31" s="217" t="s">
        <v>85</v>
      </c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8"/>
    </row>
    <row r="32" spans="1:15" ht="15" customHeight="1" x14ac:dyDescent="0.25">
      <c r="A32" s="77"/>
      <c r="B32" s="83" t="s">
        <v>86</v>
      </c>
      <c r="C32" s="83" t="s">
        <v>87</v>
      </c>
      <c r="D32" s="97">
        <v>6.2</v>
      </c>
      <c r="E32" s="97">
        <v>6.25</v>
      </c>
      <c r="F32" s="97">
        <v>6.19</v>
      </c>
      <c r="G32" s="97">
        <v>6.2</v>
      </c>
      <c r="H32" s="97">
        <v>6.2</v>
      </c>
      <c r="I32" s="97">
        <v>6.23</v>
      </c>
      <c r="J32" s="97">
        <v>6.2</v>
      </c>
      <c r="K32" s="131">
        <v>0.48</v>
      </c>
      <c r="L32" s="108">
        <v>126</v>
      </c>
      <c r="M32" s="99">
        <v>28941020</v>
      </c>
      <c r="N32" s="100">
        <v>179478445.09999999</v>
      </c>
      <c r="O32"/>
    </row>
    <row r="33" spans="1:15" ht="15" customHeight="1" x14ac:dyDescent="0.25">
      <c r="A33" s="77"/>
      <c r="B33" s="83" t="s">
        <v>273</v>
      </c>
      <c r="C33" s="83" t="s">
        <v>274</v>
      </c>
      <c r="D33" s="130">
        <v>2.5</v>
      </c>
      <c r="E33" s="130">
        <v>2.5</v>
      </c>
      <c r="F33" s="130">
        <v>2.5</v>
      </c>
      <c r="G33" s="130">
        <v>2.5</v>
      </c>
      <c r="H33" s="130">
        <v>2.5</v>
      </c>
      <c r="I33" s="97">
        <v>2.5</v>
      </c>
      <c r="J33" s="97">
        <v>2.5</v>
      </c>
      <c r="K33" s="98">
        <v>0</v>
      </c>
      <c r="L33" s="123">
        <v>7</v>
      </c>
      <c r="M33" s="99">
        <v>154976</v>
      </c>
      <c r="N33" s="100">
        <v>387440</v>
      </c>
      <c r="O33"/>
    </row>
    <row r="34" spans="1:15" ht="15" customHeight="1" x14ac:dyDescent="0.25">
      <c r="A34" s="77"/>
      <c r="B34" s="83" t="s">
        <v>88</v>
      </c>
      <c r="C34" s="83" t="s">
        <v>89</v>
      </c>
      <c r="D34" s="97">
        <v>1.25</v>
      </c>
      <c r="E34" s="97">
        <v>1.25</v>
      </c>
      <c r="F34" s="97">
        <v>1.23</v>
      </c>
      <c r="G34" s="97">
        <v>1.25</v>
      </c>
      <c r="H34" s="97">
        <v>1.26</v>
      </c>
      <c r="I34" s="130">
        <v>1.23</v>
      </c>
      <c r="J34" s="130">
        <v>1.25</v>
      </c>
      <c r="K34" s="131">
        <v>-1.6</v>
      </c>
      <c r="L34" s="123">
        <v>8</v>
      </c>
      <c r="M34" s="137">
        <v>591295</v>
      </c>
      <c r="N34" s="138">
        <v>738716.23</v>
      </c>
      <c r="O34"/>
    </row>
    <row r="35" spans="1:15" ht="15" customHeight="1" x14ac:dyDescent="0.25">
      <c r="A35" s="77"/>
      <c r="B35" s="83" t="s">
        <v>90</v>
      </c>
      <c r="C35" s="83" t="s">
        <v>91</v>
      </c>
      <c r="D35" s="55">
        <v>2.5</v>
      </c>
      <c r="E35" s="97">
        <v>2.5299999999999998</v>
      </c>
      <c r="F35" s="97">
        <v>2.5</v>
      </c>
      <c r="G35" s="97">
        <v>2.5299999999999998</v>
      </c>
      <c r="H35" s="97">
        <v>2.48</v>
      </c>
      <c r="I35" s="97">
        <v>2.5299999999999998</v>
      </c>
      <c r="J35" s="97">
        <v>2.5299999999999998</v>
      </c>
      <c r="K35" s="98">
        <v>0</v>
      </c>
      <c r="L35" s="123">
        <v>4</v>
      </c>
      <c r="M35" s="99">
        <v>262344</v>
      </c>
      <c r="N35" s="100">
        <v>663610.31999999995</v>
      </c>
      <c r="O35"/>
    </row>
    <row r="36" spans="1:15" ht="15" customHeight="1" x14ac:dyDescent="0.25">
      <c r="A36" s="77"/>
      <c r="B36" s="83" t="s">
        <v>257</v>
      </c>
      <c r="C36" s="83" t="s">
        <v>258</v>
      </c>
      <c r="D36" s="97">
        <v>2.46</v>
      </c>
      <c r="E36" s="97">
        <v>2.4700000000000002</v>
      </c>
      <c r="F36" s="97">
        <v>2.4500000000000002</v>
      </c>
      <c r="G36" s="97">
        <v>2.46</v>
      </c>
      <c r="H36" s="97">
        <v>2.4500000000000002</v>
      </c>
      <c r="I36" s="97">
        <v>2.4500000000000002</v>
      </c>
      <c r="J36" s="97">
        <v>2.46</v>
      </c>
      <c r="K36" s="131">
        <v>-0.41</v>
      </c>
      <c r="L36" s="108">
        <v>16</v>
      </c>
      <c r="M36" s="99">
        <v>668967</v>
      </c>
      <c r="N36" s="100">
        <v>1645354.75</v>
      </c>
      <c r="O36"/>
    </row>
    <row r="37" spans="1:15" ht="15.75" customHeight="1" x14ac:dyDescent="0.25">
      <c r="A37" s="77"/>
      <c r="B37" s="221" t="s">
        <v>328</v>
      </c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</row>
    <row r="38" spans="1:15" ht="33" customHeight="1" x14ac:dyDescent="0.25">
      <c r="A38" s="77"/>
      <c r="B38" s="78" t="s">
        <v>42</v>
      </c>
      <c r="C38" s="79" t="s">
        <v>43</v>
      </c>
      <c r="D38" s="79" t="s">
        <v>44</v>
      </c>
      <c r="E38" s="79" t="s">
        <v>45</v>
      </c>
      <c r="F38" s="79" t="s">
        <v>46</v>
      </c>
      <c r="G38" s="79" t="s">
        <v>47</v>
      </c>
      <c r="H38" s="79" t="s">
        <v>48</v>
      </c>
      <c r="I38" s="79" t="s">
        <v>49</v>
      </c>
      <c r="J38" s="80" t="s">
        <v>50</v>
      </c>
      <c r="K38" s="81" t="s">
        <v>32</v>
      </c>
      <c r="L38" s="82" t="s">
        <v>51</v>
      </c>
      <c r="M38" s="82" t="s">
        <v>52</v>
      </c>
      <c r="N38" s="79" t="s">
        <v>53</v>
      </c>
    </row>
    <row r="39" spans="1:15" ht="14.1" customHeight="1" x14ac:dyDescent="0.25">
      <c r="B39" s="217" t="s">
        <v>85</v>
      </c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8"/>
    </row>
    <row r="40" spans="1:15" ht="14.1" customHeight="1" x14ac:dyDescent="0.25">
      <c r="A40" s="77"/>
      <c r="B40" s="83" t="s">
        <v>92</v>
      </c>
      <c r="C40" s="83" t="s">
        <v>93</v>
      </c>
      <c r="D40" s="97">
        <v>5.4</v>
      </c>
      <c r="E40" s="97">
        <v>5.4</v>
      </c>
      <c r="F40" s="97">
        <v>5.4</v>
      </c>
      <c r="G40" s="97">
        <v>5.4</v>
      </c>
      <c r="H40" s="97">
        <v>5.4</v>
      </c>
      <c r="I40" s="97">
        <v>5.4</v>
      </c>
      <c r="J40" s="97">
        <v>5.4</v>
      </c>
      <c r="K40" s="131">
        <v>0</v>
      </c>
      <c r="L40" s="108">
        <v>13</v>
      </c>
      <c r="M40" s="99">
        <v>7076912</v>
      </c>
      <c r="N40" s="100">
        <v>38215324.799999997</v>
      </c>
      <c r="O40"/>
    </row>
    <row r="41" spans="1:15" ht="14.1" customHeight="1" x14ac:dyDescent="0.25">
      <c r="A41" s="77"/>
      <c r="B41" s="206" t="s">
        <v>94</v>
      </c>
      <c r="C41" s="207"/>
      <c r="D41" s="122"/>
      <c r="E41" s="122"/>
      <c r="F41" s="122"/>
      <c r="G41" s="122"/>
      <c r="H41" s="122"/>
      <c r="I41" s="127"/>
      <c r="J41" s="122"/>
      <c r="K41" s="122"/>
      <c r="L41" s="85">
        <f>SUM(L32:L40)</f>
        <v>174</v>
      </c>
      <c r="M41" s="85">
        <f>SUM(M32:M40)</f>
        <v>37695514</v>
      </c>
      <c r="N41" s="85">
        <f>SUM(N32:N40)</f>
        <v>221128891.19999999</v>
      </c>
      <c r="O41"/>
    </row>
    <row r="42" spans="1:15" ht="14.1" customHeight="1" x14ac:dyDescent="0.25">
      <c r="A42" s="77"/>
      <c r="B42" s="217" t="s">
        <v>95</v>
      </c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8"/>
      <c r="O42"/>
    </row>
    <row r="43" spans="1:15" ht="14.1" customHeight="1" x14ac:dyDescent="0.25">
      <c r="A43" s="77"/>
      <c r="B43" s="50" t="s">
        <v>155</v>
      </c>
      <c r="C43" s="50" t="s">
        <v>156</v>
      </c>
      <c r="D43" s="97">
        <v>12</v>
      </c>
      <c r="E43" s="97">
        <v>12</v>
      </c>
      <c r="F43" s="97">
        <v>12</v>
      </c>
      <c r="G43" s="97">
        <v>12</v>
      </c>
      <c r="H43" s="97">
        <v>12</v>
      </c>
      <c r="I43" s="97">
        <v>12</v>
      </c>
      <c r="J43" s="97">
        <v>12</v>
      </c>
      <c r="K43" s="131">
        <v>0</v>
      </c>
      <c r="L43" s="108">
        <v>6</v>
      </c>
      <c r="M43" s="99">
        <v>907673</v>
      </c>
      <c r="N43" s="100">
        <v>10892076</v>
      </c>
    </row>
    <row r="44" spans="1:15" ht="14.1" customHeight="1" x14ac:dyDescent="0.25">
      <c r="A44" s="77"/>
      <c r="B44" s="50" t="s">
        <v>97</v>
      </c>
      <c r="C44" s="50" t="s">
        <v>98</v>
      </c>
      <c r="D44" s="97">
        <v>9</v>
      </c>
      <c r="E44" s="97">
        <v>9.02</v>
      </c>
      <c r="F44" s="97">
        <v>9</v>
      </c>
      <c r="G44" s="97">
        <v>9.01</v>
      </c>
      <c r="H44" s="97">
        <v>9.01</v>
      </c>
      <c r="I44" s="97">
        <v>9.02</v>
      </c>
      <c r="J44" s="97">
        <v>9.0500000000000007</v>
      </c>
      <c r="K44" s="131">
        <v>-0.33</v>
      </c>
      <c r="L44" s="108">
        <v>8</v>
      </c>
      <c r="M44" s="99">
        <v>904372</v>
      </c>
      <c r="N44" s="100">
        <v>8146935.4400000004</v>
      </c>
    </row>
    <row r="45" spans="1:15" ht="14.1" customHeight="1" x14ac:dyDescent="0.25">
      <c r="A45" s="77"/>
      <c r="B45" s="50" t="s">
        <v>296</v>
      </c>
      <c r="C45" s="50" t="s">
        <v>297</v>
      </c>
      <c r="D45" s="97">
        <v>51</v>
      </c>
      <c r="E45" s="97">
        <v>53</v>
      </c>
      <c r="F45" s="97">
        <v>51</v>
      </c>
      <c r="G45" s="97">
        <v>51</v>
      </c>
      <c r="H45" s="97">
        <v>51</v>
      </c>
      <c r="I45" s="97">
        <v>53</v>
      </c>
      <c r="J45" s="97">
        <v>51</v>
      </c>
      <c r="K45" s="131">
        <v>3.92</v>
      </c>
      <c r="L45" s="108">
        <v>7</v>
      </c>
      <c r="M45" s="99">
        <v>484607</v>
      </c>
      <c r="N45" s="100">
        <v>24715957</v>
      </c>
    </row>
    <row r="46" spans="1:15" ht="14.1" customHeight="1" x14ac:dyDescent="0.25">
      <c r="A46" s="77"/>
      <c r="B46" s="206" t="s">
        <v>103</v>
      </c>
      <c r="C46" s="207"/>
      <c r="D46" s="208"/>
      <c r="E46" s="209"/>
      <c r="F46" s="209"/>
      <c r="G46" s="209"/>
      <c r="H46" s="209"/>
      <c r="I46" s="209"/>
      <c r="J46" s="209"/>
      <c r="K46" s="210"/>
      <c r="L46" s="85">
        <f>SUM(L43:L45)</f>
        <v>21</v>
      </c>
      <c r="M46" s="85">
        <f>SUM(M43:M45)</f>
        <v>2296652</v>
      </c>
      <c r="N46" s="85">
        <f>SUM(N43:N45)</f>
        <v>43754968.439999998</v>
      </c>
    </row>
    <row r="47" spans="1:15" ht="14.1" customHeight="1" x14ac:dyDescent="0.25">
      <c r="A47" s="77"/>
      <c r="B47" s="214" t="s">
        <v>104</v>
      </c>
      <c r="C47" s="215"/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6"/>
    </row>
    <row r="48" spans="1:15" ht="14.1" customHeight="1" x14ac:dyDescent="0.25">
      <c r="A48" s="77"/>
      <c r="B48" s="50" t="s">
        <v>163</v>
      </c>
      <c r="C48" s="50" t="s">
        <v>164</v>
      </c>
      <c r="D48" s="130">
        <v>2.11</v>
      </c>
      <c r="E48" s="97">
        <v>2.11</v>
      </c>
      <c r="F48" s="97">
        <v>2.11</v>
      </c>
      <c r="G48" s="97">
        <v>2.11</v>
      </c>
      <c r="H48" s="97">
        <v>2.11</v>
      </c>
      <c r="I48" s="97">
        <v>2.11</v>
      </c>
      <c r="J48" s="97">
        <v>2.11</v>
      </c>
      <c r="K48" s="98">
        <v>0</v>
      </c>
      <c r="L48" s="123">
        <v>1</v>
      </c>
      <c r="M48" s="99">
        <v>696</v>
      </c>
      <c r="N48" s="100">
        <v>1468.56</v>
      </c>
    </row>
    <row r="49" spans="1:14" ht="14.1" customHeight="1" x14ac:dyDescent="0.25">
      <c r="A49" s="77"/>
      <c r="B49" s="83" t="s">
        <v>105</v>
      </c>
      <c r="C49" s="83" t="s">
        <v>106</v>
      </c>
      <c r="D49" s="97">
        <v>4.5</v>
      </c>
      <c r="E49" s="97">
        <v>4.5</v>
      </c>
      <c r="F49" s="97">
        <v>4.5</v>
      </c>
      <c r="G49" s="97">
        <v>4.5</v>
      </c>
      <c r="H49" s="97">
        <v>4.5</v>
      </c>
      <c r="I49" s="97">
        <v>4.5</v>
      </c>
      <c r="J49" s="97">
        <v>4.5</v>
      </c>
      <c r="K49" s="131">
        <v>0</v>
      </c>
      <c r="L49" s="108">
        <v>2</v>
      </c>
      <c r="M49" s="99">
        <v>8301</v>
      </c>
      <c r="N49" s="100">
        <v>37354.5</v>
      </c>
    </row>
    <row r="50" spans="1:14" ht="14.1" customHeight="1" x14ac:dyDescent="0.25">
      <c r="A50" s="77"/>
      <c r="B50" s="83" t="s">
        <v>161</v>
      </c>
      <c r="C50" s="83" t="s">
        <v>162</v>
      </c>
      <c r="D50" s="97">
        <v>9.4</v>
      </c>
      <c r="E50" s="97">
        <v>9.4</v>
      </c>
      <c r="F50" s="97">
        <v>9.4</v>
      </c>
      <c r="G50" s="97">
        <v>9.4</v>
      </c>
      <c r="H50" s="97">
        <v>9.4</v>
      </c>
      <c r="I50" s="97">
        <v>9.4</v>
      </c>
      <c r="J50" s="97">
        <v>9.4</v>
      </c>
      <c r="K50" s="131">
        <v>0</v>
      </c>
      <c r="L50" s="108">
        <v>2</v>
      </c>
      <c r="M50" s="99">
        <v>88500</v>
      </c>
      <c r="N50" s="100">
        <v>831900</v>
      </c>
    </row>
    <row r="51" spans="1:14" ht="14.1" customHeight="1" x14ac:dyDescent="0.25">
      <c r="A51" s="77"/>
      <c r="B51" s="83" t="s">
        <v>276</v>
      </c>
      <c r="C51" s="83" t="s">
        <v>277</v>
      </c>
      <c r="D51" s="97">
        <v>5.99</v>
      </c>
      <c r="E51" s="97">
        <v>5.99</v>
      </c>
      <c r="F51" s="97">
        <v>5.99</v>
      </c>
      <c r="G51" s="97">
        <v>5.99</v>
      </c>
      <c r="H51" s="97">
        <v>5.99</v>
      </c>
      <c r="I51" s="97">
        <v>5.99</v>
      </c>
      <c r="J51" s="97">
        <v>5.99</v>
      </c>
      <c r="K51" s="98">
        <v>0</v>
      </c>
      <c r="L51" s="123">
        <v>1</v>
      </c>
      <c r="M51" s="99">
        <v>3300</v>
      </c>
      <c r="N51" s="100">
        <v>19767</v>
      </c>
    </row>
    <row r="52" spans="1:14" ht="15" customHeight="1" x14ac:dyDescent="0.25">
      <c r="A52" s="77"/>
      <c r="B52" s="206" t="s">
        <v>107</v>
      </c>
      <c r="C52" s="207"/>
      <c r="D52" s="208"/>
      <c r="E52" s="209"/>
      <c r="F52" s="209"/>
      <c r="G52" s="209"/>
      <c r="H52" s="209"/>
      <c r="I52" s="209"/>
      <c r="J52" s="209"/>
      <c r="K52" s="210"/>
      <c r="L52" s="85">
        <f>SUM(L48:L51)</f>
        <v>6</v>
      </c>
      <c r="M52" s="85">
        <f>SUM(M48:M51)</f>
        <v>100797</v>
      </c>
      <c r="N52" s="85">
        <f>SUM(N48:N51)</f>
        <v>890490.06</v>
      </c>
    </row>
    <row r="53" spans="1:14" ht="15.75" customHeight="1" x14ac:dyDescent="0.25">
      <c r="A53" s="77"/>
      <c r="B53" s="212" t="s">
        <v>108</v>
      </c>
      <c r="C53" s="213"/>
      <c r="D53" s="86"/>
      <c r="E53" s="86"/>
      <c r="F53" s="86"/>
      <c r="G53" s="86"/>
      <c r="H53" s="86"/>
      <c r="I53" s="86"/>
      <c r="J53" s="86"/>
      <c r="K53" s="86"/>
      <c r="L53" s="87">
        <f>L52+L46+L41+L30+L24+L21+L18</f>
        <v>917</v>
      </c>
      <c r="M53" s="87">
        <f>M52+M46+M41+M30+M24+M21+M18</f>
        <v>2268822947</v>
      </c>
      <c r="N53" s="87">
        <f>N52+N46+N41+N30+N24+N21+N18</f>
        <v>5442835012.0199995</v>
      </c>
    </row>
    <row r="54" spans="1:14" ht="18" customHeight="1" x14ac:dyDescent="0.25">
      <c r="A54" s="77"/>
      <c r="B54" s="211" t="s">
        <v>330</v>
      </c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</row>
    <row r="55" spans="1:14" ht="33.75" customHeight="1" x14ac:dyDescent="0.25">
      <c r="A55" s="77"/>
      <c r="B55" s="78" t="s">
        <v>42</v>
      </c>
      <c r="C55" s="79" t="s">
        <v>43</v>
      </c>
      <c r="D55" s="79" t="s">
        <v>44</v>
      </c>
      <c r="E55" s="79" t="s">
        <v>45</v>
      </c>
      <c r="F55" s="79" t="s">
        <v>46</v>
      </c>
      <c r="G55" s="79" t="s">
        <v>47</v>
      </c>
      <c r="H55" s="79" t="s">
        <v>48</v>
      </c>
      <c r="I55" s="79" t="s">
        <v>49</v>
      </c>
      <c r="J55" s="80" t="s">
        <v>50</v>
      </c>
      <c r="K55" s="81" t="s">
        <v>32</v>
      </c>
      <c r="L55" s="82" t="s">
        <v>51</v>
      </c>
      <c r="M55" s="82" t="s">
        <v>52</v>
      </c>
      <c r="N55" s="79" t="s">
        <v>53</v>
      </c>
    </row>
    <row r="56" spans="1:14" ht="12.95" customHeight="1" x14ac:dyDescent="0.25">
      <c r="A56" s="77"/>
      <c r="B56" s="217" t="s">
        <v>54</v>
      </c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8"/>
    </row>
    <row r="57" spans="1:14" ht="12.95" customHeight="1" x14ac:dyDescent="0.25">
      <c r="A57" s="77"/>
      <c r="B57" s="50" t="s">
        <v>280</v>
      </c>
      <c r="C57" s="50" t="s">
        <v>281</v>
      </c>
      <c r="D57" s="130">
        <v>0.2</v>
      </c>
      <c r="E57" s="97">
        <v>0.2</v>
      </c>
      <c r="F57" s="97">
        <v>0.2</v>
      </c>
      <c r="G57" s="97">
        <v>0.2</v>
      </c>
      <c r="H57" s="97">
        <v>0.2</v>
      </c>
      <c r="I57" s="97">
        <v>0.2</v>
      </c>
      <c r="J57" s="97">
        <v>0.2</v>
      </c>
      <c r="K57" s="98">
        <v>0</v>
      </c>
      <c r="L57" s="123">
        <v>1</v>
      </c>
      <c r="M57" s="99">
        <v>497</v>
      </c>
      <c r="N57" s="100">
        <v>99.4</v>
      </c>
    </row>
    <row r="58" spans="1:14" ht="12.95" customHeight="1" x14ac:dyDescent="0.25">
      <c r="A58" s="77"/>
      <c r="B58" s="50" t="s">
        <v>111</v>
      </c>
      <c r="C58" s="50" t="s">
        <v>112</v>
      </c>
      <c r="D58" s="97">
        <v>0.56999999999999995</v>
      </c>
      <c r="E58" s="97">
        <v>0.56999999999999995</v>
      </c>
      <c r="F58" s="97">
        <v>0.56999999999999995</v>
      </c>
      <c r="G58" s="97">
        <v>0.56999999999999995</v>
      </c>
      <c r="H58" s="97">
        <v>0.56999999999999995</v>
      </c>
      <c r="I58" s="97">
        <v>0.56999999999999995</v>
      </c>
      <c r="J58" s="97">
        <v>0.56999999999999995</v>
      </c>
      <c r="K58" s="131">
        <v>0</v>
      </c>
      <c r="L58" s="108">
        <v>4</v>
      </c>
      <c r="M58" s="99">
        <v>1015596</v>
      </c>
      <c r="N58" s="100">
        <v>578889.72</v>
      </c>
    </row>
    <row r="59" spans="1:14" ht="12.95" customHeight="1" x14ac:dyDescent="0.25">
      <c r="A59" s="77"/>
      <c r="B59" s="206" t="s">
        <v>66</v>
      </c>
      <c r="C59" s="207"/>
      <c r="D59" s="88"/>
      <c r="E59" s="88"/>
      <c r="F59" s="88"/>
      <c r="G59" s="88"/>
      <c r="H59" s="88"/>
      <c r="I59" s="88"/>
      <c r="J59" s="88"/>
      <c r="K59" s="88"/>
      <c r="L59" s="85">
        <f>SUM(L57:L58)</f>
        <v>5</v>
      </c>
      <c r="M59" s="85">
        <f>SUM(M57:M58)</f>
        <v>1016093</v>
      </c>
      <c r="N59" s="85">
        <f>SUM(N57:N58)</f>
        <v>578989.12</v>
      </c>
    </row>
    <row r="60" spans="1:14" ht="12.95" customHeight="1" x14ac:dyDescent="0.25">
      <c r="A60" s="77"/>
      <c r="B60" s="217" t="s">
        <v>292</v>
      </c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8"/>
    </row>
    <row r="61" spans="1:14" ht="12.95" customHeight="1" x14ac:dyDescent="0.25">
      <c r="A61" s="77"/>
      <c r="B61" s="50" t="s">
        <v>263</v>
      </c>
      <c r="C61" s="50" t="s">
        <v>264</v>
      </c>
      <c r="D61" s="97">
        <v>4.5</v>
      </c>
      <c r="E61" s="97">
        <v>4.5</v>
      </c>
      <c r="F61" s="97">
        <v>4.5</v>
      </c>
      <c r="G61" s="97">
        <v>4.5</v>
      </c>
      <c r="H61" s="97">
        <v>4.3</v>
      </c>
      <c r="I61" s="97">
        <v>4.5</v>
      </c>
      <c r="J61" s="97">
        <v>4.3</v>
      </c>
      <c r="K61" s="131">
        <v>4.6500000000000004</v>
      </c>
      <c r="L61" s="108">
        <v>1</v>
      </c>
      <c r="M61" s="99">
        <v>10000</v>
      </c>
      <c r="N61" s="100">
        <v>45000</v>
      </c>
    </row>
    <row r="62" spans="1:14" ht="12.95" customHeight="1" x14ac:dyDescent="0.25">
      <c r="A62" s="77"/>
      <c r="B62" s="206" t="s">
        <v>293</v>
      </c>
      <c r="C62" s="207"/>
      <c r="D62" s="88"/>
      <c r="E62" s="88"/>
      <c r="F62" s="88"/>
      <c r="G62" s="88"/>
      <c r="H62" s="88"/>
      <c r="I62" s="88"/>
      <c r="J62" s="88"/>
      <c r="K62" s="88"/>
      <c r="L62" s="85">
        <f>SUM(L61:L61)</f>
        <v>1</v>
      </c>
      <c r="M62" s="85">
        <f>SUM(M61:M61)</f>
        <v>10000</v>
      </c>
      <c r="N62" s="85">
        <f>SUM(N61:N61)</f>
        <v>45000</v>
      </c>
    </row>
    <row r="63" spans="1:14" ht="12.95" customHeight="1" x14ac:dyDescent="0.25">
      <c r="A63" s="77"/>
      <c r="B63" s="217" t="s">
        <v>74</v>
      </c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8"/>
    </row>
    <row r="64" spans="1:14" ht="12.95" customHeight="1" x14ac:dyDescent="0.25">
      <c r="A64" s="77"/>
      <c r="B64" s="50" t="s">
        <v>187</v>
      </c>
      <c r="C64" s="50" t="s">
        <v>188</v>
      </c>
      <c r="D64" s="51">
        <v>1.77</v>
      </c>
      <c r="E64" s="97">
        <v>1.77</v>
      </c>
      <c r="F64" s="97">
        <v>1.7</v>
      </c>
      <c r="G64" s="97">
        <v>1.71</v>
      </c>
      <c r="H64" s="97">
        <v>1.7</v>
      </c>
      <c r="I64" s="97">
        <v>1.7</v>
      </c>
      <c r="J64" s="97">
        <v>1.7</v>
      </c>
      <c r="K64" s="131">
        <v>0</v>
      </c>
      <c r="L64" s="108">
        <v>5</v>
      </c>
      <c r="M64" s="99">
        <v>240445</v>
      </c>
      <c r="N64" s="100">
        <v>410137.65</v>
      </c>
    </row>
    <row r="65" spans="1:14" ht="12.95" customHeight="1" x14ac:dyDescent="0.25">
      <c r="A65" s="77"/>
      <c r="B65" s="206" t="s">
        <v>84</v>
      </c>
      <c r="C65" s="207"/>
      <c r="D65" s="88"/>
      <c r="E65" s="88"/>
      <c r="F65" s="88"/>
      <c r="G65" s="88"/>
      <c r="H65" s="88"/>
      <c r="I65" s="88"/>
      <c r="J65" s="88"/>
      <c r="K65" s="88"/>
      <c r="L65" s="85">
        <f>SUM(L64)</f>
        <v>5</v>
      </c>
      <c r="M65" s="85">
        <f>SUM(M64)</f>
        <v>240445</v>
      </c>
      <c r="N65" s="85">
        <f>SUM(N64)</f>
        <v>410137.65</v>
      </c>
    </row>
    <row r="66" spans="1:14" ht="12.95" customHeight="1" x14ac:dyDescent="0.25">
      <c r="A66" s="77"/>
      <c r="B66" s="227" t="s">
        <v>95</v>
      </c>
      <c r="C66" s="215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28"/>
    </row>
    <row r="67" spans="1:14" ht="12.95" customHeight="1" x14ac:dyDescent="0.25">
      <c r="A67" s="77"/>
      <c r="B67" s="50" t="s">
        <v>113</v>
      </c>
      <c r="C67" s="50" t="s">
        <v>114</v>
      </c>
      <c r="D67" s="51">
        <v>27.99</v>
      </c>
      <c r="E67" s="97">
        <v>27.99</v>
      </c>
      <c r="F67" s="97">
        <v>27.99</v>
      </c>
      <c r="G67" s="97">
        <v>27.99</v>
      </c>
      <c r="H67" s="97">
        <v>28</v>
      </c>
      <c r="I67" s="97">
        <v>27.99</v>
      </c>
      <c r="J67" s="97">
        <v>28</v>
      </c>
      <c r="K67" s="131">
        <v>-0.04</v>
      </c>
      <c r="L67" s="108">
        <v>1</v>
      </c>
      <c r="M67" s="99">
        <v>177</v>
      </c>
      <c r="N67" s="100">
        <v>4954.2299999999996</v>
      </c>
    </row>
    <row r="68" spans="1:14" ht="12.95" customHeight="1" x14ac:dyDescent="0.25">
      <c r="A68" s="77"/>
      <c r="B68" s="206" t="s">
        <v>103</v>
      </c>
      <c r="C68" s="207"/>
      <c r="D68" s="88"/>
      <c r="E68" s="88"/>
      <c r="F68" s="88"/>
      <c r="G68" s="88"/>
      <c r="H68" s="88"/>
      <c r="I68" s="88"/>
      <c r="J68" s="88"/>
      <c r="K68" s="88"/>
      <c r="L68" s="85">
        <f>SUM(L67)</f>
        <v>1</v>
      </c>
      <c r="M68" s="85">
        <f>SUM(M67)</f>
        <v>177</v>
      </c>
      <c r="N68" s="85">
        <f>SUM(N67)</f>
        <v>4954.2299999999996</v>
      </c>
    </row>
    <row r="69" spans="1:14" ht="12.95" customHeight="1" x14ac:dyDescent="0.25">
      <c r="A69" s="77"/>
      <c r="B69" s="217" t="s">
        <v>85</v>
      </c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8"/>
    </row>
    <row r="70" spans="1:14" ht="12.95" customHeight="1" x14ac:dyDescent="0.25">
      <c r="A70" s="77"/>
      <c r="B70" s="50" t="s">
        <v>115</v>
      </c>
      <c r="C70" s="50" t="s">
        <v>116</v>
      </c>
      <c r="D70" s="51">
        <v>2.8</v>
      </c>
      <c r="E70" s="97">
        <v>2.85</v>
      </c>
      <c r="F70" s="97">
        <v>2.8</v>
      </c>
      <c r="G70" s="97">
        <v>2.82</v>
      </c>
      <c r="H70" s="97">
        <v>2.81</v>
      </c>
      <c r="I70" s="97">
        <v>2.85</v>
      </c>
      <c r="J70" s="97">
        <v>2.81</v>
      </c>
      <c r="K70" s="131">
        <v>1.42</v>
      </c>
      <c r="L70" s="108">
        <v>12</v>
      </c>
      <c r="M70" s="99">
        <v>1911274</v>
      </c>
      <c r="N70" s="100">
        <v>5395346</v>
      </c>
    </row>
    <row r="71" spans="1:14" ht="12.95" customHeight="1" x14ac:dyDescent="0.25">
      <c r="A71" s="77"/>
      <c r="B71" s="50" t="s">
        <v>33</v>
      </c>
      <c r="C71" s="50" t="s">
        <v>117</v>
      </c>
      <c r="D71" s="51">
        <v>0.9</v>
      </c>
      <c r="E71" s="97">
        <v>0.9</v>
      </c>
      <c r="F71" s="97">
        <v>0.9</v>
      </c>
      <c r="G71" s="97">
        <v>0.9</v>
      </c>
      <c r="H71" s="97">
        <v>0.9</v>
      </c>
      <c r="I71" s="97">
        <v>0.9</v>
      </c>
      <c r="J71" s="97">
        <v>0.9</v>
      </c>
      <c r="K71" s="131">
        <v>0</v>
      </c>
      <c r="L71" s="108">
        <v>1</v>
      </c>
      <c r="M71" s="99">
        <v>170000</v>
      </c>
      <c r="N71" s="100">
        <v>153000</v>
      </c>
    </row>
    <row r="72" spans="1:14" ht="12.95" customHeight="1" x14ac:dyDescent="0.25">
      <c r="A72" s="77"/>
      <c r="B72" s="206" t="s">
        <v>94</v>
      </c>
      <c r="C72" s="207"/>
      <c r="D72" s="88"/>
      <c r="E72" s="88"/>
      <c r="F72" s="88"/>
      <c r="G72" s="88"/>
      <c r="H72" s="88"/>
      <c r="I72" s="88"/>
      <c r="J72" s="88"/>
      <c r="K72" s="88"/>
      <c r="L72" s="85">
        <f>SUM(L70:L71)</f>
        <v>13</v>
      </c>
      <c r="M72" s="85">
        <f>SUM(M70:M71)</f>
        <v>2081274</v>
      </c>
      <c r="N72" s="85">
        <f>SUM(N70:N71)</f>
        <v>5548346</v>
      </c>
    </row>
    <row r="73" spans="1:14" ht="16.5" customHeight="1" x14ac:dyDescent="0.25">
      <c r="A73" s="77"/>
      <c r="B73" s="212" t="s">
        <v>118</v>
      </c>
      <c r="C73" s="213"/>
      <c r="D73" s="86"/>
      <c r="E73" s="86"/>
      <c r="F73" s="86"/>
      <c r="G73" s="86"/>
      <c r="H73" s="86"/>
      <c r="I73" s="86"/>
      <c r="J73" s="86"/>
      <c r="K73" s="86"/>
      <c r="L73" s="87">
        <f>L72+L68+L65+L62+L59</f>
        <v>25</v>
      </c>
      <c r="M73" s="87">
        <f>M72+M68+M65+M62+M59</f>
        <v>3347989</v>
      </c>
      <c r="N73" s="87">
        <f>N72+N68+N65+N62+N59</f>
        <v>6587427.0000000009</v>
      </c>
    </row>
    <row r="74" spans="1:14" ht="30.75" customHeight="1" x14ac:dyDescent="0.25">
      <c r="A74" s="77"/>
      <c r="B74" s="221" t="s">
        <v>329</v>
      </c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</row>
    <row r="75" spans="1:14" ht="27" customHeight="1" x14ac:dyDescent="0.25">
      <c r="A75" s="77"/>
      <c r="B75" s="78" t="s">
        <v>42</v>
      </c>
      <c r="C75" s="79" t="s">
        <v>43</v>
      </c>
      <c r="D75" s="79" t="s">
        <v>44</v>
      </c>
      <c r="E75" s="79" t="s">
        <v>45</v>
      </c>
      <c r="F75" s="79" t="s">
        <v>46</v>
      </c>
      <c r="G75" s="79" t="s">
        <v>47</v>
      </c>
      <c r="H75" s="79" t="s">
        <v>48</v>
      </c>
      <c r="I75" s="79" t="s">
        <v>49</v>
      </c>
      <c r="J75" s="80" t="s">
        <v>50</v>
      </c>
      <c r="K75" s="81" t="s">
        <v>32</v>
      </c>
      <c r="L75" s="82" t="s">
        <v>51</v>
      </c>
      <c r="M75" s="82" t="s">
        <v>52</v>
      </c>
      <c r="N75" s="79" t="s">
        <v>53</v>
      </c>
    </row>
    <row r="76" spans="1:14" ht="15.95" customHeight="1" x14ac:dyDescent="0.25">
      <c r="A76" s="77"/>
      <c r="B76" s="217" t="s">
        <v>54</v>
      </c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8"/>
    </row>
    <row r="77" spans="1:14" ht="15.95" customHeight="1" x14ac:dyDescent="0.25">
      <c r="A77" s="77"/>
      <c r="B77" s="54" t="s">
        <v>307</v>
      </c>
      <c r="C77" s="54" t="s">
        <v>308</v>
      </c>
      <c r="D77" s="55">
        <v>1</v>
      </c>
      <c r="E77" s="97">
        <v>1</v>
      </c>
      <c r="F77" s="97">
        <v>1</v>
      </c>
      <c r="G77" s="97">
        <v>1</v>
      </c>
      <c r="H77" s="97">
        <v>1</v>
      </c>
      <c r="I77" s="97">
        <v>1</v>
      </c>
      <c r="J77" s="97">
        <v>1</v>
      </c>
      <c r="K77" s="98">
        <v>0</v>
      </c>
      <c r="L77" s="123">
        <v>3</v>
      </c>
      <c r="M77" s="99">
        <v>24750250000</v>
      </c>
      <c r="N77" s="100">
        <v>24750250000</v>
      </c>
    </row>
    <row r="78" spans="1:14" ht="15.95" customHeight="1" x14ac:dyDescent="0.25">
      <c r="A78" s="77"/>
      <c r="B78" s="206" t="s">
        <v>66</v>
      </c>
      <c r="C78" s="207"/>
      <c r="D78" s="88"/>
      <c r="E78" s="88"/>
      <c r="F78" s="88"/>
      <c r="G78" s="88"/>
      <c r="H78" s="88"/>
      <c r="I78" s="88"/>
      <c r="J78" s="88"/>
      <c r="K78" s="88"/>
      <c r="L78" s="85">
        <f>SUM(L77)</f>
        <v>3</v>
      </c>
      <c r="M78" s="85">
        <f>SUM(M77)</f>
        <v>24750250000</v>
      </c>
      <c r="N78" s="85">
        <f>SUM(N77)</f>
        <v>24750250000</v>
      </c>
    </row>
    <row r="79" spans="1:14" ht="17.25" customHeight="1" x14ac:dyDescent="0.25">
      <c r="A79" s="77"/>
      <c r="B79" s="217" t="s">
        <v>74</v>
      </c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8"/>
    </row>
    <row r="80" spans="1:14" ht="21" customHeight="1" x14ac:dyDescent="0.25">
      <c r="A80" s="77"/>
      <c r="B80" s="83" t="s">
        <v>122</v>
      </c>
      <c r="C80" s="83" t="s">
        <v>123</v>
      </c>
      <c r="D80" s="51">
        <v>1.54</v>
      </c>
      <c r="E80" s="97">
        <v>1.54</v>
      </c>
      <c r="F80" s="97">
        <v>1.47</v>
      </c>
      <c r="G80" s="97">
        <v>1.47</v>
      </c>
      <c r="H80" s="97">
        <v>1.54</v>
      </c>
      <c r="I80" s="97">
        <v>1.47</v>
      </c>
      <c r="J80" s="97">
        <v>1.54</v>
      </c>
      <c r="K80" s="131">
        <v>-4.55</v>
      </c>
      <c r="L80" s="108">
        <v>4</v>
      </c>
      <c r="M80" s="99">
        <v>105533</v>
      </c>
      <c r="N80" s="100">
        <v>155518.01</v>
      </c>
    </row>
    <row r="81" spans="1:14" ht="21" customHeight="1" x14ac:dyDescent="0.25">
      <c r="A81" s="77"/>
      <c r="B81" s="83" t="s">
        <v>194</v>
      </c>
      <c r="C81" s="83" t="s">
        <v>195</v>
      </c>
      <c r="D81" s="51">
        <v>1.57</v>
      </c>
      <c r="E81" s="97">
        <v>1.57</v>
      </c>
      <c r="F81" s="97">
        <v>1.56</v>
      </c>
      <c r="G81" s="97">
        <v>1.56</v>
      </c>
      <c r="H81" s="97">
        <v>1.57</v>
      </c>
      <c r="I81" s="97">
        <v>1.56</v>
      </c>
      <c r="J81" s="97">
        <v>1.57</v>
      </c>
      <c r="K81" s="131">
        <v>-0.64</v>
      </c>
      <c r="L81" s="108">
        <v>4</v>
      </c>
      <c r="M81" s="99">
        <v>31000</v>
      </c>
      <c r="N81" s="100">
        <v>48420</v>
      </c>
    </row>
    <row r="82" spans="1:14" ht="18" customHeight="1" x14ac:dyDescent="0.25">
      <c r="A82" s="77"/>
      <c r="B82" s="206" t="s">
        <v>84</v>
      </c>
      <c r="C82" s="207"/>
      <c r="D82" s="88"/>
      <c r="E82" s="88"/>
      <c r="F82" s="88"/>
      <c r="G82" s="88"/>
      <c r="H82" s="88"/>
      <c r="I82" s="88"/>
      <c r="J82" s="88"/>
      <c r="K82" s="88"/>
      <c r="L82" s="85">
        <f>SUM(L80:L81)</f>
        <v>8</v>
      </c>
      <c r="M82" s="85">
        <f>SUM(M80:M81)</f>
        <v>136533</v>
      </c>
      <c r="N82" s="85">
        <f>SUM(N80:N81)</f>
        <v>203938.01</v>
      </c>
    </row>
    <row r="83" spans="1:14" ht="15" customHeight="1" x14ac:dyDescent="0.25">
      <c r="A83" s="77"/>
      <c r="B83" s="229" t="s">
        <v>85</v>
      </c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1"/>
    </row>
    <row r="84" spans="1:14" ht="15" customHeight="1" x14ac:dyDescent="0.25">
      <c r="A84" s="77"/>
      <c r="B84" s="83" t="s">
        <v>305</v>
      </c>
      <c r="C84" s="83" t="s">
        <v>306</v>
      </c>
      <c r="D84" s="97">
        <v>1.4</v>
      </c>
      <c r="E84" s="97">
        <v>1.4</v>
      </c>
      <c r="F84" s="97">
        <v>1.4</v>
      </c>
      <c r="G84" s="97">
        <v>1.4</v>
      </c>
      <c r="H84" s="97">
        <v>1.4</v>
      </c>
      <c r="I84" s="97">
        <v>1.4</v>
      </c>
      <c r="J84" s="97">
        <v>1.4</v>
      </c>
      <c r="K84" s="131">
        <v>0</v>
      </c>
      <c r="L84" s="108">
        <v>6</v>
      </c>
      <c r="M84" s="99">
        <v>1265188</v>
      </c>
      <c r="N84" s="100">
        <v>1771263.2</v>
      </c>
    </row>
    <row r="85" spans="1:14" ht="15" customHeight="1" x14ac:dyDescent="0.25">
      <c r="A85" s="77"/>
      <c r="B85" s="83" t="s">
        <v>34</v>
      </c>
      <c r="C85" s="83" t="s">
        <v>124</v>
      </c>
      <c r="D85" s="55">
        <v>1.1499999999999999</v>
      </c>
      <c r="E85" s="97">
        <v>1.1499999999999999</v>
      </c>
      <c r="F85" s="97">
        <v>1.1499999999999999</v>
      </c>
      <c r="G85" s="97">
        <v>1.1499999999999999</v>
      </c>
      <c r="H85" s="97">
        <v>1.21</v>
      </c>
      <c r="I85" s="97">
        <v>1.1499999999999999</v>
      </c>
      <c r="J85" s="97">
        <v>1.1499999999999999</v>
      </c>
      <c r="K85" s="98">
        <v>0</v>
      </c>
      <c r="L85" s="123">
        <v>1</v>
      </c>
      <c r="M85" s="99">
        <v>81000</v>
      </c>
      <c r="N85" s="100">
        <v>93150</v>
      </c>
    </row>
    <row r="86" spans="1:14" ht="15" customHeight="1" x14ac:dyDescent="0.25">
      <c r="A86" s="77"/>
      <c r="B86" s="83" t="s">
        <v>127</v>
      </c>
      <c r="C86" s="83" t="s">
        <v>128</v>
      </c>
      <c r="D86" s="94">
        <v>1.22</v>
      </c>
      <c r="E86" s="97">
        <v>1.22</v>
      </c>
      <c r="F86" s="97">
        <v>1.22</v>
      </c>
      <c r="G86" s="97">
        <v>1.22</v>
      </c>
      <c r="H86" s="97">
        <v>1.25</v>
      </c>
      <c r="I86" s="97">
        <v>1.22</v>
      </c>
      <c r="J86" s="97">
        <v>1.25</v>
      </c>
      <c r="K86" s="131">
        <v>-2.4</v>
      </c>
      <c r="L86" s="108">
        <v>1</v>
      </c>
      <c r="M86" s="99">
        <v>250000</v>
      </c>
      <c r="N86" s="100">
        <v>305000</v>
      </c>
    </row>
    <row r="87" spans="1:14" ht="15" customHeight="1" x14ac:dyDescent="0.25">
      <c r="A87" s="77"/>
      <c r="B87" s="206" t="s">
        <v>94</v>
      </c>
      <c r="C87" s="207"/>
      <c r="D87" s="208"/>
      <c r="E87" s="209"/>
      <c r="F87" s="209"/>
      <c r="G87" s="209"/>
      <c r="H87" s="209"/>
      <c r="I87" s="209"/>
      <c r="J87" s="209"/>
      <c r="K87" s="210"/>
      <c r="L87" s="85">
        <f>SUM(L84:L86)</f>
        <v>8</v>
      </c>
      <c r="M87" s="85">
        <f>SUM(M84:M86)</f>
        <v>1596188</v>
      </c>
      <c r="N87" s="85">
        <f>SUM(N84:N86)</f>
        <v>2169413.2000000002</v>
      </c>
    </row>
    <row r="88" spans="1:14" ht="15" customHeight="1" x14ac:dyDescent="0.25">
      <c r="A88" s="77"/>
      <c r="B88" s="217" t="s">
        <v>95</v>
      </c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8"/>
    </row>
    <row r="89" spans="1:14" ht="15" customHeight="1" x14ac:dyDescent="0.25">
      <c r="A89" s="77"/>
      <c r="B89" s="83" t="s">
        <v>270</v>
      </c>
      <c r="C89" s="83" t="s">
        <v>261</v>
      </c>
      <c r="D89" s="84">
        <v>18.5</v>
      </c>
      <c r="E89" s="97">
        <v>18.5</v>
      </c>
      <c r="F89" s="97">
        <v>18.5</v>
      </c>
      <c r="G89" s="97">
        <v>18.5</v>
      </c>
      <c r="H89" s="97">
        <v>18.5</v>
      </c>
      <c r="I89" s="97">
        <v>18.5</v>
      </c>
      <c r="J89" s="97">
        <v>18.5</v>
      </c>
      <c r="K89" s="98">
        <v>0</v>
      </c>
      <c r="L89" s="108">
        <v>16</v>
      </c>
      <c r="M89" s="99">
        <v>957719</v>
      </c>
      <c r="N89" s="100">
        <v>17717801.5</v>
      </c>
    </row>
    <row r="90" spans="1:14" ht="15" customHeight="1" x14ac:dyDescent="0.25">
      <c r="A90" s="77"/>
      <c r="B90" s="206" t="s">
        <v>103</v>
      </c>
      <c r="C90" s="207"/>
      <c r="D90" s="208"/>
      <c r="E90" s="209"/>
      <c r="F90" s="209"/>
      <c r="G90" s="209"/>
      <c r="H90" s="209"/>
      <c r="I90" s="209"/>
      <c r="J90" s="209"/>
      <c r="K90" s="210"/>
      <c r="L90" s="85">
        <f>SUM(L89)</f>
        <v>16</v>
      </c>
      <c r="M90" s="85">
        <f>SUM(M89)</f>
        <v>957719</v>
      </c>
      <c r="N90" s="85">
        <f>SUM(N89)</f>
        <v>17717801.5</v>
      </c>
    </row>
    <row r="91" spans="1:14" ht="15" customHeight="1" x14ac:dyDescent="0.25">
      <c r="A91" s="77"/>
      <c r="B91" s="217" t="s">
        <v>104</v>
      </c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8"/>
    </row>
    <row r="92" spans="1:14" ht="15" customHeight="1" x14ac:dyDescent="0.25">
      <c r="A92" s="77"/>
      <c r="B92" s="83" t="s">
        <v>129</v>
      </c>
      <c r="C92" s="83" t="s">
        <v>130</v>
      </c>
      <c r="D92" s="84">
        <v>4.95</v>
      </c>
      <c r="E92" s="97">
        <v>5.05</v>
      </c>
      <c r="F92" s="97">
        <v>4.9000000000000004</v>
      </c>
      <c r="G92" s="97">
        <v>4.93</v>
      </c>
      <c r="H92" s="97">
        <v>4.82</v>
      </c>
      <c r="I92" s="97">
        <v>4.91</v>
      </c>
      <c r="J92" s="97">
        <v>4.95</v>
      </c>
      <c r="K92" s="98">
        <v>-0.81</v>
      </c>
      <c r="L92" s="108">
        <v>65</v>
      </c>
      <c r="M92" s="99">
        <v>15167190</v>
      </c>
      <c r="N92" s="100">
        <v>74798508.079999998</v>
      </c>
    </row>
    <row r="93" spans="1:14" ht="15" customHeight="1" x14ac:dyDescent="0.25">
      <c r="A93" s="77"/>
      <c r="B93" s="206" t="s">
        <v>107</v>
      </c>
      <c r="C93" s="207"/>
      <c r="D93" s="208"/>
      <c r="E93" s="209"/>
      <c r="F93" s="209"/>
      <c r="G93" s="209"/>
      <c r="H93" s="209"/>
      <c r="I93" s="209"/>
      <c r="J93" s="209"/>
      <c r="K93" s="210"/>
      <c r="L93" s="85">
        <f>SUM(L92)</f>
        <v>65</v>
      </c>
      <c r="M93" s="85">
        <f>SUM(M92)</f>
        <v>15167190</v>
      </c>
      <c r="N93" s="85">
        <f>SUM(N92)</f>
        <v>74798508.079999998</v>
      </c>
    </row>
    <row r="94" spans="1:14" ht="19.5" customHeight="1" x14ac:dyDescent="0.25">
      <c r="A94" s="77"/>
      <c r="B94" s="212" t="s">
        <v>131</v>
      </c>
      <c r="C94" s="213"/>
      <c r="D94" s="86"/>
      <c r="E94" s="86"/>
      <c r="F94" s="86"/>
      <c r="G94" s="86"/>
      <c r="H94" s="86"/>
      <c r="I94" s="86"/>
      <c r="J94" s="86"/>
      <c r="K94" s="86"/>
      <c r="L94" s="87">
        <f>L93+L90+L87+L82+L78</f>
        <v>100</v>
      </c>
      <c r="M94" s="87">
        <f t="shared" ref="M94:N94" si="0">M93+M90+M87+M82+M78</f>
        <v>24768107630</v>
      </c>
      <c r="N94" s="87">
        <f t="shared" si="0"/>
        <v>24845139660.790001</v>
      </c>
    </row>
    <row r="95" spans="1:14" ht="21" customHeight="1" x14ac:dyDescent="0.25">
      <c r="A95" s="77"/>
      <c r="B95" s="212" t="s">
        <v>132</v>
      </c>
      <c r="C95" s="213"/>
      <c r="D95" s="224"/>
      <c r="E95" s="225"/>
      <c r="F95" s="225"/>
      <c r="G95" s="225"/>
      <c r="H95" s="225"/>
      <c r="I95" s="225"/>
      <c r="J95" s="225"/>
      <c r="K95" s="226"/>
      <c r="L95" s="87">
        <f>L94+L73+L53</f>
        <v>1042</v>
      </c>
      <c r="M95" s="87">
        <f t="shared" ref="M95:N95" si="1">M94+M73+M53</f>
        <v>27040278566</v>
      </c>
      <c r="N95" s="87">
        <f t="shared" si="1"/>
        <v>30294562099.810001</v>
      </c>
    </row>
    <row r="97" spans="14:14" ht="18.75" customHeight="1" x14ac:dyDescent="0.25">
      <c r="N97" s="92"/>
    </row>
  </sheetData>
  <mergeCells count="49">
    <mergeCell ref="B76:N76"/>
    <mergeCell ref="B78:C78"/>
    <mergeCell ref="D90:K90"/>
    <mergeCell ref="B88:N88"/>
    <mergeCell ref="B90:C90"/>
    <mergeCell ref="B83:N83"/>
    <mergeCell ref="B87:C87"/>
    <mergeCell ref="D87:K87"/>
    <mergeCell ref="B79:N79"/>
    <mergeCell ref="B82:C82"/>
    <mergeCell ref="B56:N56"/>
    <mergeCell ref="B59:C59"/>
    <mergeCell ref="B74:N74"/>
    <mergeCell ref="B69:N69"/>
    <mergeCell ref="B72:C72"/>
    <mergeCell ref="B73:C73"/>
    <mergeCell ref="B60:N60"/>
    <mergeCell ref="B62:C62"/>
    <mergeCell ref="B66:N66"/>
    <mergeCell ref="B68:C68"/>
    <mergeCell ref="B63:N63"/>
    <mergeCell ref="B65:C65"/>
    <mergeCell ref="B95:C95"/>
    <mergeCell ref="D95:K95"/>
    <mergeCell ref="B93:C93"/>
    <mergeCell ref="D93:K93"/>
    <mergeCell ref="B91:N91"/>
    <mergeCell ref="B94:C94"/>
    <mergeCell ref="B41:C41"/>
    <mergeCell ref="B42:N42"/>
    <mergeCell ref="B25:N25"/>
    <mergeCell ref="B30:C30"/>
    <mergeCell ref="B1:N1"/>
    <mergeCell ref="B3:N3"/>
    <mergeCell ref="B18:C18"/>
    <mergeCell ref="B19:N19"/>
    <mergeCell ref="B21:C21"/>
    <mergeCell ref="B22:N22"/>
    <mergeCell ref="B24:C24"/>
    <mergeCell ref="B31:N31"/>
    <mergeCell ref="B39:N39"/>
    <mergeCell ref="B37:N37"/>
    <mergeCell ref="B46:C46"/>
    <mergeCell ref="D46:K46"/>
    <mergeCell ref="B54:N54"/>
    <mergeCell ref="B52:C52"/>
    <mergeCell ref="D52:K52"/>
    <mergeCell ref="B53:C53"/>
    <mergeCell ref="B47:N4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3"/>
  <sheetViews>
    <sheetView rightToLeft="1" topLeftCell="A10" zoomScale="110" zoomScaleNormal="110" workbookViewId="0">
      <selection activeCell="D21" sqref="D21:E21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15" customHeight="1" x14ac:dyDescent="0.25">
      <c r="B1" s="232" t="s">
        <v>331</v>
      </c>
      <c r="C1" s="232"/>
      <c r="D1" s="232"/>
      <c r="E1" s="232"/>
    </row>
    <row r="2" spans="2:9" ht="22.5" customHeight="1" x14ac:dyDescent="0.25">
      <c r="B2" s="52" t="s">
        <v>42</v>
      </c>
      <c r="C2" s="52" t="s">
        <v>43</v>
      </c>
      <c r="D2" s="52" t="s">
        <v>133</v>
      </c>
      <c r="E2" s="52" t="s">
        <v>134</v>
      </c>
    </row>
    <row r="3" spans="2:9" ht="20.100000000000001" customHeight="1" x14ac:dyDescent="0.25">
      <c r="B3" s="233" t="s">
        <v>54</v>
      </c>
      <c r="C3" s="234"/>
      <c r="D3" s="234"/>
      <c r="E3" s="235"/>
    </row>
    <row r="4" spans="2:9" ht="20.100000000000001" customHeight="1" x14ac:dyDescent="0.25">
      <c r="B4" s="50" t="s">
        <v>135</v>
      </c>
      <c r="C4" s="50" t="s">
        <v>136</v>
      </c>
      <c r="D4" s="51">
        <v>2.2000000000000002</v>
      </c>
      <c r="E4" s="53">
        <v>2.2000000000000002</v>
      </c>
    </row>
    <row r="5" spans="2:9" ht="20.100000000000001" customHeight="1" x14ac:dyDescent="0.25">
      <c r="B5" s="50" t="s">
        <v>137</v>
      </c>
      <c r="C5" s="50" t="s">
        <v>138</v>
      </c>
      <c r="D5" s="51">
        <v>0.78</v>
      </c>
      <c r="E5" s="51">
        <v>0.78</v>
      </c>
    </row>
    <row r="6" spans="2:9" ht="20.100000000000001" customHeight="1" x14ac:dyDescent="0.25">
      <c r="B6" s="83" t="s">
        <v>141</v>
      </c>
      <c r="C6" s="83" t="s">
        <v>142</v>
      </c>
      <c r="D6" s="55">
        <v>1.1100000000000001</v>
      </c>
      <c r="E6" s="55">
        <v>1.1100000000000001</v>
      </c>
    </row>
    <row r="7" spans="2:9" ht="20.100000000000001" customHeight="1" x14ac:dyDescent="0.25">
      <c r="B7" s="83" t="s">
        <v>139</v>
      </c>
      <c r="C7" s="83" t="s">
        <v>140</v>
      </c>
      <c r="D7" s="55">
        <v>0.17</v>
      </c>
      <c r="E7" s="55">
        <v>0.17</v>
      </c>
      <c r="F7" s="134"/>
      <c r="G7" s="134"/>
    </row>
    <row r="8" spans="2:9" ht="20.100000000000001" customHeight="1" x14ac:dyDescent="0.25">
      <c r="B8" s="83" t="s">
        <v>145</v>
      </c>
      <c r="C8" s="83" t="s">
        <v>146</v>
      </c>
      <c r="D8" s="55">
        <v>0.24</v>
      </c>
      <c r="E8" s="55">
        <v>0.24</v>
      </c>
      <c r="F8" s="134"/>
      <c r="G8" s="134"/>
    </row>
    <row r="9" spans="2:9" ht="20.100000000000001" customHeight="1" x14ac:dyDescent="0.25">
      <c r="B9" s="83" t="s">
        <v>255</v>
      </c>
      <c r="C9" s="105" t="s">
        <v>256</v>
      </c>
      <c r="D9" s="97">
        <v>1</v>
      </c>
      <c r="E9" s="97">
        <v>1</v>
      </c>
      <c r="F9" s="134"/>
      <c r="G9" s="134"/>
    </row>
    <row r="10" spans="2:9" ht="20.100000000000001" customHeight="1" x14ac:dyDescent="0.25">
      <c r="B10" s="236" t="s">
        <v>71</v>
      </c>
      <c r="C10" s="237"/>
      <c r="D10" s="237"/>
      <c r="E10" s="238"/>
      <c r="F10" s="134"/>
      <c r="G10" s="134"/>
    </row>
    <row r="11" spans="2:9" ht="20.100000000000001" customHeight="1" x14ac:dyDescent="0.25">
      <c r="B11" s="83" t="s">
        <v>147</v>
      </c>
      <c r="C11" s="83" t="s">
        <v>148</v>
      </c>
      <c r="D11" s="55">
        <v>0.71</v>
      </c>
      <c r="E11" s="55">
        <v>0.71</v>
      </c>
      <c r="F11" s="134"/>
      <c r="G11" s="134"/>
    </row>
    <row r="12" spans="2:9" ht="20.100000000000001" customHeight="1" x14ac:dyDescent="0.25">
      <c r="B12" s="83" t="s">
        <v>72</v>
      </c>
      <c r="C12" s="83" t="s">
        <v>73</v>
      </c>
      <c r="D12" s="55">
        <v>0.45</v>
      </c>
      <c r="E12" s="55">
        <v>0.45</v>
      </c>
      <c r="F12" s="134"/>
      <c r="G12" s="134"/>
    </row>
    <row r="13" spans="2:9" ht="20.100000000000001" customHeight="1" x14ac:dyDescent="0.25">
      <c r="B13" s="236" t="s">
        <v>74</v>
      </c>
      <c r="C13" s="237"/>
      <c r="D13" s="237"/>
      <c r="E13" s="238"/>
    </row>
    <row r="14" spans="2:9" ht="20.100000000000001" customHeight="1" x14ac:dyDescent="0.25">
      <c r="B14" s="83" t="s">
        <v>78</v>
      </c>
      <c r="C14" s="83" t="s">
        <v>79</v>
      </c>
      <c r="D14" s="55">
        <v>7.1</v>
      </c>
      <c r="E14" s="55">
        <v>7.1</v>
      </c>
    </row>
    <row r="15" spans="2:9" ht="20.100000000000001" customHeight="1" x14ac:dyDescent="0.25">
      <c r="B15" s="236" t="s">
        <v>85</v>
      </c>
      <c r="C15" s="237"/>
      <c r="D15" s="237"/>
      <c r="E15" s="238"/>
    </row>
    <row r="16" spans="2:9" ht="20.100000000000001" customHeight="1" x14ac:dyDescent="0.25">
      <c r="B16" s="50" t="s">
        <v>149</v>
      </c>
      <c r="C16" s="50" t="s">
        <v>150</v>
      </c>
      <c r="D16" s="55">
        <v>6.35</v>
      </c>
      <c r="E16" s="55">
        <v>6.35</v>
      </c>
      <c r="I16" s="135"/>
    </row>
    <row r="17" spans="2:9" ht="20.100000000000001" customHeight="1" x14ac:dyDescent="0.25">
      <c r="B17" s="83" t="s">
        <v>153</v>
      </c>
      <c r="C17" s="83" t="s">
        <v>154</v>
      </c>
      <c r="D17" s="55">
        <v>2.25</v>
      </c>
      <c r="E17" s="55">
        <v>2.25</v>
      </c>
      <c r="I17" s="135"/>
    </row>
    <row r="18" spans="2:9" ht="20.100000000000001" customHeight="1" x14ac:dyDescent="0.25">
      <c r="B18" s="83" t="s">
        <v>151</v>
      </c>
      <c r="C18" s="83" t="s">
        <v>152</v>
      </c>
      <c r="D18" s="55">
        <v>1.9</v>
      </c>
      <c r="E18" s="55">
        <v>1.9</v>
      </c>
      <c r="F18" s="134"/>
      <c r="G18" s="134"/>
      <c r="I18" s="135"/>
    </row>
    <row r="19" spans="2:9" ht="15.75" customHeight="1" x14ac:dyDescent="0.25">
      <c r="B19" s="116" t="s">
        <v>318</v>
      </c>
      <c r="C19" s="116" t="s">
        <v>319</v>
      </c>
      <c r="D19" s="55">
        <v>2.29</v>
      </c>
      <c r="E19" s="55">
        <v>2.29</v>
      </c>
      <c r="F19" s="134"/>
      <c r="G19" s="134"/>
      <c r="I19" s="135"/>
    </row>
    <row r="20" spans="2:9" ht="20.100000000000001" customHeight="1" x14ac:dyDescent="0.25">
      <c r="B20" s="236" t="s">
        <v>95</v>
      </c>
      <c r="C20" s="237"/>
      <c r="D20" s="237"/>
      <c r="E20" s="238"/>
    </row>
    <row r="21" spans="2:9" ht="20.100000000000001" customHeight="1" x14ac:dyDescent="0.25">
      <c r="B21" s="50" t="s">
        <v>99</v>
      </c>
      <c r="C21" s="50" t="s">
        <v>100</v>
      </c>
      <c r="D21" s="97">
        <v>9</v>
      </c>
      <c r="E21" s="97">
        <v>9</v>
      </c>
    </row>
    <row r="22" spans="2:9" ht="20.100000000000001" customHeight="1" x14ac:dyDescent="0.25">
      <c r="B22" s="83" t="s">
        <v>41</v>
      </c>
      <c r="C22" s="83" t="s">
        <v>96</v>
      </c>
      <c r="D22" s="97">
        <v>102</v>
      </c>
      <c r="E22" s="97">
        <v>102</v>
      </c>
    </row>
    <row r="23" spans="2:9" ht="20.100000000000001" customHeight="1" x14ac:dyDescent="0.25">
      <c r="B23" s="50" t="s">
        <v>101</v>
      </c>
      <c r="C23" s="50" t="s">
        <v>102</v>
      </c>
      <c r="D23" s="97">
        <v>22.99</v>
      </c>
      <c r="E23" s="97">
        <v>22.99</v>
      </c>
    </row>
    <row r="24" spans="2:9" ht="20.100000000000001" customHeight="1" x14ac:dyDescent="0.25">
      <c r="B24" s="83" t="s">
        <v>157</v>
      </c>
      <c r="C24" s="83" t="s">
        <v>158</v>
      </c>
      <c r="D24" s="97">
        <v>13.5</v>
      </c>
      <c r="E24" s="97">
        <v>13.5</v>
      </c>
    </row>
    <row r="25" spans="2:9" ht="16.5" customHeight="1" x14ac:dyDescent="0.25">
      <c r="B25" s="241" t="s">
        <v>104</v>
      </c>
      <c r="C25" s="234"/>
      <c r="D25" s="234"/>
      <c r="E25" s="239"/>
    </row>
    <row r="26" spans="2:9" ht="20.100000000000001" customHeight="1" x14ac:dyDescent="0.25">
      <c r="B26" s="83" t="s">
        <v>159</v>
      </c>
      <c r="C26" s="83" t="s">
        <v>160</v>
      </c>
      <c r="D26" s="97">
        <v>0.37</v>
      </c>
      <c r="E26" s="97">
        <v>0.37</v>
      </c>
    </row>
    <row r="27" spans="2:9" ht="23.25" customHeight="1" x14ac:dyDescent="0.25">
      <c r="B27" s="240" t="s">
        <v>332</v>
      </c>
      <c r="C27" s="240"/>
      <c r="D27" s="240"/>
      <c r="E27" s="240"/>
    </row>
    <row r="28" spans="2:9" ht="24" customHeight="1" x14ac:dyDescent="0.25">
      <c r="B28" s="52" t="s">
        <v>42</v>
      </c>
      <c r="C28" s="52" t="s">
        <v>43</v>
      </c>
      <c r="D28" s="52" t="s">
        <v>133</v>
      </c>
      <c r="E28" s="52" t="s">
        <v>134</v>
      </c>
    </row>
    <row r="29" spans="2:9" ht="20.100000000000001" customHeight="1" x14ac:dyDescent="0.25">
      <c r="B29" s="233" t="s">
        <v>54</v>
      </c>
      <c r="C29" s="234"/>
      <c r="D29" s="234"/>
      <c r="E29" s="235"/>
    </row>
    <row r="30" spans="2:9" ht="20.100000000000001" customHeight="1" x14ac:dyDescent="0.25">
      <c r="B30" s="50" t="s">
        <v>165</v>
      </c>
      <c r="C30" s="50" t="s">
        <v>166</v>
      </c>
      <c r="D30" s="51">
        <v>0.94</v>
      </c>
      <c r="E30" s="51">
        <v>0.94</v>
      </c>
    </row>
    <row r="31" spans="2:9" ht="20.100000000000001" customHeight="1" x14ac:dyDescent="0.25">
      <c r="B31" s="54" t="s">
        <v>169</v>
      </c>
      <c r="C31" s="54" t="s">
        <v>170</v>
      </c>
      <c r="D31" s="55">
        <v>1</v>
      </c>
      <c r="E31" s="55">
        <v>1</v>
      </c>
    </row>
    <row r="32" spans="2:9" ht="20.100000000000001" customHeight="1" x14ac:dyDescent="0.25">
      <c r="B32" s="50" t="s">
        <v>171</v>
      </c>
      <c r="C32" s="50" t="s">
        <v>172</v>
      </c>
      <c r="D32" s="55">
        <v>0.75</v>
      </c>
      <c r="E32" s="55">
        <v>0.75</v>
      </c>
    </row>
    <row r="33" spans="2:5" ht="20.100000000000001" customHeight="1" x14ac:dyDescent="0.25">
      <c r="B33" s="50" t="s">
        <v>177</v>
      </c>
      <c r="C33" s="50" t="s">
        <v>178</v>
      </c>
      <c r="D33" s="51">
        <v>1</v>
      </c>
      <c r="E33" s="55">
        <v>1</v>
      </c>
    </row>
    <row r="34" spans="2:5" ht="20.100000000000001" customHeight="1" x14ac:dyDescent="0.25">
      <c r="B34" s="50" t="s">
        <v>181</v>
      </c>
      <c r="C34" s="50" t="s">
        <v>182</v>
      </c>
      <c r="D34" s="51">
        <v>1</v>
      </c>
      <c r="E34" s="51">
        <v>1</v>
      </c>
    </row>
    <row r="35" spans="2:5" ht="20.100000000000001" customHeight="1" x14ac:dyDescent="0.25">
      <c r="B35" s="50" t="s">
        <v>278</v>
      </c>
      <c r="C35" s="50" t="s">
        <v>279</v>
      </c>
      <c r="D35" s="103">
        <v>1</v>
      </c>
      <c r="E35" s="51">
        <v>1</v>
      </c>
    </row>
    <row r="36" spans="2:5" ht="20.100000000000001" customHeight="1" x14ac:dyDescent="0.25">
      <c r="B36" s="50" t="s">
        <v>167</v>
      </c>
      <c r="C36" s="50" t="s">
        <v>168</v>
      </c>
      <c r="D36" s="103">
        <v>1</v>
      </c>
      <c r="E36" s="51">
        <v>1</v>
      </c>
    </row>
    <row r="37" spans="2:5" ht="20.100000000000001" customHeight="1" x14ac:dyDescent="0.25">
      <c r="B37" s="50" t="s">
        <v>179</v>
      </c>
      <c r="C37" s="50" t="s">
        <v>180</v>
      </c>
      <c r="D37" s="103">
        <v>1.01</v>
      </c>
      <c r="E37" s="51">
        <v>1.01</v>
      </c>
    </row>
    <row r="38" spans="2:5" ht="20.100000000000001" customHeight="1" x14ac:dyDescent="0.25">
      <c r="B38" s="50" t="s">
        <v>294</v>
      </c>
      <c r="C38" s="50" t="s">
        <v>295</v>
      </c>
      <c r="D38" s="97">
        <v>0.85</v>
      </c>
      <c r="E38" s="97">
        <v>0.85</v>
      </c>
    </row>
    <row r="39" spans="2:5" ht="20.100000000000001" customHeight="1" x14ac:dyDescent="0.25">
      <c r="B39" s="50" t="s">
        <v>175</v>
      </c>
      <c r="C39" s="50" t="s">
        <v>176</v>
      </c>
      <c r="D39" s="97">
        <v>0.31</v>
      </c>
      <c r="E39" s="97">
        <v>0.31</v>
      </c>
    </row>
    <row r="40" spans="2:5" ht="20.100000000000001" customHeight="1" x14ac:dyDescent="0.25">
      <c r="B40" s="50" t="s">
        <v>301</v>
      </c>
      <c r="C40" s="50" t="s">
        <v>302</v>
      </c>
      <c r="D40" s="97">
        <v>1</v>
      </c>
      <c r="E40" s="97">
        <v>1</v>
      </c>
    </row>
    <row r="41" spans="2:5" ht="20.100000000000001" customHeight="1" x14ac:dyDescent="0.25">
      <c r="B41" s="50" t="s">
        <v>271</v>
      </c>
      <c r="C41" s="50" t="s">
        <v>272</v>
      </c>
      <c r="D41" s="130">
        <v>0.11</v>
      </c>
      <c r="E41" s="130">
        <v>0.11</v>
      </c>
    </row>
    <row r="42" spans="2:5" ht="20.100000000000001" customHeight="1" x14ac:dyDescent="0.25">
      <c r="B42" s="50" t="s">
        <v>322</v>
      </c>
      <c r="C42" s="50" t="s">
        <v>323</v>
      </c>
      <c r="D42" s="130">
        <v>0.09</v>
      </c>
      <c r="E42" s="130">
        <v>0.09</v>
      </c>
    </row>
    <row r="43" spans="2:5" ht="20.100000000000001" customHeight="1" x14ac:dyDescent="0.25">
      <c r="B43" s="50" t="s">
        <v>109</v>
      </c>
      <c r="C43" s="50" t="s">
        <v>110</v>
      </c>
      <c r="D43" s="130">
        <v>0.23</v>
      </c>
      <c r="E43" s="130">
        <v>0.23</v>
      </c>
    </row>
    <row r="44" spans="2:5" ht="20.100000000000001" customHeight="1" x14ac:dyDescent="0.25">
      <c r="B44" s="83" t="s">
        <v>173</v>
      </c>
      <c r="C44" s="83" t="s">
        <v>174</v>
      </c>
      <c r="D44" s="130">
        <v>0.09</v>
      </c>
      <c r="E44" s="130">
        <v>0.1</v>
      </c>
    </row>
    <row r="45" spans="2:5" ht="23.25" customHeight="1" x14ac:dyDescent="0.25">
      <c r="B45" s="240" t="s">
        <v>332</v>
      </c>
      <c r="C45" s="240"/>
      <c r="D45" s="240"/>
      <c r="E45" s="240"/>
    </row>
    <row r="46" spans="2:5" ht="27.75" customHeight="1" x14ac:dyDescent="0.25">
      <c r="B46" s="52" t="s">
        <v>42</v>
      </c>
      <c r="C46" s="52" t="s">
        <v>43</v>
      </c>
      <c r="D46" s="52" t="s">
        <v>133</v>
      </c>
      <c r="E46" s="52" t="s">
        <v>134</v>
      </c>
    </row>
    <row r="47" spans="2:5" ht="18" customHeight="1" x14ac:dyDescent="0.25">
      <c r="B47" s="236" t="s">
        <v>71</v>
      </c>
      <c r="C47" s="237"/>
      <c r="D47" s="237"/>
      <c r="E47" s="238"/>
    </row>
    <row r="48" spans="2:5" ht="18" customHeight="1" x14ac:dyDescent="0.25">
      <c r="B48" s="50" t="s">
        <v>259</v>
      </c>
      <c r="C48" s="50" t="s">
        <v>260</v>
      </c>
      <c r="D48" s="97">
        <v>0.82</v>
      </c>
      <c r="E48" s="97">
        <v>0.82</v>
      </c>
    </row>
    <row r="49" spans="2:7" ht="18" customHeight="1" x14ac:dyDescent="0.25">
      <c r="B49" s="236" t="s">
        <v>275</v>
      </c>
      <c r="C49" s="237"/>
      <c r="D49" s="237"/>
      <c r="E49" s="238"/>
    </row>
    <row r="50" spans="2:7" ht="18" customHeight="1" x14ac:dyDescent="0.25">
      <c r="B50" s="54" t="s">
        <v>298</v>
      </c>
      <c r="C50" s="54" t="s">
        <v>299</v>
      </c>
      <c r="D50" s="97">
        <v>0.69</v>
      </c>
      <c r="E50" s="97">
        <v>0.69</v>
      </c>
    </row>
    <row r="51" spans="2:7" ht="18" customHeight="1" x14ac:dyDescent="0.25">
      <c r="B51" s="54" t="s">
        <v>183</v>
      </c>
      <c r="C51" s="54" t="s">
        <v>184</v>
      </c>
      <c r="D51" s="97">
        <v>1.26</v>
      </c>
      <c r="E51" s="97">
        <v>1.26</v>
      </c>
      <c r="F51" s="147"/>
      <c r="G51" s="147"/>
    </row>
    <row r="52" spans="2:7" ht="18" customHeight="1" x14ac:dyDescent="0.25">
      <c r="B52" s="236" t="s">
        <v>74</v>
      </c>
      <c r="C52" s="237"/>
      <c r="D52" s="237"/>
      <c r="E52" s="238"/>
    </row>
    <row r="53" spans="2:7" ht="18" customHeight="1" x14ac:dyDescent="0.25">
      <c r="B53" s="50" t="s">
        <v>185</v>
      </c>
      <c r="C53" s="50" t="s">
        <v>186</v>
      </c>
      <c r="D53" s="51">
        <v>1</v>
      </c>
      <c r="E53" s="55">
        <v>1</v>
      </c>
    </row>
    <row r="54" spans="2:7" ht="18" customHeight="1" x14ac:dyDescent="0.25">
      <c r="B54" s="236" t="s">
        <v>85</v>
      </c>
      <c r="C54" s="237"/>
      <c r="D54" s="237"/>
      <c r="E54" s="238"/>
    </row>
    <row r="55" spans="2:7" ht="18" customHeight="1" x14ac:dyDescent="0.25">
      <c r="B55" s="50" t="s">
        <v>189</v>
      </c>
      <c r="C55" s="50" t="s">
        <v>190</v>
      </c>
      <c r="D55" s="55">
        <v>100</v>
      </c>
      <c r="E55" s="55">
        <v>100</v>
      </c>
    </row>
    <row r="56" spans="2:7" ht="18" customHeight="1" x14ac:dyDescent="0.25">
      <c r="B56" s="50" t="s">
        <v>309</v>
      </c>
      <c r="C56" s="50" t="s">
        <v>310</v>
      </c>
      <c r="D56" s="51">
        <v>2.86</v>
      </c>
      <c r="E56" s="53">
        <v>2.86</v>
      </c>
    </row>
    <row r="57" spans="2:7" ht="18" customHeight="1" x14ac:dyDescent="0.25">
      <c r="B57" s="233" t="s">
        <v>104</v>
      </c>
      <c r="C57" s="234"/>
      <c r="D57" s="234"/>
      <c r="E57" s="239"/>
    </row>
    <row r="58" spans="2:7" ht="18" customHeight="1" x14ac:dyDescent="0.25">
      <c r="B58" s="54" t="s">
        <v>191</v>
      </c>
      <c r="C58" s="54" t="s">
        <v>192</v>
      </c>
      <c r="D58" s="55" t="s">
        <v>193</v>
      </c>
      <c r="E58" s="55" t="s">
        <v>193</v>
      </c>
    </row>
    <row r="59" spans="2:7" ht="16.5" customHeight="1" x14ac:dyDescent="0.25">
      <c r="B59" s="240" t="s">
        <v>333</v>
      </c>
      <c r="C59" s="240"/>
      <c r="D59" s="240"/>
      <c r="E59" s="240"/>
    </row>
    <row r="60" spans="2:7" ht="15.75" customHeight="1" x14ac:dyDescent="0.25">
      <c r="B60" s="52" t="s">
        <v>42</v>
      </c>
      <c r="C60" s="52" t="s">
        <v>43</v>
      </c>
      <c r="D60" s="52" t="s">
        <v>133</v>
      </c>
      <c r="E60" s="52" t="s">
        <v>134</v>
      </c>
    </row>
    <row r="61" spans="2:7" x14ac:dyDescent="0.25">
      <c r="B61" s="236" t="s">
        <v>85</v>
      </c>
      <c r="C61" s="237"/>
      <c r="D61" s="237"/>
      <c r="E61" s="238"/>
    </row>
    <row r="62" spans="2:7" x14ac:dyDescent="0.25">
      <c r="B62" s="83" t="s">
        <v>196</v>
      </c>
      <c r="C62" s="83" t="s">
        <v>197</v>
      </c>
      <c r="D62" s="51">
        <v>1.36</v>
      </c>
      <c r="E62" s="53">
        <v>1.36</v>
      </c>
    </row>
    <row r="63" spans="2:7" x14ac:dyDescent="0.25">
      <c r="B63" s="83" t="s">
        <v>125</v>
      </c>
      <c r="C63" s="83" t="s">
        <v>126</v>
      </c>
      <c r="D63" s="51">
        <v>1.86</v>
      </c>
      <c r="E63" s="53">
        <v>1.86</v>
      </c>
    </row>
  </sheetData>
  <mergeCells count="17">
    <mergeCell ref="B61:E61"/>
    <mergeCell ref="B57:E57"/>
    <mergeCell ref="B54:E54"/>
    <mergeCell ref="B59:E59"/>
    <mergeCell ref="B25:E25"/>
    <mergeCell ref="B52:E52"/>
    <mergeCell ref="B27:E27"/>
    <mergeCell ref="B29:E29"/>
    <mergeCell ref="B45:E45"/>
    <mergeCell ref="B49:E49"/>
    <mergeCell ref="B47:E47"/>
    <mergeCell ref="B1:E1"/>
    <mergeCell ref="B3:E3"/>
    <mergeCell ref="B20:E20"/>
    <mergeCell ref="B13:E13"/>
    <mergeCell ref="B15:E15"/>
    <mergeCell ref="B10:E1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1"/>
  <sheetViews>
    <sheetView rightToLeft="1" workbookViewId="0">
      <selection activeCell="K11" sqref="K11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50" t="s">
        <v>339</v>
      </c>
      <c r="C1" s="250"/>
    </row>
    <row r="2" spans="2:6" ht="18" customHeight="1" x14ac:dyDescent="0.3">
      <c r="B2" s="251" t="s">
        <v>340</v>
      </c>
      <c r="C2" s="251"/>
      <c r="D2" s="251"/>
      <c r="E2" s="251"/>
    </row>
    <row r="3" spans="2:6" ht="21.95" customHeight="1" x14ac:dyDescent="0.3">
      <c r="B3" s="250"/>
      <c r="C3" s="250"/>
      <c r="D3" s="250"/>
    </row>
    <row r="4" spans="2:6" ht="21.95" customHeight="1" x14ac:dyDescent="0.3">
      <c r="B4" s="247" t="s">
        <v>341</v>
      </c>
      <c r="C4" s="247"/>
      <c r="D4" s="247"/>
      <c r="E4" s="247"/>
      <c r="F4" s="247"/>
    </row>
    <row r="5" spans="2:6" x14ac:dyDescent="0.3">
      <c r="B5" s="149" t="s">
        <v>28</v>
      </c>
      <c r="C5" s="150" t="s">
        <v>43</v>
      </c>
      <c r="D5" s="150" t="s">
        <v>51</v>
      </c>
      <c r="E5" s="150" t="s">
        <v>31</v>
      </c>
      <c r="F5" s="150" t="s">
        <v>53</v>
      </c>
    </row>
    <row r="6" spans="2:6" ht="21.95" customHeight="1" x14ac:dyDescent="0.3">
      <c r="B6" s="252" t="s">
        <v>54</v>
      </c>
      <c r="C6" s="253"/>
      <c r="D6" s="253"/>
      <c r="E6" s="253"/>
      <c r="F6" s="254"/>
    </row>
    <row r="7" spans="2:6" ht="21.95" customHeight="1" x14ac:dyDescent="0.3">
      <c r="B7" s="151" t="s">
        <v>342</v>
      </c>
      <c r="C7" s="152" t="s">
        <v>144</v>
      </c>
      <c r="D7" s="153">
        <v>3</v>
      </c>
      <c r="E7" s="153">
        <v>206245</v>
      </c>
      <c r="F7" s="153">
        <v>18562.05</v>
      </c>
    </row>
    <row r="8" spans="2:6" ht="21.95" customHeight="1" x14ac:dyDescent="0.3">
      <c r="B8" s="151" t="s">
        <v>343</v>
      </c>
      <c r="C8" s="152" t="s">
        <v>288</v>
      </c>
      <c r="D8" s="153">
        <v>3</v>
      </c>
      <c r="E8" s="153">
        <v>460465</v>
      </c>
      <c r="F8" s="153">
        <v>791999.8</v>
      </c>
    </row>
    <row r="9" spans="2:6" ht="21.95" customHeight="1" x14ac:dyDescent="0.3">
      <c r="B9" s="248" t="s">
        <v>66</v>
      </c>
      <c r="C9" s="249"/>
      <c r="D9" s="153">
        <f>SUM(D7:D8)</f>
        <v>6</v>
      </c>
      <c r="E9" s="153">
        <f>SUM(E7:E8)</f>
        <v>666710</v>
      </c>
      <c r="F9" s="153">
        <f>SUM(F7:F8)</f>
        <v>810561.85000000009</v>
      </c>
    </row>
    <row r="10" spans="2:6" ht="21.75" customHeight="1" x14ac:dyDescent="0.3">
      <c r="B10" s="244" t="s">
        <v>344</v>
      </c>
      <c r="C10" s="245"/>
      <c r="D10" s="245"/>
      <c r="E10" s="245"/>
      <c r="F10" s="246"/>
    </row>
    <row r="11" spans="2:6" ht="22.5" customHeight="1" x14ac:dyDescent="0.3">
      <c r="B11" s="151" t="s">
        <v>345</v>
      </c>
      <c r="C11" s="152" t="s">
        <v>297</v>
      </c>
      <c r="D11" s="153">
        <v>3</v>
      </c>
      <c r="E11" s="153">
        <v>483861</v>
      </c>
      <c r="F11" s="153">
        <v>24676911</v>
      </c>
    </row>
    <row r="12" spans="2:6" ht="20.25" customHeight="1" x14ac:dyDescent="0.3">
      <c r="B12" s="242" t="s">
        <v>346</v>
      </c>
      <c r="C12" s="243"/>
      <c r="D12" s="153">
        <f>SUM(D11)</f>
        <v>3</v>
      </c>
      <c r="E12" s="153">
        <f>SUM(E11)</f>
        <v>483861</v>
      </c>
      <c r="F12" s="153">
        <f>SUM(F11)</f>
        <v>24676911</v>
      </c>
    </row>
    <row r="13" spans="2:6" ht="21" customHeight="1" x14ac:dyDescent="0.3">
      <c r="B13" s="242" t="s">
        <v>347</v>
      </c>
      <c r="C13" s="243"/>
      <c r="D13" s="153">
        <f>D9+D12</f>
        <v>9</v>
      </c>
      <c r="E13" s="153">
        <f>E9+E12</f>
        <v>1150571</v>
      </c>
      <c r="F13" s="153">
        <f>F9+F12</f>
        <v>25487472.850000001</v>
      </c>
    </row>
    <row r="14" spans="2:6" x14ac:dyDescent="0.3">
      <c r="B14" s="154"/>
      <c r="C14" s="154"/>
      <c r="D14" s="154"/>
      <c r="E14" s="154"/>
      <c r="F14" s="154"/>
    </row>
    <row r="15" spans="2:6" x14ac:dyDescent="0.3">
      <c r="B15" s="247" t="s">
        <v>348</v>
      </c>
      <c r="C15" s="247"/>
      <c r="D15" s="247"/>
      <c r="E15" s="247"/>
      <c r="F15" s="247"/>
    </row>
    <row r="16" spans="2:6" x14ac:dyDescent="0.3">
      <c r="B16" s="155" t="s">
        <v>28</v>
      </c>
      <c r="C16" s="156" t="s">
        <v>43</v>
      </c>
      <c r="D16" s="156" t="s">
        <v>51</v>
      </c>
      <c r="E16" s="156" t="s">
        <v>31</v>
      </c>
      <c r="F16" s="156" t="s">
        <v>53</v>
      </c>
    </row>
    <row r="17" spans="2:6" ht="21.75" customHeight="1" x14ac:dyDescent="0.3">
      <c r="B17" s="244" t="s">
        <v>54</v>
      </c>
      <c r="C17" s="245"/>
      <c r="D17" s="245"/>
      <c r="E17" s="245"/>
      <c r="F17" s="246"/>
    </row>
    <row r="18" spans="2:6" ht="21.75" customHeight="1" x14ac:dyDescent="0.3">
      <c r="B18" s="151" t="s">
        <v>316</v>
      </c>
      <c r="C18" s="152" t="s">
        <v>317</v>
      </c>
      <c r="D18" s="153">
        <v>14</v>
      </c>
      <c r="E18" s="153">
        <v>11000000</v>
      </c>
      <c r="F18" s="153">
        <v>44139000</v>
      </c>
    </row>
    <row r="19" spans="2:6" ht="21.75" customHeight="1" x14ac:dyDescent="0.3">
      <c r="B19" s="151" t="s">
        <v>343</v>
      </c>
      <c r="C19" s="152" t="s">
        <v>288</v>
      </c>
      <c r="D19" s="153">
        <v>45</v>
      </c>
      <c r="E19" s="153">
        <v>225000000</v>
      </c>
      <c r="F19" s="153">
        <v>382500000</v>
      </c>
    </row>
    <row r="20" spans="2:6" ht="21.75" customHeight="1" x14ac:dyDescent="0.3">
      <c r="B20" s="248" t="s">
        <v>66</v>
      </c>
      <c r="C20" s="249"/>
      <c r="D20" s="153">
        <f>SUM(D18:D19)</f>
        <v>59</v>
      </c>
      <c r="E20" s="153">
        <f>SUM(E18:E19)</f>
        <v>236000000</v>
      </c>
      <c r="F20" s="153">
        <f>SUM(F18:F19)</f>
        <v>426639000</v>
      </c>
    </row>
    <row r="21" spans="2:6" x14ac:dyDescent="0.3">
      <c r="B21" s="242" t="s">
        <v>347</v>
      </c>
      <c r="C21" s="243"/>
      <c r="D21" s="153">
        <f>D20</f>
        <v>59</v>
      </c>
      <c r="E21" s="153">
        <f>E20</f>
        <v>236000000</v>
      </c>
      <c r="F21" s="153">
        <f>F20</f>
        <v>426639000</v>
      </c>
    </row>
  </sheetData>
  <mergeCells count="13">
    <mergeCell ref="B9:C9"/>
    <mergeCell ref="B1:C1"/>
    <mergeCell ref="B2:E2"/>
    <mergeCell ref="B3:D3"/>
    <mergeCell ref="B4:F4"/>
    <mergeCell ref="B6:F6"/>
    <mergeCell ref="B21:C21"/>
    <mergeCell ref="B10:F10"/>
    <mergeCell ref="B12:C12"/>
    <mergeCell ref="B13:C13"/>
    <mergeCell ref="B15:F15"/>
    <mergeCell ref="B17:F17"/>
    <mergeCell ref="B20:C20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D22" sqref="D22:I2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5" t="s">
        <v>327</v>
      </c>
      <c r="C2" s="175"/>
      <c r="D2" s="175"/>
      <c r="E2" s="175"/>
      <c r="F2" s="59"/>
      <c r="G2" s="59"/>
      <c r="H2" s="59"/>
      <c r="I2" s="60"/>
    </row>
    <row r="3" spans="2:9" ht="17.25" customHeight="1" x14ac:dyDescent="0.25">
      <c r="B3" s="263" t="s">
        <v>334</v>
      </c>
      <c r="C3" s="263"/>
      <c r="D3" s="263"/>
      <c r="E3" s="263"/>
      <c r="F3" s="263"/>
      <c r="G3" s="263"/>
      <c r="H3" s="263"/>
      <c r="I3" s="263"/>
    </row>
    <row r="4" spans="2:9" ht="17.25" customHeight="1" x14ac:dyDescent="0.25">
      <c r="B4" s="141" t="s">
        <v>42</v>
      </c>
      <c r="C4" s="142" t="s">
        <v>43</v>
      </c>
      <c r="D4" s="142" t="s">
        <v>45</v>
      </c>
      <c r="E4" s="142" t="s">
        <v>46</v>
      </c>
      <c r="F4" s="142" t="s">
        <v>47</v>
      </c>
      <c r="G4" s="143" t="s">
        <v>51</v>
      </c>
      <c r="H4" s="142" t="s">
        <v>52</v>
      </c>
      <c r="I4" s="142" t="s">
        <v>53</v>
      </c>
    </row>
    <row r="5" spans="2:9" ht="17.25" customHeight="1" x14ac:dyDescent="0.25">
      <c r="B5" s="264" t="s">
        <v>54</v>
      </c>
      <c r="C5" s="265"/>
      <c r="D5" s="265"/>
      <c r="E5" s="265"/>
      <c r="F5" s="265"/>
      <c r="G5" s="265"/>
      <c r="H5" s="265"/>
      <c r="I5" s="266"/>
    </row>
    <row r="6" spans="2:9" ht="17.25" customHeight="1" x14ac:dyDescent="0.25">
      <c r="B6" s="95" t="s">
        <v>252</v>
      </c>
      <c r="C6" s="96" t="s">
        <v>202</v>
      </c>
      <c r="D6" s="96">
        <v>0.16</v>
      </c>
      <c r="E6" s="96">
        <v>0.16</v>
      </c>
      <c r="F6" s="96">
        <v>0.16</v>
      </c>
      <c r="G6" s="144">
        <v>14</v>
      </c>
      <c r="H6" s="145">
        <v>55006212</v>
      </c>
      <c r="I6" s="145">
        <v>8800993.9199999999</v>
      </c>
    </row>
    <row r="7" spans="2:9" ht="17.25" customHeight="1" x14ac:dyDescent="0.25">
      <c r="B7" s="267" t="s">
        <v>324</v>
      </c>
      <c r="C7" s="268"/>
      <c r="D7" s="269"/>
      <c r="E7" s="269"/>
      <c r="F7" s="269"/>
      <c r="G7" s="145">
        <v>14</v>
      </c>
      <c r="H7" s="145">
        <v>55006212</v>
      </c>
      <c r="I7" s="145">
        <v>8800993.9199999999</v>
      </c>
    </row>
    <row r="8" spans="2:9" ht="17.25" customHeight="1" x14ac:dyDescent="0.25">
      <c r="B8" s="270" t="s">
        <v>325</v>
      </c>
      <c r="C8" s="271"/>
      <c r="D8" s="272"/>
      <c r="E8" s="272"/>
      <c r="F8" s="272"/>
      <c r="G8" s="146">
        <v>14</v>
      </c>
      <c r="H8" s="146">
        <v>55006212</v>
      </c>
      <c r="I8" s="146">
        <v>8800993.9199999999</v>
      </c>
    </row>
    <row r="9" spans="2:9" ht="18.75" x14ac:dyDescent="0.25">
      <c r="B9" s="273" t="s">
        <v>198</v>
      </c>
      <c r="C9" s="273"/>
      <c r="D9" s="273"/>
      <c r="E9" s="273"/>
      <c r="F9" s="273"/>
      <c r="G9" s="273"/>
      <c r="H9" s="273"/>
      <c r="I9" s="273"/>
    </row>
    <row r="10" spans="2:9" ht="21" customHeight="1" x14ac:dyDescent="0.25">
      <c r="B10" s="67" t="s">
        <v>42</v>
      </c>
      <c r="C10" s="69" t="s">
        <v>43</v>
      </c>
      <c r="D10" s="277" t="s">
        <v>133</v>
      </c>
      <c r="E10" s="278"/>
      <c r="F10" s="278"/>
      <c r="G10" s="278"/>
      <c r="H10" s="278"/>
      <c r="I10" s="279"/>
    </row>
    <row r="11" spans="2:9" ht="15.75" x14ac:dyDescent="0.25">
      <c r="B11" s="274" t="s">
        <v>54</v>
      </c>
      <c r="C11" s="275"/>
      <c r="D11" s="275"/>
      <c r="E11" s="275"/>
      <c r="F11" s="275"/>
      <c r="G11" s="275"/>
      <c r="H11" s="275"/>
      <c r="I11" s="276"/>
    </row>
    <row r="12" spans="2:9" ht="15" customHeight="1" x14ac:dyDescent="0.25">
      <c r="B12" s="106" t="s">
        <v>200</v>
      </c>
      <c r="C12" s="107" t="s">
        <v>201</v>
      </c>
      <c r="D12" s="258">
        <v>3</v>
      </c>
      <c r="E12" s="259"/>
      <c r="F12" s="259">
        <v>3</v>
      </c>
      <c r="G12" s="259"/>
      <c r="H12" s="259"/>
      <c r="I12" s="260"/>
    </row>
    <row r="13" spans="2:9" ht="15" customHeight="1" x14ac:dyDescent="0.25">
      <c r="B13" s="106" t="s">
        <v>282</v>
      </c>
      <c r="C13" s="107" t="s">
        <v>283</v>
      </c>
      <c r="D13" s="261" t="s">
        <v>199</v>
      </c>
      <c r="E13" s="240"/>
      <c r="F13" s="240"/>
      <c r="G13" s="240"/>
      <c r="H13" s="240"/>
      <c r="I13" s="262"/>
    </row>
    <row r="14" spans="2:9" ht="15.75" x14ac:dyDescent="0.25">
      <c r="B14" s="274" t="s">
        <v>71</v>
      </c>
      <c r="C14" s="275"/>
      <c r="D14" s="275"/>
      <c r="E14" s="275"/>
      <c r="F14" s="275"/>
      <c r="G14" s="275"/>
      <c r="H14" s="275"/>
      <c r="I14" s="276"/>
    </row>
    <row r="15" spans="2:9" ht="15" customHeight="1" x14ac:dyDescent="0.25">
      <c r="B15" s="71" t="s">
        <v>203</v>
      </c>
      <c r="C15" s="74" t="s">
        <v>204</v>
      </c>
      <c r="D15" s="261" t="s">
        <v>199</v>
      </c>
      <c r="E15" s="240"/>
      <c r="F15" s="240"/>
      <c r="G15" s="240"/>
      <c r="H15" s="240"/>
      <c r="I15" s="262"/>
    </row>
    <row r="16" spans="2:9" ht="15" customHeight="1" x14ac:dyDescent="0.25">
      <c r="B16" s="71" t="s">
        <v>205</v>
      </c>
      <c r="C16" s="74" t="s">
        <v>206</v>
      </c>
      <c r="D16" s="261" t="s">
        <v>199</v>
      </c>
      <c r="E16" s="240"/>
      <c r="F16" s="240"/>
      <c r="G16" s="240"/>
      <c r="H16" s="240"/>
      <c r="I16" s="262"/>
    </row>
    <row r="17" spans="2:9" ht="15" customHeight="1" x14ac:dyDescent="0.25">
      <c r="B17" s="71" t="s">
        <v>208</v>
      </c>
      <c r="C17" s="74" t="s">
        <v>209</v>
      </c>
      <c r="D17" s="261" t="s">
        <v>199</v>
      </c>
      <c r="E17" s="240"/>
      <c r="F17" s="240"/>
      <c r="G17" s="240"/>
      <c r="H17" s="240"/>
      <c r="I17" s="262"/>
    </row>
    <row r="18" spans="2:9" ht="15" customHeight="1" x14ac:dyDescent="0.25">
      <c r="B18" s="71" t="s">
        <v>265</v>
      </c>
      <c r="C18" s="74" t="s">
        <v>207</v>
      </c>
      <c r="D18" s="258">
        <v>0.5</v>
      </c>
      <c r="E18" s="259"/>
      <c r="F18" s="259"/>
      <c r="G18" s="259"/>
      <c r="H18" s="259"/>
      <c r="I18" s="260"/>
    </row>
    <row r="19" spans="2:9" ht="15" customHeight="1" x14ac:dyDescent="0.25">
      <c r="B19" s="71" t="s">
        <v>253</v>
      </c>
      <c r="C19" s="74" t="s">
        <v>254</v>
      </c>
      <c r="D19" s="258">
        <v>1</v>
      </c>
      <c r="E19" s="259"/>
      <c r="F19" s="259"/>
      <c r="G19" s="259"/>
      <c r="H19" s="259"/>
      <c r="I19" s="260"/>
    </row>
    <row r="20" spans="2:9" ht="15" customHeight="1" x14ac:dyDescent="0.25">
      <c r="B20" s="255" t="s">
        <v>210</v>
      </c>
      <c r="C20" s="256"/>
      <c r="D20" s="256"/>
      <c r="E20" s="256"/>
      <c r="F20" s="256"/>
      <c r="G20" s="256"/>
      <c r="H20" s="256"/>
      <c r="I20" s="257"/>
    </row>
    <row r="21" spans="2:9" ht="15" customHeight="1" x14ac:dyDescent="0.25">
      <c r="B21" s="71" t="s">
        <v>213</v>
      </c>
      <c r="C21" s="74" t="s">
        <v>214</v>
      </c>
      <c r="D21" s="258">
        <v>1</v>
      </c>
      <c r="E21" s="259"/>
      <c r="F21" s="259"/>
      <c r="G21" s="259"/>
      <c r="H21" s="259"/>
      <c r="I21" s="260"/>
    </row>
    <row r="22" spans="2:9" ht="15" customHeight="1" x14ac:dyDescent="0.25">
      <c r="B22" s="71" t="s">
        <v>215</v>
      </c>
      <c r="C22" s="74" t="s">
        <v>216</v>
      </c>
      <c r="D22" s="261" t="s">
        <v>199</v>
      </c>
      <c r="E22" s="240"/>
      <c r="F22" s="240"/>
      <c r="G22" s="240"/>
      <c r="H22" s="240"/>
      <c r="I22" s="262"/>
    </row>
    <row r="23" spans="2:9" ht="15" customHeight="1" x14ac:dyDescent="0.25">
      <c r="B23" s="71" t="s">
        <v>217</v>
      </c>
      <c r="C23" s="74" t="s">
        <v>218</v>
      </c>
      <c r="D23" s="258">
        <v>1</v>
      </c>
      <c r="E23" s="259"/>
      <c r="F23" s="259"/>
      <c r="G23" s="259"/>
      <c r="H23" s="259"/>
      <c r="I23" s="260"/>
    </row>
    <row r="24" spans="2:9" ht="15.75" x14ac:dyDescent="0.25">
      <c r="B24" s="71" t="s">
        <v>303</v>
      </c>
      <c r="C24" s="74" t="s">
        <v>304</v>
      </c>
      <c r="D24" s="258">
        <v>10</v>
      </c>
      <c r="E24" s="259"/>
      <c r="F24" s="259"/>
      <c r="G24" s="259"/>
      <c r="H24" s="259"/>
      <c r="I24" s="260"/>
    </row>
    <row r="25" spans="2:9" ht="15.75" x14ac:dyDescent="0.25">
      <c r="B25" s="95" t="s">
        <v>211</v>
      </c>
      <c r="C25" s="96" t="s">
        <v>212</v>
      </c>
      <c r="D25" s="258">
        <v>9.0500000000000007</v>
      </c>
      <c r="E25" s="259"/>
      <c r="F25" s="259"/>
      <c r="G25" s="259"/>
      <c r="H25" s="259"/>
      <c r="I25" s="260"/>
    </row>
    <row r="26" spans="2:9" ht="15" customHeight="1" x14ac:dyDescent="0.25">
      <c r="B26" s="255" t="s">
        <v>85</v>
      </c>
      <c r="C26" s="256"/>
      <c r="D26" s="256"/>
      <c r="E26" s="256"/>
      <c r="F26" s="256"/>
      <c r="G26" s="256"/>
      <c r="H26" s="256"/>
      <c r="I26" s="257"/>
    </row>
    <row r="27" spans="2:9" ht="15.75" x14ac:dyDescent="0.25">
      <c r="B27" s="95" t="s">
        <v>285</v>
      </c>
      <c r="C27" s="96" t="s">
        <v>286</v>
      </c>
      <c r="D27" s="258">
        <v>2.8</v>
      </c>
      <c r="E27" s="259"/>
      <c r="F27" s="259"/>
      <c r="G27" s="259"/>
      <c r="H27" s="259"/>
      <c r="I27" s="260"/>
    </row>
  </sheetData>
  <mergeCells count="26">
    <mergeCell ref="D25:I25"/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5" t="s">
        <v>327</v>
      </c>
      <c r="C2" s="175"/>
      <c r="D2" s="175"/>
      <c r="E2" s="175"/>
      <c r="F2" s="65"/>
      <c r="G2" s="66"/>
    </row>
    <row r="3" spans="1:7" ht="26.25" x14ac:dyDescent="0.25">
      <c r="B3" s="282" t="s">
        <v>219</v>
      </c>
      <c r="C3" s="282"/>
      <c r="D3" s="282"/>
      <c r="E3" s="282"/>
      <c r="F3" s="282"/>
      <c r="G3" s="282"/>
    </row>
    <row r="4" spans="1:7" ht="18.75" x14ac:dyDescent="0.25">
      <c r="B4" s="67" t="s">
        <v>220</v>
      </c>
      <c r="C4" s="68" t="s">
        <v>221</v>
      </c>
      <c r="D4" s="69" t="s">
        <v>222</v>
      </c>
      <c r="E4" s="283" t="s">
        <v>223</v>
      </c>
      <c r="F4" s="284"/>
      <c r="G4" s="70" t="s">
        <v>224</v>
      </c>
    </row>
    <row r="5" spans="1:7" ht="21.95" customHeight="1" x14ac:dyDescent="0.25">
      <c r="B5" s="71" t="s">
        <v>225</v>
      </c>
      <c r="C5" s="101" t="s">
        <v>226</v>
      </c>
      <c r="D5" s="37" t="s">
        <v>300</v>
      </c>
      <c r="E5" s="285">
        <v>1001095</v>
      </c>
      <c r="F5" s="281"/>
      <c r="G5" s="120">
        <v>46640</v>
      </c>
    </row>
    <row r="6" spans="1:7" ht="21.95" customHeight="1" x14ac:dyDescent="0.25">
      <c r="B6" s="71" t="s">
        <v>225</v>
      </c>
      <c r="C6" s="36" t="s">
        <v>227</v>
      </c>
      <c r="D6" s="37" t="s">
        <v>228</v>
      </c>
      <c r="E6" s="280" t="s">
        <v>229</v>
      </c>
      <c r="F6" s="281"/>
      <c r="G6" s="72" t="s">
        <v>230</v>
      </c>
    </row>
    <row r="7" spans="1:7" ht="21.95" customHeight="1" x14ac:dyDescent="0.25">
      <c r="B7" s="71" t="s">
        <v>225</v>
      </c>
      <c r="C7" s="36" t="s">
        <v>231</v>
      </c>
      <c r="D7" s="37" t="s">
        <v>232</v>
      </c>
      <c r="E7" s="280" t="s">
        <v>229</v>
      </c>
      <c r="F7" s="281"/>
      <c r="G7" s="72" t="s">
        <v>233</v>
      </c>
    </row>
    <row r="8" spans="1:7" ht="21.95" customHeight="1" x14ac:dyDescent="0.25">
      <c r="B8" s="95" t="s">
        <v>235</v>
      </c>
      <c r="C8" s="101" t="s">
        <v>226</v>
      </c>
      <c r="D8" s="37" t="s">
        <v>236</v>
      </c>
      <c r="E8" s="280">
        <v>951110</v>
      </c>
      <c r="F8" s="281"/>
      <c r="G8" s="129" t="s">
        <v>315</v>
      </c>
    </row>
    <row r="9" spans="1:7" ht="21.95" customHeight="1" x14ac:dyDescent="0.25">
      <c r="B9" s="71" t="s">
        <v>234</v>
      </c>
      <c r="C9" s="124" t="s">
        <v>227</v>
      </c>
      <c r="D9" s="37" t="s">
        <v>237</v>
      </c>
      <c r="E9" s="280">
        <v>507301</v>
      </c>
      <c r="F9" s="281"/>
      <c r="G9" s="125"/>
    </row>
    <row r="10" spans="1:7" ht="21.95" customHeight="1" x14ac:dyDescent="0.25">
      <c r="B10" s="95" t="s">
        <v>235</v>
      </c>
      <c r="C10" s="121" t="s">
        <v>227</v>
      </c>
      <c r="D10" s="37" t="s">
        <v>239</v>
      </c>
      <c r="E10" s="280">
        <v>965050</v>
      </c>
      <c r="F10" s="281"/>
      <c r="G10" s="120" t="s">
        <v>291</v>
      </c>
    </row>
    <row r="11" spans="1:7" ht="21.95" customHeight="1" x14ac:dyDescent="0.25">
      <c r="B11" s="71" t="s">
        <v>234</v>
      </c>
      <c r="C11" s="36" t="s">
        <v>231</v>
      </c>
      <c r="D11" s="37" t="s">
        <v>240</v>
      </c>
      <c r="E11" s="280" t="s">
        <v>229</v>
      </c>
      <c r="F11" s="281"/>
      <c r="G11" s="72" t="s">
        <v>241</v>
      </c>
    </row>
    <row r="12" spans="1:7" ht="21.95" customHeight="1" x14ac:dyDescent="0.25">
      <c r="B12" s="71" t="s">
        <v>238</v>
      </c>
      <c r="C12" s="101" t="s">
        <v>231</v>
      </c>
      <c r="D12" s="37" t="s">
        <v>242</v>
      </c>
      <c r="E12" s="280">
        <v>978181.82</v>
      </c>
      <c r="F12" s="281"/>
      <c r="G12" s="102"/>
    </row>
    <row r="13" spans="1:7" ht="21.95" customHeight="1" x14ac:dyDescent="0.25">
      <c r="B13" s="71" t="s">
        <v>243</v>
      </c>
      <c r="C13" s="36" t="s">
        <v>226</v>
      </c>
      <c r="D13" s="37" t="s">
        <v>244</v>
      </c>
      <c r="E13" s="280" t="s">
        <v>229</v>
      </c>
      <c r="F13" s="281"/>
      <c r="G13" s="72">
        <v>46662</v>
      </c>
    </row>
    <row r="14" spans="1:7" ht="21.95" customHeight="1" x14ac:dyDescent="0.25">
      <c r="B14" s="71" t="s">
        <v>245</v>
      </c>
      <c r="C14" s="36" t="s">
        <v>226</v>
      </c>
      <c r="D14" s="37" t="s">
        <v>246</v>
      </c>
      <c r="E14" s="280" t="s">
        <v>229</v>
      </c>
      <c r="F14" s="281"/>
      <c r="G14" s="72">
        <v>47363</v>
      </c>
    </row>
    <row r="15" spans="1:7" ht="21.95" customHeight="1" x14ac:dyDescent="0.25">
      <c r="B15" s="71" t="s">
        <v>243</v>
      </c>
      <c r="C15" s="36" t="s">
        <v>227</v>
      </c>
      <c r="D15" s="37" t="s">
        <v>247</v>
      </c>
      <c r="E15" s="280" t="s">
        <v>229</v>
      </c>
      <c r="F15" s="281"/>
      <c r="G15" s="72" t="s">
        <v>248</v>
      </c>
    </row>
    <row r="16" spans="1:7" ht="21.95" customHeight="1" x14ac:dyDescent="0.25">
      <c r="B16" s="71" t="s">
        <v>245</v>
      </c>
      <c r="C16" s="36" t="s">
        <v>227</v>
      </c>
      <c r="D16" s="37" t="s">
        <v>249</v>
      </c>
      <c r="E16" s="280" t="s">
        <v>229</v>
      </c>
      <c r="F16" s="281"/>
      <c r="G16" s="72" t="s">
        <v>250</v>
      </c>
    </row>
    <row r="17" spans="2:7" ht="15.75" x14ac:dyDescent="0.25">
      <c r="B17" s="71" t="s">
        <v>243</v>
      </c>
      <c r="C17" s="101" t="s">
        <v>231</v>
      </c>
      <c r="D17" s="128" t="s">
        <v>311</v>
      </c>
      <c r="E17" s="280" t="s">
        <v>229</v>
      </c>
      <c r="F17" s="281"/>
      <c r="G17" s="129" t="s">
        <v>313</v>
      </c>
    </row>
    <row r="18" spans="2:7" ht="15.75" x14ac:dyDescent="0.25">
      <c r="B18" s="71" t="s">
        <v>245</v>
      </c>
      <c r="C18" s="101" t="s">
        <v>231</v>
      </c>
      <c r="D18" s="128" t="s">
        <v>312</v>
      </c>
      <c r="E18" s="280" t="s">
        <v>229</v>
      </c>
      <c r="F18" s="281"/>
      <c r="G18" s="129" t="s">
        <v>314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2026-05-19T11:03:50Z</cp:lastPrinted>
  <dcterms:created xsi:type="dcterms:W3CDTF">2026-01-04T07:55:20Z</dcterms:created>
  <dcterms:modified xsi:type="dcterms:W3CDTF">2026-05-19T11:17:16Z</dcterms:modified>
</cp:coreProperties>
</file>