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FF1AAFF-92AE-4C0E-B0C9-FF6281C4DF2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25" l="1"/>
  <c r="F18" i="25" s="1"/>
  <c r="E17" i="25"/>
  <c r="E18" i="25" s="1"/>
  <c r="D17" i="25"/>
  <c r="D18" i="25" s="1"/>
  <c r="F11" i="25"/>
  <c r="F10" i="25"/>
  <c r="E10" i="25"/>
  <c r="E11" i="25" s="1"/>
  <c r="D10" i="25"/>
  <c r="D11" i="25" s="1"/>
  <c r="I5" i="11" l="1"/>
  <c r="D5" i="11"/>
  <c r="O5" i="11"/>
  <c r="L95" i="15"/>
  <c r="L93" i="15"/>
  <c r="L94" i="15" s="1"/>
  <c r="M93" i="15"/>
  <c r="M94" i="15" s="1"/>
  <c r="M95" i="15" s="1"/>
  <c r="N93" i="15"/>
  <c r="N94" i="15" s="1"/>
  <c r="N95" i="15" s="1"/>
  <c r="M89" i="15"/>
  <c r="N89" i="15"/>
  <c r="L89" i="15"/>
  <c r="L84" i="15"/>
  <c r="M84" i="15"/>
  <c r="N84" i="15"/>
  <c r="M79" i="15"/>
  <c r="N79" i="15"/>
  <c r="L79" i="15"/>
  <c r="M76" i="15"/>
  <c r="N76" i="15"/>
  <c r="L76" i="15"/>
  <c r="N71" i="15"/>
  <c r="M70" i="15"/>
  <c r="M71" i="15" s="1"/>
  <c r="N70" i="15"/>
  <c r="L70" i="15"/>
  <c r="L71" i="15" s="1"/>
  <c r="M67" i="15"/>
  <c r="N67" i="15"/>
  <c r="L67" i="15"/>
  <c r="M64" i="15"/>
  <c r="N64" i="15"/>
  <c r="L64" i="15"/>
  <c r="M61" i="15"/>
  <c r="N61" i="15"/>
  <c r="L61" i="15"/>
  <c r="L55" i="15"/>
  <c r="M55" i="15"/>
  <c r="M56" i="15" s="1"/>
  <c r="N55" i="15"/>
  <c r="N56" i="15" s="1"/>
  <c r="L51" i="15"/>
  <c r="M51" i="15"/>
  <c r="N51" i="15"/>
  <c r="L44" i="15"/>
  <c r="M44" i="15"/>
  <c r="N44" i="15"/>
  <c r="L33" i="15"/>
  <c r="M33" i="15"/>
  <c r="N33" i="15"/>
  <c r="L28" i="15"/>
  <c r="M28" i="15"/>
  <c r="N28" i="15"/>
  <c r="L24" i="15"/>
  <c r="L56" i="15" s="1"/>
  <c r="M24" i="15"/>
  <c r="N24" i="15"/>
  <c r="L20" i="15"/>
  <c r="M20" i="15"/>
  <c r="N20" i="15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<sst xmlns="http://schemas.openxmlformats.org/spreadsheetml/2006/main" count="575" uniqueCount="339">
  <si>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</si>
  <si>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</si>
  <si>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</si>
  <si>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</si>
  <si>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</si>
  <si>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</si>
  <si>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</si>
  <si>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</si>
  <si>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</si>
  <si>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</si>
  <si>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</si>
  <si>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</si>
  <si>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</si>
  <si>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</si>
  <si>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</si>
  <si>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</si>
  <si>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</si>
  <si>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</si>
  <si>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</si>
  <si>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</si>
  <si>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</si>
  <si>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</si>
  <si>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</si>
  <si>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</si>
  <si>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</si>
  <si>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</si>
  <si>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</si>
  <si>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</si>
  <si>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</si>
  <si>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</si>
  <si>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</si>
  <si>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</si>
  <si>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</si>
  <si>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</si>
  <si>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</si>
  <si>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</si>
  <si>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</si>
  <si>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</si>
  <si>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</si>
  <si>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</si>
  <si>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</si>
  <si>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</si>
  <si>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</si>
  <si>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</si>
  <si>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</si>
  <si>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</si>
  <si>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</si>
  <si>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</si>
  <si>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</si>
  <si>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</si>
  <si>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</si>
  <si>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</si>
  <si>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</si>
  <si>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</si>
  <si>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</si>
  <si>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</si>
  <si>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</si>
  <si>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</si>
  <si>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</si>
  <si>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</si>
  <si>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</si>
  <si>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</si>
  <si>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</si>
  <si>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</si>
  <si>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</si>
  <si>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</si>
  <si>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</si>
  <si>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</si>
  <si>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</si>
  <si>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</si>
  <si>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</si>
  <si>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</si>
  <si>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</si>
  <si>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</si>
  <si>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</si>
  <si>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</si>
  <si>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</si>
  <si>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</si>
  <si>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</si>
  <si>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</si>
  <si>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</si>
  <si>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</si>
  <si>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</si>
  <si>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</si>
  <si>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</si>
  <si>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</si>
  <si>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</si>
  <si>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</si>
  <si>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</si>
  <si>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</si>
  <si>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</si>
  <si>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</si>
  <si>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</si>
  <si>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</si>
  <si>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</si>
  <si>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</si>
  <si>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</si>
  <si>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</si>
  <si>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</si>
  <si>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</si>
  <si>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</si>
  <si>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</si>
  <si>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</si>
  <si>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</si>
  <si>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</si>
  <si>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</si>
  <si>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</si>
  <si>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</si>
  <si>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</si>
  <si>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</si>
  <si>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</si>
  <si>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</si>
  <si>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</si>
  <si>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</si>
  <si>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</si>
  <si>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</si>
  <si>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</si>
  <si>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</si>
  <si>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</si>
  <si>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</si>
  <si>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</si>
  <si>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</si>
  <si>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</si>
  <si>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</si>
  <si>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</si>
  <si>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</si>
  <si>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</si>
  <si>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</si>
  <si>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</si>
  <si>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</si>
  <si>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</si>
  <si>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</si>
  <si>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</si>
  <si>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</si>
  <si>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</si>
  <si>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</si>
  <si>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</si>
  <si>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</si>
  <si>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</si>
  <si>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</si>
  <si>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</si>
  <si>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</si>
  <si>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</si>
  <si>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</si>
  <si>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</si>
  <si>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</si>
  <si>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</si>
  <si>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</si>
  <si>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</si>
  <si>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</si>
  <si>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</si>
  <si>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</si>
  <si>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</si>
  <si>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</si>
  <si>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</si>
  <si>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</si>
  <si>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</si>
  <si>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</si>
  <si>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</si>
  <si>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</si>
  <si>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</si>
  <si>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</si>
  <si>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</si>
  <si>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</si>
  <si>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</si>
  <si>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</si>
  <si>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</si>
  <si>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</si>
  <si>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</si>
  <si>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</si>
  <si>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</si>
  <si>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</si>
  <si>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</si>
  <si>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</si>
  <si>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</si>
  <si>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</si>
  <si>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</si>
  <si>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</si>
  <si>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</si>
  <si>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</si>
  <si>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</si>
  <si>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</si>
  <si>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</si>
  <si>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</si>
  <si>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</si>
  <si>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</si>
  <si>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</si>
  <si>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</si>
  <si>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</si>
  <si>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</si>
  <si>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</si>
  <si>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</si>
  <si>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</si>
  <si>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</si>
  <si>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</si>
  <si>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</si>
  <si>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</si>
  <si>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</si>
  <si>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</si>
  <si>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</si>
  <si>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</si>
  <si>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</si>
  <si>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</si>
  <si>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</si>
  <si>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</si>
  <si>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</si>
  <si>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</si>
  <si>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</si>
  <si>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</si>
  <si>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</si>
  <si>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</si>
  <si>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</si>
  <si>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</si>
  <si>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</si>
  <si>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</si>
  <si>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</si>
  <si>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</si>
  <si>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</si>
  <si>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</si>
  <si>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</si>
  <si>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</si>
  <si>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</si>
  <si>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</si>
  <si>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</si>
  <si>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</si>
  <si>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</si>
  <si>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</si>
  <si>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</si>
  <si>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</si>
  <si>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</si>
  <si>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</si>
  <si>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</si>
  <si>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</si>
  <si>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</si>
  <si>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</si>
  <si>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</si>
  <si>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</si>
  <si>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</si>
  <si>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</si>
  <si>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</si>
  <si>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</si>
  <si>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</si>
  <si>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</si>
  <si>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</si>
  <si>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</si>
  <si>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</si>
  <si>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</si>
  <si>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</si>
  <si>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</si>
  <si>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</si>
  <si>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</si>
  <si>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</si>
  <si>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</si>
  <si>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</si>
  <si>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</si>
  <si>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</si>
  <si>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</si>
  <si>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</si>
  <si>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</si>
  <si>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</si>
  <si>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</si>
  <si>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</si>
  <si>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</si>
  <si>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</si>
  <si>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</si>
  <si>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</si>
  <si>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</si>
  <si>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</si>
  <si>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</si>
  <si>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</si>
  <si>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</si>
  <si>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</si>
  <si>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</si>
  <si>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</si>
  <si>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</si>
  <si>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</si>
  <si>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</si>
  <si>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</si>
  <si>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</si>
  <si>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</si>
  <si>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</si>
  <si>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</si>
  <si>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</si>
  <si>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</si>
  <si>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</si>
  <si>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</si>
  <si>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</si>
  <si>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</si>
  <si>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</si>
  <si>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</si>
  <si>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</si>
  <si>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</si>
  <si>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</si>
  <si>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</si>
  <si>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</si>
  <si>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</si>
  <si>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</si>
  <si>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</si>
  <si>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</si>
  <si>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</si>
  <si>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</si>
  <si>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</si>
  <si>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</si>
  <si>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</si>
  <si>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</si>
  <si>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</si>
  <si>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</si>
  <si>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</si>
  <si>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</si>
  <si>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</si>
  <si>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</si>
  <si>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</si>
  <si>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</si>
  <si>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</si>
  <si>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</si>
  <si>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</si>
  <si>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</si>
  <si>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مجموع قطاع التامين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</si>
  <si>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</si>
  <si>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</si>
  <si>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</si>
  <si>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</si>
  <si>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</si>
  <si>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الجلسة (186)</t>
  </si>
  <si>
    <t>جلسة الاحد 2025/10/19</t>
  </si>
  <si>
    <t>الجلسة (186) نشرة منصة تداول الاسهم النظامية لجلسة الاحد 2025/10/19 Regular Market Trading</t>
  </si>
  <si>
    <t>الجلسة (186) نشرة المنصة الثانية لتداول الشركات لجلسة الاحد 2025/10/19 Second Platform Trading</t>
  </si>
  <si>
    <t>الجلسة (186) نشرة المنصة الثالثة لتداول الشركات لجلسة الاحد 2025/10/19 Second Platform Trading</t>
  </si>
  <si>
    <t>الشركات غير المتداولة لمنصة التداول النظامي لجلسة الاحد 2025/10/19</t>
  </si>
  <si>
    <t>الشركات غير المتداولة للمنصة الثانية لجلسة الاحد 2025/10/19</t>
  </si>
  <si>
    <t>الشركات غير المتداولة للمنصة الثالثة لجلسة الاحد 2025/10/19</t>
  </si>
  <si>
    <t>الاهلية للانتاج الزراعي</t>
  </si>
  <si>
    <t>AAHP</t>
  </si>
  <si>
    <t>سوق العراق للأوراق المالية</t>
  </si>
  <si>
    <t>نشرة تداول أسهم غير العراقيين لجلسة الاحد 2025/10/19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</si>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</sst>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2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5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4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4" fontId="79" fillId="0" borderId="54" xfId="0" applyNumberFormat="1" applyFont="1" applyBorder="1" applyAlignment="1">
      <alignment horizontal="center" vertical="center"/>
    </xf>
    <xf numFmtId="0" fontId="60" fillId="3" borderId="135" xfId="0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vertical="center"/>
    </xf>
    <xf numFmtId="3" fontId="60" fillId="3" borderId="136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4" fontId="60" fillId="3" borderId="136" xfId="0" applyNumberFormat="1" applyFont="1" applyFill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0" borderId="136" xfId="0" applyNumberFormat="1" applyFont="1" applyBorder="1" applyAlignment="1">
      <alignment horizontal="center" vertical="center"/>
    </xf>
    <xf numFmtId="0" fontId="80" fillId="0" borderId="0" xfId="0" applyFont="1"/>
    <xf numFmtId="0" fontId="81" fillId="0" borderId="0" xfId="0" applyFont="1"/>
    <xf numFmtId="0" fontId="80" fillId="2" borderId="139" xfId="0" applyFont="1" applyFill="1" applyBorder="1" applyAlignment="1">
      <alignment horizontal="center" vertical="center"/>
    </xf>
    <xf numFmtId="0" fontId="80" fillId="2" borderId="139" xfId="0" applyFont="1" applyFill="1" applyBorder="1" applyAlignment="1">
      <alignment horizontal="center" vertical="center" wrapText="1"/>
    </xf>
    <xf numFmtId="0" fontId="80" fillId="3" borderId="136" xfId="364" applyFont="1" applyFill="1" applyBorder="1" applyAlignment="1">
      <alignment horizontal="right" vertical="center"/>
    </xf>
    <xf numFmtId="0" fontId="80" fillId="3" borderId="136" xfId="364" applyFont="1" applyFill="1" applyBorder="1" applyAlignment="1">
      <alignment horizontal="left" vertical="center"/>
    </xf>
    <xf numFmtId="3" fontId="80" fillId="0" borderId="143" xfId="2" applyNumberFormat="1" applyFont="1" applyBorder="1" applyAlignment="1">
      <alignment horizontal="center" vertical="center"/>
    </xf>
    <xf numFmtId="0" fontId="80" fillId="3" borderId="144" xfId="364" applyFont="1" applyFill="1" applyBorder="1" applyAlignment="1">
      <alignment horizontal="right" vertical="center"/>
    </xf>
    <xf numFmtId="0" fontId="80" fillId="3" borderId="144" xfId="364" applyFont="1" applyFill="1" applyBorder="1" applyAlignment="1">
      <alignment horizontal="left" vertical="center"/>
    </xf>
    <xf numFmtId="0" fontId="80" fillId="2" borderId="147" xfId="0" applyFont="1" applyFill="1" applyBorder="1" applyAlignment="1">
      <alignment horizontal="center" vertical="center"/>
    </xf>
    <xf numFmtId="0" fontId="80" fillId="2" borderId="147" xfId="0" applyFont="1" applyFill="1" applyBorder="1" applyAlignment="1">
      <alignment horizontal="center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0" fillId="0" borderId="145" xfId="0" applyFont="1" applyBorder="1" applyAlignment="1">
      <alignment horizontal="center" vertical="center"/>
    </xf>
    <xf numFmtId="0" fontId="80" fillId="0" borderId="146" xfId="0" applyFont="1" applyBorder="1" applyAlignment="1">
      <alignment horizontal="center" vertical="center"/>
    </xf>
    <xf numFmtId="0" fontId="80" fillId="0" borderId="0" xfId="0" applyFont="1" applyAlignment="1">
      <alignment horizontal="right" vertical="center"/>
    </xf>
    <xf numFmtId="0" fontId="80" fillId="0" borderId="0" xfId="0" applyFont="1" applyAlignment="1">
      <alignment horizontal="right"/>
    </xf>
    <xf numFmtId="0" fontId="80" fillId="0" borderId="138" xfId="0" applyFont="1" applyBorder="1" applyAlignment="1">
      <alignment horizontal="right" vertical="center"/>
    </xf>
    <xf numFmtId="0" fontId="80" fillId="0" borderId="140" xfId="0" applyFont="1" applyBorder="1" applyAlignment="1">
      <alignment horizontal="center" vertical="center"/>
    </xf>
    <xf numFmtId="0" fontId="80" fillId="0" borderId="141" xfId="0" applyFont="1" applyBorder="1" applyAlignment="1">
      <alignment horizontal="center" vertical="center"/>
    </xf>
    <xf numFmtId="0" fontId="80" fillId="0" borderId="142" xfId="0" applyFont="1" applyBorder="1" applyAlignment="1">
      <alignment horizontal="center" vertical="center"/>
    </xf>
    <xf numFmtId="0" fontId="80" fillId="0" borderId="145" xfId="2" applyFont="1" applyBorder="1" applyAlignment="1">
      <alignment horizontal="center" vertical="center"/>
    </xf>
    <xf numFmtId="0" fontId="80" fillId="0" borderId="146" xfId="2" applyFont="1" applyBorder="1" applyAlignment="1">
      <alignment horizontal="center" vertical="center"/>
    </xf>
    <xf numFmtId="0" fontId="80" fillId="0" borderId="148" xfId="0" applyFont="1" applyBorder="1" applyAlignment="1">
      <alignment horizontal="center" vertical="center"/>
    </xf>
    <xf numFmtId="0" fontId="80" fillId="0" borderId="149" xfId="0" applyFont="1" applyBorder="1" applyAlignment="1">
      <alignment horizontal="center" vertical="center"/>
    </xf>
    <xf numFmtId="0" fontId="80" fillId="0" borderId="150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22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22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</xdr:row>
      <xdr:rowOff>81311</xdr:rowOff>
    </xdr:from>
    <xdr:to>
      <xdr:col>6</xdr:col>
      <xdr:colOff>1974695</xdr:colOff>
      <xdr:row>18</xdr:row>
      <xdr:rowOff>987348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D11BC4-C4B3-4014-9080-AE9A58833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452805" y="5064512"/>
          <a:ext cx="7445762" cy="4007470"/>
        </a:xfrm>
        <a:prstGeom prst="rect">
          <a:avLst/>
        </a:prstGeom>
      </xdr:spPr>
    </xdr:pic>
    <xdr:clientData/>
  </xdr:twoCellAnchor>
  <xdr:twoCellAnchor editAs="oneCell">
    <xdr:from>
      <xdr:col>6</xdr:col>
      <xdr:colOff>2021159</xdr:colOff>
      <xdr:row>15</xdr:row>
      <xdr:rowOff>81311</xdr:rowOff>
    </xdr:from>
    <xdr:to>
      <xdr:col>14</xdr:col>
      <xdr:colOff>1115122</xdr:colOff>
      <xdr:row>18</xdr:row>
      <xdr:rowOff>998964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8D62DB9-DFF1-4690-9885-C0E564A3D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55518" y="5064512"/>
          <a:ext cx="7050823" cy="4019086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6</xdr:row>
      <xdr:rowOff>1</xdr:rowOff>
    </xdr:from>
    <xdr:to>
      <xdr:col>14</xdr:col>
      <xdr:colOff>1138354</xdr:colOff>
      <xdr:row>14</xdr:row>
      <xdr:rowOff>11617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154869-6BE7-4141-A4F7-702923843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32286" y="2160550"/>
          <a:ext cx="3844847" cy="2520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114300</xdr:rowOff>
    </xdr:from>
    <xdr:to>
      <xdr:col>5</xdr:col>
      <xdr:colOff>676275</xdr:colOff>
      <xdr:row>32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E61D1F-74CD-489D-A76D-51C9A2AE0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95550" y="4943475"/>
          <a:ext cx="4829175" cy="2667000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352426</xdr:colOff>
      <xdr:row>19</xdr:row>
      <xdr:rowOff>123826</xdr:rowOff>
    </xdr:from>
    <xdr:to>
      <xdr:col>12</xdr:col>
      <xdr:colOff>1381126</xdr:colOff>
      <xdr:row>32</xdr:row>
      <xdr:rowOff>171451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B0F0C0-CD6B-4EE6-9B1C-F46D47469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09224" y="4953001"/>
          <a:ext cx="4524375" cy="264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1212273</xdr:colOff>
      <xdr:row>0</xdr:row>
      <xdr:rowOff>0</xdr:rowOff>
    </xdr:from>
    <xdr:to>
      <xdr:col>13</xdr:col>
      <xdr:colOff>1584157</xdr:colOff>
      <xdr:row>1</xdr:row>
      <xdr:rowOff>86591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371884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56</xdr:row>
      <xdr:rowOff>51955</xdr:rowOff>
    </xdr:from>
    <xdr:to>
      <xdr:col>14</xdr:col>
      <xdr:colOff>518</xdr:colOff>
      <xdr:row>56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10590069"/>
          <a:ext cx="286268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71</xdr:row>
      <xdr:rowOff>17319</xdr:rowOff>
    </xdr:from>
    <xdr:to>
      <xdr:col>13</xdr:col>
      <xdr:colOff>1565217</xdr:colOff>
      <xdr:row>72</xdr:row>
      <xdr:rowOff>25978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438910"/>
          <a:ext cx="335626" cy="346363"/>
        </a:xfrm>
        <a:prstGeom prst="rect">
          <a:avLst/>
        </a:prstGeom>
      </xdr:spPr>
    </xdr:pic>
    <xdr:clientData/>
  </xdr:twoCellAnchor>
  <xdr:oneCellAnchor>
    <xdr:from>
      <xdr:col>13</xdr:col>
      <xdr:colOff>1212273</xdr:colOff>
      <xdr:row>44</xdr:row>
      <xdr:rowOff>0</xdr:rowOff>
    </xdr:from>
    <xdr:ext cx="371884" cy="337705"/>
    <xdr:pic>
      <xdr:nvPicPr>
        <xdr:cNvPr id="8" name="Picture 7">
          <a:extLst>
            <a:ext uri="{FF2B5EF4-FFF2-40B4-BE49-F238E27FC236}">
              <a16:creationId xmlns:a16="http://schemas.microsoft.com/office/drawing/2014/main" id="{ECE0EBFF-6E62-4448-8867-BD44050CC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371884" cy="337705"/>
        </a:xfrm>
        <a:prstGeom prst="rect">
          <a:avLst/>
        </a:prstGeom>
      </xdr:spPr>
    </xdr:pic>
    <xdr:clientData/>
  </xdr:oneCellAnchor>
  <xdr:oneCellAnchor>
    <xdr:from>
      <xdr:col>13</xdr:col>
      <xdr:colOff>1229591</xdr:colOff>
      <xdr:row>84</xdr:row>
      <xdr:rowOff>17319</xdr:rowOff>
    </xdr:from>
    <xdr:ext cx="335626" cy="346363"/>
    <xdr:pic>
      <xdr:nvPicPr>
        <xdr:cNvPr id="9" name="Picture 8">
          <a:extLst>
            <a:ext uri="{FF2B5EF4-FFF2-40B4-BE49-F238E27FC236}">
              <a16:creationId xmlns:a16="http://schemas.microsoft.com/office/drawing/2014/main" id="{9347CD24-B897-4222-8F7A-AF62F775D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651183"/>
          <a:ext cx="335626" cy="34636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0</xdr:row>
      <xdr:rowOff>9525</xdr:rowOff>
    </xdr:from>
    <xdr:to>
      <xdr:col>6</xdr:col>
      <xdr:colOff>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CF34452-2B2E-470F-8BAC-418F08A0A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647250" y="9525"/>
          <a:ext cx="1095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tabSelected="1" zoomScale="82" zoomScaleNormal="82" workbookViewId="0">
      <selection activeCell="B13" sqref="B13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85" t="s">
        <v>0</v>
      </c>
      <c r="B1" s="186"/>
      <c r="C1" s="186"/>
      <c r="D1" s="186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189" t="s">
        <v>324</v>
      </c>
      <c r="B2" s="189"/>
      <c r="C2" s="189"/>
      <c r="D2" s="189"/>
      <c r="E2" s="190" t="s">
        <v>78</v>
      </c>
      <c r="F2" s="191"/>
      <c r="G2" s="191"/>
      <c r="H2" s="191"/>
      <c r="I2" s="191"/>
      <c r="J2" s="191"/>
      <c r="K2" s="191"/>
      <c r="L2" s="192"/>
      <c r="M2" s="61"/>
      <c r="N2" s="61"/>
      <c r="O2" s="61"/>
    </row>
    <row r="3" spans="1:17" s="1" customFormat="1" ht="30" customHeight="1">
      <c r="A3" s="187" t="s">
        <v>323</v>
      </c>
      <c r="B3" s="188"/>
      <c r="C3" s="188"/>
      <c r="D3" s="188"/>
      <c r="E3" s="190"/>
      <c r="F3" s="191"/>
      <c r="G3" s="191"/>
      <c r="H3" s="191"/>
      <c r="I3" s="191"/>
      <c r="J3" s="191"/>
      <c r="K3" s="191"/>
      <c r="L3" s="192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193" t="s">
        <v>106</v>
      </c>
      <c r="B5" s="194"/>
      <c r="C5" s="195"/>
      <c r="D5" s="200">
        <f>'نشرة التداول'!M95</f>
        <v>1385598168</v>
      </c>
      <c r="E5" s="201"/>
      <c r="F5" s="64"/>
      <c r="G5" s="196" t="s">
        <v>107</v>
      </c>
      <c r="H5" s="197"/>
      <c r="I5" s="198">
        <f>'نشرة التداول'!N95</f>
        <v>1037829396</v>
      </c>
      <c r="J5" s="199"/>
      <c r="K5" s="198"/>
      <c r="L5" s="65"/>
      <c r="M5" s="183" t="s">
        <v>136</v>
      </c>
      <c r="N5" s="184"/>
      <c r="O5" s="66">
        <f>'نشرة التداول'!L95</f>
        <v>810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71"/>
      <c r="M6" s="172"/>
      <c r="N6" s="172"/>
      <c r="O6" s="70"/>
    </row>
    <row r="7" spans="1:17" ht="24.95" customHeight="1">
      <c r="A7" s="71" t="s">
        <v>36</v>
      </c>
      <c r="B7" s="211">
        <v>925.78</v>
      </c>
      <c r="C7" s="212"/>
      <c r="D7" s="202" t="s">
        <v>31</v>
      </c>
      <c r="E7" s="203"/>
      <c r="F7" s="60"/>
      <c r="G7" s="71" t="s">
        <v>79</v>
      </c>
      <c r="H7" s="72">
        <v>1107.93</v>
      </c>
      <c r="I7" s="204" t="s">
        <v>31</v>
      </c>
      <c r="J7" s="205"/>
      <c r="K7" s="206"/>
      <c r="L7" s="171"/>
      <c r="M7" s="172"/>
      <c r="N7" s="172"/>
      <c r="O7" s="73"/>
      <c r="P7" s="117"/>
      <c r="Q7" s="117"/>
    </row>
    <row r="8" spans="1:17" ht="24.95" customHeight="1">
      <c r="A8" s="71" t="s">
        <v>37</v>
      </c>
      <c r="B8" s="211">
        <v>932.73</v>
      </c>
      <c r="C8" s="212"/>
      <c r="D8" s="202" t="s">
        <v>31</v>
      </c>
      <c r="E8" s="203"/>
      <c r="F8" s="74"/>
      <c r="G8" s="71" t="s">
        <v>80</v>
      </c>
      <c r="H8" s="138">
        <v>1111.81</v>
      </c>
      <c r="I8" s="204" t="s">
        <v>31</v>
      </c>
      <c r="J8" s="205"/>
      <c r="K8" s="206"/>
      <c r="L8" s="171"/>
      <c r="M8" s="172"/>
      <c r="N8" s="172"/>
      <c r="O8" s="73"/>
      <c r="Q8" s="151"/>
    </row>
    <row r="9" spans="1:17" ht="24.95" customHeight="1">
      <c r="A9" s="71" t="s">
        <v>47</v>
      </c>
      <c r="B9" s="213">
        <f>((B7/B8)-1)*100</f>
        <v>-0.74512452692634401</v>
      </c>
      <c r="C9" s="214"/>
      <c r="D9" s="202" t="s">
        <v>48</v>
      </c>
      <c r="E9" s="203"/>
      <c r="F9" s="74"/>
      <c r="G9" s="71" t="s">
        <v>47</v>
      </c>
      <c r="H9" s="152">
        <f>((H7/H8)-1)*100</f>
        <v>-0.34898049127097819</v>
      </c>
      <c r="I9" s="204" t="s">
        <v>48</v>
      </c>
      <c r="J9" s="205"/>
      <c r="K9" s="206"/>
      <c r="L9" s="171"/>
      <c r="M9" s="172"/>
      <c r="N9" s="172"/>
      <c r="O9" s="73"/>
    </row>
    <row r="10" spans="1:17" ht="24.95" customHeight="1">
      <c r="A10" s="71" t="s">
        <v>38</v>
      </c>
      <c r="B10" s="215">
        <f>B7-B8</f>
        <v>-6.9500000000000455</v>
      </c>
      <c r="C10" s="216">
        <f>B7-B8</f>
        <v>-6.9500000000000455</v>
      </c>
      <c r="D10" s="202" t="s">
        <v>31</v>
      </c>
      <c r="E10" s="203"/>
      <c r="F10" s="74"/>
      <c r="G10" s="71" t="s">
        <v>38</v>
      </c>
      <c r="H10" s="152">
        <f>H7-H8</f>
        <v>-3.8799999999998818</v>
      </c>
      <c r="I10" s="204" t="s">
        <v>31</v>
      </c>
      <c r="J10" s="205"/>
      <c r="K10" s="206"/>
      <c r="L10" s="171"/>
      <c r="M10" s="172"/>
      <c r="N10" s="172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10"/>
      <c r="I11" s="77"/>
      <c r="J11" s="77"/>
      <c r="K11" s="77"/>
      <c r="L11" s="171"/>
      <c r="M11" s="172"/>
      <c r="N11" s="172"/>
      <c r="O11" s="73"/>
    </row>
    <row r="12" spans="1:17" ht="24.95" customHeight="1">
      <c r="A12" s="71" t="s">
        <v>132</v>
      </c>
      <c r="B12" s="78">
        <v>104</v>
      </c>
      <c r="C12" s="72" t="s">
        <v>133</v>
      </c>
      <c r="D12" s="78">
        <v>11</v>
      </c>
      <c r="E12" s="78">
        <f>B12+D12</f>
        <v>115</v>
      </c>
      <c r="F12" s="79"/>
      <c r="G12" s="71" t="s">
        <v>135</v>
      </c>
      <c r="H12" s="78">
        <v>41</v>
      </c>
      <c r="I12" s="72" t="s">
        <v>156</v>
      </c>
      <c r="J12" s="78">
        <v>10</v>
      </c>
      <c r="K12" s="78">
        <f>J12+H12</f>
        <v>51</v>
      </c>
      <c r="L12" s="171"/>
      <c r="M12" s="172"/>
      <c r="N12" s="172"/>
      <c r="O12" s="73"/>
    </row>
    <row r="13" spans="1:17" ht="24.95" customHeight="1">
      <c r="A13" s="71" t="s">
        <v>134</v>
      </c>
      <c r="B13" s="78">
        <v>49</v>
      </c>
      <c r="C13" s="72" t="s">
        <v>133</v>
      </c>
      <c r="D13" s="78">
        <v>0</v>
      </c>
      <c r="E13" s="78">
        <f>D13+B13</f>
        <v>49</v>
      </c>
      <c r="F13" s="80"/>
      <c r="G13" s="177" t="s">
        <v>4</v>
      </c>
      <c r="H13" s="177"/>
      <c r="I13" s="177"/>
      <c r="J13" s="178">
        <v>14</v>
      </c>
      <c r="K13" s="179"/>
      <c r="L13" s="171"/>
      <c r="M13" s="172"/>
      <c r="N13" s="172"/>
      <c r="O13" s="73"/>
      <c r="P13" s="117"/>
    </row>
    <row r="14" spans="1:17" ht="24.95" customHeight="1">
      <c r="A14" s="174" t="s">
        <v>52</v>
      </c>
      <c r="B14" s="175"/>
      <c r="C14" s="176"/>
      <c r="D14" s="175"/>
      <c r="E14" s="78">
        <v>4</v>
      </c>
      <c r="F14" s="80"/>
      <c r="G14" s="182" t="s">
        <v>5</v>
      </c>
      <c r="H14" s="182"/>
      <c r="I14" s="182"/>
      <c r="J14" s="180">
        <v>19</v>
      </c>
      <c r="K14" s="181"/>
      <c r="L14" s="171"/>
      <c r="M14" s="172"/>
      <c r="N14" s="172"/>
      <c r="O14" s="81"/>
      <c r="P14" s="117"/>
    </row>
    <row r="15" spans="1:17" ht="24.95" customHeight="1">
      <c r="A15" s="174" t="s">
        <v>49</v>
      </c>
      <c r="B15" s="175"/>
      <c r="C15" s="176"/>
      <c r="D15" s="175"/>
      <c r="E15" s="82">
        <v>10</v>
      </c>
      <c r="F15" s="83"/>
      <c r="G15" s="171"/>
      <c r="H15" s="172"/>
      <c r="I15" s="133"/>
      <c r="J15" s="171"/>
      <c r="K15" s="173"/>
      <c r="L15" s="134"/>
      <c r="M15" s="130"/>
      <c r="N15" s="121"/>
      <c r="O15" s="81"/>
    </row>
    <row r="16" spans="1:17" ht="81.75" customHeight="1">
      <c r="A16" s="171"/>
      <c r="B16" s="172"/>
      <c r="C16" s="172"/>
      <c r="D16" s="172"/>
      <c r="E16" s="171"/>
      <c r="F16" s="172"/>
      <c r="G16" s="173"/>
      <c r="H16" s="171"/>
      <c r="I16" s="172"/>
      <c r="J16" s="171"/>
      <c r="K16" s="172"/>
      <c r="L16" s="171"/>
      <c r="M16" s="172"/>
      <c r="N16" s="172"/>
      <c r="O16" s="73"/>
    </row>
    <row r="17" spans="1:15" ht="81.75" customHeight="1">
      <c r="A17" s="171"/>
      <c r="B17" s="172"/>
      <c r="C17" s="172"/>
      <c r="D17" s="172"/>
      <c r="E17" s="171"/>
      <c r="F17" s="172"/>
      <c r="G17" s="173"/>
      <c r="H17" s="171"/>
      <c r="I17" s="172"/>
      <c r="J17" s="171"/>
      <c r="K17" s="172"/>
      <c r="L17" s="171"/>
      <c r="M17" s="172"/>
      <c r="N17" s="172"/>
      <c r="O17" s="73"/>
    </row>
    <row r="18" spans="1:15" ht="81.75" customHeight="1">
      <c r="A18" s="171"/>
      <c r="B18" s="172"/>
      <c r="C18" s="172"/>
      <c r="D18" s="172"/>
      <c r="E18" s="171"/>
      <c r="F18" s="172"/>
      <c r="G18" s="173"/>
      <c r="H18" s="171"/>
      <c r="I18" s="172"/>
      <c r="J18" s="171"/>
      <c r="K18" s="172"/>
      <c r="L18" s="171"/>
      <c r="M18" s="172"/>
      <c r="N18" s="172"/>
      <c r="O18" s="73"/>
    </row>
    <row r="19" spans="1:15" ht="81.75" customHeight="1">
      <c r="A19" s="171"/>
      <c r="B19" s="172"/>
      <c r="C19" s="172"/>
      <c r="D19" s="172"/>
      <c r="E19" s="171"/>
      <c r="F19" s="172"/>
      <c r="G19" s="173"/>
      <c r="H19" s="171"/>
      <c r="I19" s="172"/>
      <c r="J19" s="171"/>
      <c r="K19" s="172"/>
      <c r="L19" s="84"/>
      <c r="M19" s="171"/>
      <c r="N19" s="172"/>
      <c r="O19" s="73"/>
    </row>
    <row r="20" spans="1:15" ht="48.75" customHeight="1">
      <c r="A20" s="140" t="s">
        <v>89</v>
      </c>
      <c r="B20" s="208" t="s">
        <v>264</v>
      </c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10"/>
    </row>
    <row r="21" spans="1:15" ht="30.75" customHeight="1">
      <c r="A21" s="207" t="s">
        <v>81</v>
      </c>
      <c r="B21" s="207"/>
      <c r="C21" s="207"/>
      <c r="D21" s="207"/>
      <c r="E21" s="207"/>
      <c r="F21" s="207" t="s">
        <v>82</v>
      </c>
      <c r="G21" s="207"/>
      <c r="H21" s="207"/>
      <c r="I21" s="207"/>
      <c r="J21" s="207"/>
      <c r="K21" s="207"/>
      <c r="L21" s="207"/>
      <c r="M21" s="207" t="s">
        <v>83</v>
      </c>
      <c r="N21" s="207"/>
      <c r="O21" s="207"/>
    </row>
  </sheetData>
  <mergeCells count="63">
    <mergeCell ref="B7:C7"/>
    <mergeCell ref="B8:C8"/>
    <mergeCell ref="B9:C9"/>
    <mergeCell ref="B10:C10"/>
    <mergeCell ref="A16:D16"/>
    <mergeCell ref="M21:O21"/>
    <mergeCell ref="A18:D18"/>
    <mergeCell ref="A19:D19"/>
    <mergeCell ref="M19:N19"/>
    <mergeCell ref="E19:G19"/>
    <mergeCell ref="E18:G18"/>
    <mergeCell ref="B20:O20"/>
    <mergeCell ref="A21:E21"/>
    <mergeCell ref="F21:L21"/>
    <mergeCell ref="L18:N18"/>
    <mergeCell ref="H18:I18"/>
    <mergeCell ref="J18:K18"/>
    <mergeCell ref="H19:I19"/>
    <mergeCell ref="J19:K19"/>
    <mergeCell ref="D10:E10"/>
    <mergeCell ref="L7:N7"/>
    <mergeCell ref="I8:K8"/>
    <mergeCell ref="L8:N8"/>
    <mergeCell ref="L9:N9"/>
    <mergeCell ref="I7:K7"/>
    <mergeCell ref="I9:K9"/>
    <mergeCell ref="I10:K10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L11:N11"/>
    <mergeCell ref="D7:E7"/>
    <mergeCell ref="D8:E8"/>
    <mergeCell ref="D9:E9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H19" sqref="H19:J19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3" t="s">
        <v>85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26" t="s">
        <v>90</v>
      </c>
      <c r="B4" s="227"/>
      <c r="C4" s="227"/>
      <c r="D4" s="227"/>
      <c r="E4" s="227"/>
      <c r="F4" s="228"/>
      <c r="G4" s="6"/>
      <c r="H4" s="226" t="s">
        <v>91</v>
      </c>
      <c r="I4" s="227"/>
      <c r="J4" s="227"/>
      <c r="K4" s="227"/>
      <c r="L4" s="227"/>
      <c r="M4" s="228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29" t="s">
        <v>27</v>
      </c>
      <c r="E5" s="230"/>
      <c r="F5" s="231"/>
      <c r="G5" s="10"/>
      <c r="H5" s="232" t="s">
        <v>23</v>
      </c>
      <c r="I5" s="233"/>
      <c r="J5" s="234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289</v>
      </c>
      <c r="B6" s="103">
        <v>1.69</v>
      </c>
      <c r="C6" s="105">
        <v>12.67</v>
      </c>
      <c r="D6" s="217">
        <v>2100</v>
      </c>
      <c r="E6" s="218">
        <v>2100</v>
      </c>
      <c r="F6" s="219">
        <v>2100</v>
      </c>
      <c r="G6" s="10"/>
      <c r="H6" s="220" t="s">
        <v>293</v>
      </c>
      <c r="I6" s="221" t="s">
        <v>293</v>
      </c>
      <c r="J6" s="222" t="s">
        <v>293</v>
      </c>
      <c r="K6" s="136">
        <v>0.2</v>
      </c>
      <c r="L6" s="137">
        <v>-9.09</v>
      </c>
      <c r="M6" s="101">
        <v>1141604</v>
      </c>
    </row>
    <row r="7" spans="1:13" ht="20.100000000000001" customHeight="1">
      <c r="A7" s="102" t="s">
        <v>256</v>
      </c>
      <c r="B7" s="103">
        <v>0.09</v>
      </c>
      <c r="C7" s="105">
        <v>12.5</v>
      </c>
      <c r="D7" s="217">
        <v>717495193</v>
      </c>
      <c r="E7" s="218">
        <v>717495193</v>
      </c>
      <c r="F7" s="219">
        <v>717495193</v>
      </c>
      <c r="G7" s="10"/>
      <c r="H7" s="220" t="s">
        <v>309</v>
      </c>
      <c r="I7" s="221" t="s">
        <v>309</v>
      </c>
      <c r="J7" s="222" t="s">
        <v>309</v>
      </c>
      <c r="K7" s="136">
        <v>0.31</v>
      </c>
      <c r="L7" s="137">
        <v>-6.06</v>
      </c>
      <c r="M7" s="101">
        <v>161390</v>
      </c>
    </row>
    <row r="8" spans="1:13" ht="20.100000000000001" customHeight="1">
      <c r="A8" s="126" t="s">
        <v>119</v>
      </c>
      <c r="B8" s="103">
        <v>1.17</v>
      </c>
      <c r="C8" s="105">
        <v>4.46</v>
      </c>
      <c r="D8" s="217">
        <v>200100</v>
      </c>
      <c r="E8" s="218">
        <v>200100</v>
      </c>
      <c r="F8" s="219">
        <v>200100</v>
      </c>
      <c r="G8" s="10"/>
      <c r="H8" s="220" t="s">
        <v>170</v>
      </c>
      <c r="I8" s="221" t="s">
        <v>170</v>
      </c>
      <c r="J8" s="222" t="s">
        <v>170</v>
      </c>
      <c r="K8" s="136">
        <v>36.25</v>
      </c>
      <c r="L8" s="137">
        <v>-4.6100000000000003</v>
      </c>
      <c r="M8" s="101">
        <v>161000</v>
      </c>
    </row>
    <row r="9" spans="1:13" ht="20.100000000000001" customHeight="1">
      <c r="A9" s="122" t="s">
        <v>55</v>
      </c>
      <c r="B9" s="103">
        <v>28.3</v>
      </c>
      <c r="C9" s="105">
        <v>4.43</v>
      </c>
      <c r="D9" s="217">
        <v>1660000</v>
      </c>
      <c r="E9" s="218">
        <v>1660000</v>
      </c>
      <c r="F9" s="219">
        <v>1660000</v>
      </c>
      <c r="G9" s="10"/>
      <c r="H9" s="220" t="s">
        <v>128</v>
      </c>
      <c r="I9" s="221" t="s">
        <v>128</v>
      </c>
      <c r="J9" s="222" t="s">
        <v>128</v>
      </c>
      <c r="K9" s="136">
        <v>0.21</v>
      </c>
      <c r="L9" s="137">
        <v>-4.55</v>
      </c>
      <c r="M9" s="101">
        <v>3127790</v>
      </c>
    </row>
    <row r="10" spans="1:13" ht="20.100000000000001" customHeight="1">
      <c r="A10" s="36" t="s">
        <v>278</v>
      </c>
      <c r="B10" s="103">
        <v>0.52</v>
      </c>
      <c r="C10" s="105">
        <v>4</v>
      </c>
      <c r="D10" s="217">
        <v>3913217</v>
      </c>
      <c r="E10" s="218">
        <v>3913217</v>
      </c>
      <c r="F10" s="219">
        <v>3913217</v>
      </c>
      <c r="G10" s="132"/>
      <c r="H10" s="220" t="s">
        <v>254</v>
      </c>
      <c r="I10" s="221" t="s">
        <v>254</v>
      </c>
      <c r="J10" s="222" t="s">
        <v>254</v>
      </c>
      <c r="K10" s="136">
        <v>0.24</v>
      </c>
      <c r="L10" s="137">
        <v>-4</v>
      </c>
      <c r="M10" s="101">
        <v>15000000</v>
      </c>
    </row>
    <row r="11" spans="1:13" ht="35.25" customHeight="1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8" t="s">
        <v>112</v>
      </c>
      <c r="B13" s="238"/>
      <c r="C13" s="238"/>
      <c r="D13" s="238"/>
      <c r="E13" s="238"/>
      <c r="F13" s="239"/>
      <c r="G13" s="19"/>
      <c r="H13" s="240" t="s">
        <v>92</v>
      </c>
      <c r="I13" s="240"/>
      <c r="J13" s="240"/>
      <c r="K13" s="240"/>
      <c r="L13" s="240"/>
      <c r="M13" s="240"/>
    </row>
    <row r="14" spans="1:13" ht="27" customHeight="1">
      <c r="A14" s="7" t="s">
        <v>23</v>
      </c>
      <c r="B14" s="8" t="s">
        <v>32</v>
      </c>
      <c r="C14" s="9" t="s">
        <v>33</v>
      </c>
      <c r="D14" s="235" t="s">
        <v>27</v>
      </c>
      <c r="E14" s="236"/>
      <c r="F14" s="237"/>
      <c r="G14" s="6"/>
      <c r="H14" s="232" t="s">
        <v>23</v>
      </c>
      <c r="I14" s="233"/>
      <c r="J14" s="234"/>
      <c r="K14" s="11" t="s">
        <v>32</v>
      </c>
      <c r="L14" s="11" t="s">
        <v>15</v>
      </c>
      <c r="M14" s="11" t="s">
        <v>84</v>
      </c>
    </row>
    <row r="15" spans="1:13" ht="19.5" customHeight="1">
      <c r="A15" s="102" t="s">
        <v>256</v>
      </c>
      <c r="B15" s="103">
        <v>0.09</v>
      </c>
      <c r="C15" s="104">
        <v>12.5</v>
      </c>
      <c r="D15" s="217">
        <v>717495193</v>
      </c>
      <c r="E15" s="218">
        <v>717495193</v>
      </c>
      <c r="F15" s="219">
        <v>717495193</v>
      </c>
      <c r="G15" s="20"/>
      <c r="H15" s="220" t="s">
        <v>146</v>
      </c>
      <c r="I15" s="221" t="s">
        <v>146</v>
      </c>
      <c r="J15" s="222" t="s">
        <v>146</v>
      </c>
      <c r="K15" s="103">
        <v>2.0499999999999998</v>
      </c>
      <c r="L15" s="104">
        <v>-0.49</v>
      </c>
      <c r="M15" s="101">
        <v>376380803.17000002</v>
      </c>
    </row>
    <row r="16" spans="1:13" ht="20.100000000000001" customHeight="1">
      <c r="A16" s="102" t="s">
        <v>299</v>
      </c>
      <c r="B16" s="103">
        <v>0.28999999999999998</v>
      </c>
      <c r="C16" s="104">
        <v>-3.33</v>
      </c>
      <c r="D16" s="217">
        <v>280000000</v>
      </c>
      <c r="E16" s="218">
        <v>280000000</v>
      </c>
      <c r="F16" s="219">
        <v>280000000</v>
      </c>
      <c r="G16" s="20"/>
      <c r="H16" s="220" t="s">
        <v>185</v>
      </c>
      <c r="I16" s="221" t="s">
        <v>185</v>
      </c>
      <c r="J16" s="222" t="s">
        <v>185</v>
      </c>
      <c r="K16" s="103">
        <v>11.83</v>
      </c>
      <c r="L16" s="104">
        <v>-0.34</v>
      </c>
      <c r="M16" s="101">
        <v>147054679.87</v>
      </c>
    </row>
    <row r="17" spans="1:13" ht="20.100000000000001" customHeight="1">
      <c r="A17" s="102" t="s">
        <v>146</v>
      </c>
      <c r="B17" s="103">
        <v>2.0499999999999998</v>
      </c>
      <c r="C17" s="104">
        <v>-0.49</v>
      </c>
      <c r="D17" s="217">
        <v>183825327</v>
      </c>
      <c r="E17" s="218">
        <v>183825327</v>
      </c>
      <c r="F17" s="219">
        <v>183825327</v>
      </c>
      <c r="G17" s="20"/>
      <c r="H17" s="220" t="s">
        <v>211</v>
      </c>
      <c r="I17" s="221" t="s">
        <v>211</v>
      </c>
      <c r="J17" s="222" t="s">
        <v>211</v>
      </c>
      <c r="K17" s="103">
        <v>2.52</v>
      </c>
      <c r="L17" s="104">
        <v>-1.18</v>
      </c>
      <c r="M17" s="101">
        <v>91226882.340000004</v>
      </c>
    </row>
    <row r="18" spans="1:13" ht="20.100000000000001" customHeight="1">
      <c r="A18" s="102" t="s">
        <v>246</v>
      </c>
      <c r="B18" s="103">
        <v>0.06</v>
      </c>
      <c r="C18" s="104">
        <v>0</v>
      </c>
      <c r="D18" s="217">
        <v>74875358</v>
      </c>
      <c r="E18" s="218">
        <v>74875358</v>
      </c>
      <c r="F18" s="219">
        <v>74875358</v>
      </c>
      <c r="G18" s="20"/>
      <c r="H18" s="220" t="s">
        <v>299</v>
      </c>
      <c r="I18" s="221" t="s">
        <v>299</v>
      </c>
      <c r="J18" s="222" t="s">
        <v>299</v>
      </c>
      <c r="K18" s="103">
        <v>0.28999999999999998</v>
      </c>
      <c r="L18" s="104">
        <v>-3.33</v>
      </c>
      <c r="M18" s="101">
        <v>81200000</v>
      </c>
    </row>
    <row r="19" spans="1:13" ht="20.100000000000001" customHeight="1">
      <c r="A19" s="102" t="s">
        <v>211</v>
      </c>
      <c r="B19" s="103">
        <v>2.52</v>
      </c>
      <c r="C19" s="104">
        <v>-1.18</v>
      </c>
      <c r="D19" s="217">
        <v>36077963</v>
      </c>
      <c r="E19" s="218">
        <v>36077963</v>
      </c>
      <c r="F19" s="219">
        <v>36077963</v>
      </c>
      <c r="G19" s="20"/>
      <c r="H19" s="220" t="s">
        <v>200</v>
      </c>
      <c r="I19" s="221" t="s">
        <v>200</v>
      </c>
      <c r="J19" s="222" t="s">
        <v>200</v>
      </c>
      <c r="K19" s="103">
        <v>4.45</v>
      </c>
      <c r="L19" s="104">
        <v>-1.98</v>
      </c>
      <c r="M19" s="101">
        <v>80093850.109999999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7"/>
  <sheetViews>
    <sheetView rightToLeft="1" zoomScale="110" zoomScaleNormal="110" workbookViewId="0">
      <selection activeCell="E48" sqref="E48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4" ht="19.5" customHeight="1">
      <c r="A1" s="46"/>
      <c r="B1" s="241" t="s">
        <v>325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</row>
    <row r="2" spans="1:14" ht="33.7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4" ht="15" customHeight="1">
      <c r="A3" s="46"/>
      <c r="B3" s="247" t="s">
        <v>16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9"/>
    </row>
    <row r="4" spans="1:14" ht="15" customHeight="1">
      <c r="A4" s="46"/>
      <c r="B4" s="126" t="s">
        <v>254</v>
      </c>
      <c r="C4" s="126" t="s">
        <v>255</v>
      </c>
      <c r="D4" s="90">
        <v>0.25</v>
      </c>
      <c r="E4" s="95">
        <v>0.25</v>
      </c>
      <c r="F4" s="95">
        <v>0.24</v>
      </c>
      <c r="G4" s="95">
        <v>0.25</v>
      </c>
      <c r="H4" s="95">
        <v>0.25</v>
      </c>
      <c r="I4" s="95">
        <v>0.24</v>
      </c>
      <c r="J4" s="95">
        <v>0.25</v>
      </c>
      <c r="K4" s="91">
        <v>-4</v>
      </c>
      <c r="L4" s="92">
        <v>10</v>
      </c>
      <c r="M4" s="93">
        <v>15000000</v>
      </c>
      <c r="N4" s="94">
        <v>3720238.8</v>
      </c>
    </row>
    <row r="5" spans="1:14" ht="15" customHeight="1">
      <c r="A5" s="46"/>
      <c r="B5" s="36" t="s">
        <v>165</v>
      </c>
      <c r="C5" s="86" t="s">
        <v>166</v>
      </c>
      <c r="D5" s="90">
        <v>3.42</v>
      </c>
      <c r="E5" s="95">
        <v>3.46</v>
      </c>
      <c r="F5" s="95">
        <v>3.42</v>
      </c>
      <c r="G5" s="95">
        <v>3.42</v>
      </c>
      <c r="H5" s="95">
        <v>3.41</v>
      </c>
      <c r="I5" s="95">
        <v>3.42</v>
      </c>
      <c r="J5" s="95">
        <v>3.42</v>
      </c>
      <c r="K5" s="91">
        <v>0</v>
      </c>
      <c r="L5" s="92">
        <v>66</v>
      </c>
      <c r="M5" s="93">
        <v>7849492</v>
      </c>
      <c r="N5" s="94">
        <v>26876264.16</v>
      </c>
    </row>
    <row r="6" spans="1:14" ht="15" customHeight="1">
      <c r="A6" s="46"/>
      <c r="B6" s="99" t="s">
        <v>191</v>
      </c>
      <c r="C6" s="86" t="s">
        <v>192</v>
      </c>
      <c r="D6" s="90">
        <v>0.75</v>
      </c>
      <c r="E6" s="95">
        <v>0.75</v>
      </c>
      <c r="F6" s="95">
        <v>0.73</v>
      </c>
      <c r="G6" s="95">
        <v>0.74</v>
      </c>
      <c r="H6" s="95">
        <v>0.75</v>
      </c>
      <c r="I6" s="95">
        <v>0.75</v>
      </c>
      <c r="J6" s="95">
        <v>0.75</v>
      </c>
      <c r="K6" s="91">
        <v>0</v>
      </c>
      <c r="L6" s="92">
        <v>10</v>
      </c>
      <c r="M6" s="93">
        <v>5604200</v>
      </c>
      <c r="N6" s="94">
        <v>4147610.93</v>
      </c>
    </row>
    <row r="7" spans="1:14" ht="15" customHeight="1">
      <c r="A7" s="46"/>
      <c r="B7" s="37" t="s">
        <v>253</v>
      </c>
      <c r="C7" s="37" t="s">
        <v>252</v>
      </c>
      <c r="D7" s="90">
        <v>0.24</v>
      </c>
      <c r="E7" s="95">
        <v>0.24</v>
      </c>
      <c r="F7" s="95">
        <v>0.23</v>
      </c>
      <c r="G7" s="95">
        <v>0.23</v>
      </c>
      <c r="H7" s="95">
        <v>0.23</v>
      </c>
      <c r="I7" s="95">
        <v>0.23</v>
      </c>
      <c r="J7" s="95">
        <v>0.23</v>
      </c>
      <c r="K7" s="91">
        <v>0</v>
      </c>
      <c r="L7" s="92">
        <v>2</v>
      </c>
      <c r="M7" s="93">
        <v>2002000</v>
      </c>
      <c r="N7" s="94">
        <v>460480</v>
      </c>
    </row>
    <row r="8" spans="1:14" ht="15" customHeight="1">
      <c r="A8" s="46"/>
      <c r="B8" s="36" t="s">
        <v>309</v>
      </c>
      <c r="C8" s="36" t="s">
        <v>310</v>
      </c>
      <c r="D8" s="90">
        <v>0.31</v>
      </c>
      <c r="E8" s="95">
        <v>0.31</v>
      </c>
      <c r="F8" s="95">
        <v>0.31</v>
      </c>
      <c r="G8" s="95">
        <v>0.31</v>
      </c>
      <c r="H8" s="95">
        <v>0.33</v>
      </c>
      <c r="I8" s="95">
        <v>0.31</v>
      </c>
      <c r="J8" s="95">
        <v>0.33</v>
      </c>
      <c r="K8" s="91">
        <v>-6.06</v>
      </c>
      <c r="L8" s="92">
        <v>2</v>
      </c>
      <c r="M8" s="93">
        <v>161390</v>
      </c>
      <c r="N8" s="94">
        <v>50030.9</v>
      </c>
    </row>
    <row r="9" spans="1:14" ht="15" customHeight="1">
      <c r="A9" s="46"/>
      <c r="B9" s="36" t="s">
        <v>299</v>
      </c>
      <c r="C9" s="36" t="s">
        <v>300</v>
      </c>
      <c r="D9" s="90">
        <v>0.28999999999999998</v>
      </c>
      <c r="E9" s="95">
        <v>0.28999999999999998</v>
      </c>
      <c r="F9" s="95">
        <v>0.28999999999999998</v>
      </c>
      <c r="G9" s="95">
        <v>0.28999999999999998</v>
      </c>
      <c r="H9" s="95">
        <v>0.3</v>
      </c>
      <c r="I9" s="95">
        <v>0.28999999999999998</v>
      </c>
      <c r="J9" s="95">
        <v>0.3</v>
      </c>
      <c r="K9" s="91">
        <v>-3.33</v>
      </c>
      <c r="L9" s="92">
        <v>22</v>
      </c>
      <c r="M9" s="93">
        <v>280000000</v>
      </c>
      <c r="N9" s="94">
        <v>81200000</v>
      </c>
    </row>
    <row r="10" spans="1:14" ht="15" customHeight="1">
      <c r="A10" s="46"/>
      <c r="B10" s="36" t="s">
        <v>128</v>
      </c>
      <c r="C10" s="36" t="s">
        <v>129</v>
      </c>
      <c r="D10" s="90">
        <v>0.22</v>
      </c>
      <c r="E10" s="95">
        <v>0.22</v>
      </c>
      <c r="F10" s="95">
        <v>0.21</v>
      </c>
      <c r="G10" s="95">
        <v>0.22</v>
      </c>
      <c r="H10" s="95">
        <v>0.22</v>
      </c>
      <c r="I10" s="95">
        <v>0.21</v>
      </c>
      <c r="J10" s="95">
        <v>0.22</v>
      </c>
      <c r="K10" s="91">
        <v>-4.55</v>
      </c>
      <c r="L10" s="92">
        <v>3</v>
      </c>
      <c r="M10" s="93">
        <v>3127790</v>
      </c>
      <c r="N10" s="94">
        <v>686835.9</v>
      </c>
    </row>
    <row r="11" spans="1:14" ht="15" customHeight="1">
      <c r="A11" s="46"/>
      <c r="B11" s="89" t="s">
        <v>179</v>
      </c>
      <c r="C11" s="86" t="s">
        <v>178</v>
      </c>
      <c r="D11" s="90">
        <v>1.02</v>
      </c>
      <c r="E11" s="95">
        <v>1.02</v>
      </c>
      <c r="F11" s="95">
        <v>1.02</v>
      </c>
      <c r="G11" s="95">
        <v>1.02</v>
      </c>
      <c r="H11" s="95">
        <v>1.02</v>
      </c>
      <c r="I11" s="95">
        <v>1.02</v>
      </c>
      <c r="J11" s="95">
        <v>1.02</v>
      </c>
      <c r="K11" s="91">
        <v>0</v>
      </c>
      <c r="L11" s="92">
        <v>4</v>
      </c>
      <c r="M11" s="93">
        <v>765000</v>
      </c>
      <c r="N11" s="94">
        <v>780300</v>
      </c>
    </row>
    <row r="12" spans="1:14" ht="15" customHeight="1">
      <c r="A12" s="46"/>
      <c r="B12" s="36" t="s">
        <v>246</v>
      </c>
      <c r="C12" s="36" t="s">
        <v>247</v>
      </c>
      <c r="D12" s="90">
        <v>0.06</v>
      </c>
      <c r="E12" s="95">
        <v>0.06</v>
      </c>
      <c r="F12" s="95">
        <v>0.06</v>
      </c>
      <c r="G12" s="95">
        <v>0.06</v>
      </c>
      <c r="H12" s="95">
        <v>0.06</v>
      </c>
      <c r="I12" s="95">
        <v>0.06</v>
      </c>
      <c r="J12" s="95">
        <v>0.06</v>
      </c>
      <c r="K12" s="91">
        <v>0</v>
      </c>
      <c r="L12" s="92">
        <v>4</v>
      </c>
      <c r="M12" s="93">
        <v>74875358</v>
      </c>
      <c r="N12" s="94">
        <v>4492521.4800000004</v>
      </c>
    </row>
    <row r="13" spans="1:14" ht="15" customHeight="1">
      <c r="A13" s="46"/>
      <c r="B13" s="36" t="s">
        <v>231</v>
      </c>
      <c r="C13" s="36" t="s">
        <v>220</v>
      </c>
      <c r="D13" s="156">
        <v>1.1100000000000001</v>
      </c>
      <c r="E13" s="156">
        <v>1.1100000000000001</v>
      </c>
      <c r="F13" s="156">
        <v>1.1100000000000001</v>
      </c>
      <c r="G13" s="156">
        <v>1.1100000000000001</v>
      </c>
      <c r="H13" s="95">
        <v>1.1100000000000001</v>
      </c>
      <c r="I13" s="156">
        <v>1.1100000000000001</v>
      </c>
      <c r="J13" s="156">
        <v>1.1100000000000001</v>
      </c>
      <c r="K13" s="91">
        <v>0</v>
      </c>
      <c r="L13" s="153">
        <v>1</v>
      </c>
      <c r="M13" s="154">
        <v>4477</v>
      </c>
      <c r="N13" s="155">
        <v>4969.47</v>
      </c>
    </row>
    <row r="14" spans="1:14" ht="15" customHeight="1">
      <c r="A14" s="46"/>
      <c r="B14" s="36" t="s">
        <v>50</v>
      </c>
      <c r="C14" s="36" t="s">
        <v>51</v>
      </c>
      <c r="D14" s="90">
        <v>0.16</v>
      </c>
      <c r="E14" s="95">
        <v>0.16</v>
      </c>
      <c r="F14" s="95">
        <v>0.16</v>
      </c>
      <c r="G14" s="95">
        <v>0.16</v>
      </c>
      <c r="H14" s="95">
        <v>0.16</v>
      </c>
      <c r="I14" s="95">
        <v>0.16</v>
      </c>
      <c r="J14" s="95">
        <v>0.16</v>
      </c>
      <c r="K14" s="91">
        <v>0</v>
      </c>
      <c r="L14" s="92">
        <v>1</v>
      </c>
      <c r="M14" s="93">
        <v>4000</v>
      </c>
      <c r="N14" s="94">
        <v>640</v>
      </c>
    </row>
    <row r="15" spans="1:14" ht="15" customHeight="1">
      <c r="A15" s="46"/>
      <c r="B15" s="36" t="s">
        <v>146</v>
      </c>
      <c r="C15" s="86" t="s">
        <v>147</v>
      </c>
      <c r="D15" s="90">
        <v>2.06</v>
      </c>
      <c r="E15" s="95">
        <v>2.06</v>
      </c>
      <c r="F15" s="95">
        <v>2.04</v>
      </c>
      <c r="G15" s="95">
        <v>2.0499999999999998</v>
      </c>
      <c r="H15" s="95">
        <v>2.06</v>
      </c>
      <c r="I15" s="95">
        <v>2.0499999999999998</v>
      </c>
      <c r="J15" s="95">
        <v>2.06</v>
      </c>
      <c r="K15" s="91">
        <v>-0.49</v>
      </c>
      <c r="L15" s="92">
        <v>104</v>
      </c>
      <c r="M15" s="93">
        <v>183825327</v>
      </c>
      <c r="N15" s="94">
        <v>376380803.17000002</v>
      </c>
    </row>
    <row r="16" spans="1:14" ht="15" customHeight="1">
      <c r="A16" s="46"/>
      <c r="B16" s="86" t="s">
        <v>152</v>
      </c>
      <c r="C16" s="86" t="s">
        <v>153</v>
      </c>
      <c r="D16" s="90">
        <v>4.17</v>
      </c>
      <c r="E16" s="95">
        <v>4.18</v>
      </c>
      <c r="F16" s="95">
        <v>4.1500000000000004</v>
      </c>
      <c r="G16" s="95">
        <v>4.17</v>
      </c>
      <c r="H16" s="95">
        <v>4.1500000000000004</v>
      </c>
      <c r="I16" s="95">
        <v>4.18</v>
      </c>
      <c r="J16" s="95">
        <v>4.17</v>
      </c>
      <c r="K16" s="91">
        <v>0.24</v>
      </c>
      <c r="L16" s="92">
        <v>40</v>
      </c>
      <c r="M16" s="93">
        <v>5893215</v>
      </c>
      <c r="N16" s="94">
        <v>24571120.949999999</v>
      </c>
    </row>
    <row r="17" spans="1:14" ht="15" customHeight="1">
      <c r="A17" s="46"/>
      <c r="B17" s="36" t="s">
        <v>221</v>
      </c>
      <c r="C17" s="36" t="s">
        <v>222</v>
      </c>
      <c r="D17" s="156">
        <v>0.75</v>
      </c>
      <c r="E17" s="156">
        <v>0.75</v>
      </c>
      <c r="F17" s="156">
        <v>0.75</v>
      </c>
      <c r="G17" s="156">
        <v>0.75</v>
      </c>
      <c r="H17" s="95">
        <v>0.73</v>
      </c>
      <c r="I17" s="156">
        <v>0.75</v>
      </c>
      <c r="J17" s="156">
        <v>0.73</v>
      </c>
      <c r="K17" s="157">
        <v>2.74</v>
      </c>
      <c r="L17" s="153">
        <v>1</v>
      </c>
      <c r="M17" s="154">
        <v>100</v>
      </c>
      <c r="N17" s="155">
        <v>75</v>
      </c>
    </row>
    <row r="18" spans="1:14" ht="15" customHeight="1">
      <c r="A18" s="46"/>
      <c r="B18" s="122" t="s">
        <v>144</v>
      </c>
      <c r="C18" s="122" t="s">
        <v>145</v>
      </c>
      <c r="D18" s="156">
        <v>0.05</v>
      </c>
      <c r="E18" s="156">
        <v>0.05</v>
      </c>
      <c r="F18" s="156">
        <v>0.05</v>
      </c>
      <c r="G18" s="156">
        <v>0.05</v>
      </c>
      <c r="H18" s="95">
        <v>0.05</v>
      </c>
      <c r="I18" s="156">
        <v>0.05</v>
      </c>
      <c r="J18" s="156">
        <v>0.05</v>
      </c>
      <c r="K18" s="91">
        <v>0</v>
      </c>
      <c r="L18" s="153">
        <v>1</v>
      </c>
      <c r="M18" s="154">
        <v>2000</v>
      </c>
      <c r="N18" s="155">
        <v>100</v>
      </c>
    </row>
    <row r="19" spans="1:14" ht="15" customHeight="1">
      <c r="A19" s="46"/>
      <c r="B19" s="36" t="s">
        <v>282</v>
      </c>
      <c r="C19" s="36" t="s">
        <v>283</v>
      </c>
      <c r="D19" s="90">
        <v>0.27</v>
      </c>
      <c r="E19" s="95">
        <v>0.27</v>
      </c>
      <c r="F19" s="95">
        <v>0.26</v>
      </c>
      <c r="G19" s="95">
        <v>0.27</v>
      </c>
      <c r="H19" s="95">
        <v>0.27</v>
      </c>
      <c r="I19" s="95">
        <v>0.26</v>
      </c>
      <c r="J19" s="95">
        <v>0.27</v>
      </c>
      <c r="K19" s="91">
        <v>-3.7</v>
      </c>
      <c r="L19" s="92">
        <v>2</v>
      </c>
      <c r="M19" s="93">
        <v>4700</v>
      </c>
      <c r="N19" s="94">
        <v>1259</v>
      </c>
    </row>
    <row r="20" spans="1:14" ht="15" customHeight="1">
      <c r="A20" s="46"/>
      <c r="B20" s="242" t="s">
        <v>17</v>
      </c>
      <c r="C20" s="243"/>
      <c r="D20" s="113"/>
      <c r="E20" s="113"/>
      <c r="F20" s="113"/>
      <c r="G20" s="113"/>
      <c r="H20" s="113"/>
      <c r="I20" s="113"/>
      <c r="J20" s="113"/>
      <c r="K20" s="113"/>
      <c r="L20" s="52">
        <f>SUM(L4:L19)</f>
        <v>273</v>
      </c>
      <c r="M20" s="52">
        <f>SUM(M4:M19)</f>
        <v>579119049</v>
      </c>
      <c r="N20" s="52">
        <f>SUM(N4:N19)</f>
        <v>523373249.75999999</v>
      </c>
    </row>
    <row r="21" spans="1:14" ht="15" customHeight="1">
      <c r="A21" s="46"/>
      <c r="B21" s="261" t="s">
        <v>137</v>
      </c>
      <c r="C21" s="262"/>
      <c r="D21" s="262"/>
      <c r="E21" s="262"/>
      <c r="F21" s="262"/>
      <c r="G21" s="262"/>
      <c r="H21" s="262"/>
      <c r="I21" s="262"/>
      <c r="J21" s="262"/>
      <c r="K21" s="262"/>
      <c r="L21" s="262"/>
      <c r="M21" s="262"/>
      <c r="N21" s="263"/>
    </row>
    <row r="22" spans="1:14" ht="15" customHeight="1">
      <c r="A22" s="46"/>
      <c r="B22" s="86" t="s">
        <v>185</v>
      </c>
      <c r="C22" s="86" t="s">
        <v>186</v>
      </c>
      <c r="D22" s="90">
        <v>11.87</v>
      </c>
      <c r="E22" s="95">
        <v>11.87</v>
      </c>
      <c r="F22" s="95">
        <v>11.8</v>
      </c>
      <c r="G22" s="95">
        <v>11.81</v>
      </c>
      <c r="H22" s="95">
        <v>11.83</v>
      </c>
      <c r="I22" s="95">
        <v>11.83</v>
      </c>
      <c r="J22" s="95">
        <v>11.87</v>
      </c>
      <c r="K22" s="91">
        <v>-0.34</v>
      </c>
      <c r="L22" s="92">
        <v>101</v>
      </c>
      <c r="M22" s="93">
        <v>12450606</v>
      </c>
      <c r="N22" s="94">
        <v>147054679.87</v>
      </c>
    </row>
    <row r="23" spans="1:14" ht="15" customHeight="1">
      <c r="A23" s="46"/>
      <c r="B23" s="86" t="s">
        <v>276</v>
      </c>
      <c r="C23" s="86" t="s">
        <v>277</v>
      </c>
      <c r="D23" s="90">
        <v>2.63</v>
      </c>
      <c r="E23" s="95">
        <v>2.63</v>
      </c>
      <c r="F23" s="95">
        <v>2.62</v>
      </c>
      <c r="G23" s="95">
        <v>2.63</v>
      </c>
      <c r="H23" s="95">
        <v>2.63</v>
      </c>
      <c r="I23" s="95">
        <v>2.62</v>
      </c>
      <c r="J23" s="95">
        <v>2.63</v>
      </c>
      <c r="K23" s="91">
        <v>-0.38</v>
      </c>
      <c r="L23" s="92">
        <v>4</v>
      </c>
      <c r="M23" s="93">
        <v>33918</v>
      </c>
      <c r="N23" s="94">
        <v>89166.399999999994</v>
      </c>
    </row>
    <row r="24" spans="1:14" ht="15" customHeight="1">
      <c r="A24" s="46"/>
      <c r="B24" s="242" t="s">
        <v>184</v>
      </c>
      <c r="C24" s="243"/>
      <c r="D24" s="113"/>
      <c r="E24" s="113"/>
      <c r="F24" s="113"/>
      <c r="G24" s="113"/>
      <c r="H24" s="113"/>
      <c r="I24" s="113"/>
      <c r="J24" s="113"/>
      <c r="K24" s="113"/>
      <c r="L24" s="52">
        <f>SUM(L22:L23)</f>
        <v>105</v>
      </c>
      <c r="M24" s="52">
        <f>SUM(M22:M23)</f>
        <v>12484524</v>
      </c>
      <c r="N24" s="52">
        <f>SUM(N22:N23)</f>
        <v>147143846.27000001</v>
      </c>
    </row>
    <row r="25" spans="1:14" ht="15" customHeight="1">
      <c r="A25" s="46"/>
      <c r="B25" s="261" t="s">
        <v>111</v>
      </c>
      <c r="C25" s="262"/>
      <c r="D25" s="262"/>
      <c r="E25" s="262"/>
      <c r="F25" s="262"/>
      <c r="G25" s="262"/>
      <c r="H25" s="262"/>
      <c r="I25" s="262"/>
      <c r="J25" s="262"/>
      <c r="K25" s="262"/>
      <c r="L25" s="262"/>
      <c r="M25" s="262"/>
      <c r="N25" s="263"/>
    </row>
    <row r="26" spans="1:14" ht="15" customHeight="1">
      <c r="A26" s="46"/>
      <c r="B26" s="36" t="s">
        <v>321</v>
      </c>
      <c r="C26" s="36" t="s">
        <v>322</v>
      </c>
      <c r="D26" s="90">
        <v>1.04</v>
      </c>
      <c r="E26" s="95">
        <v>1.04</v>
      </c>
      <c r="F26" s="95">
        <v>1.04</v>
      </c>
      <c r="G26" s="95">
        <v>1.04</v>
      </c>
      <c r="H26" s="95">
        <v>1.05</v>
      </c>
      <c r="I26" s="95">
        <v>1.04</v>
      </c>
      <c r="J26" s="95">
        <v>1.05</v>
      </c>
      <c r="K26" s="91">
        <v>-0.95</v>
      </c>
      <c r="L26" s="92">
        <v>1</v>
      </c>
      <c r="M26" s="93">
        <v>9558</v>
      </c>
      <c r="N26" s="94">
        <v>9940.32</v>
      </c>
    </row>
    <row r="27" spans="1:14" ht="15" customHeight="1">
      <c r="A27" s="46"/>
      <c r="B27" s="139" t="s">
        <v>280</v>
      </c>
      <c r="C27" s="139" t="s">
        <v>281</v>
      </c>
      <c r="D27" s="90">
        <v>0.57999999999999996</v>
      </c>
      <c r="E27" s="95">
        <v>0.57999999999999996</v>
      </c>
      <c r="F27" s="95">
        <v>0.57999999999999996</v>
      </c>
      <c r="G27" s="95">
        <v>0.57999999999999996</v>
      </c>
      <c r="H27" s="95">
        <v>0.57999999999999996</v>
      </c>
      <c r="I27" s="95">
        <v>0.57999999999999996</v>
      </c>
      <c r="J27" s="95">
        <v>0.57999999999999996</v>
      </c>
      <c r="K27" s="91">
        <v>0</v>
      </c>
      <c r="L27" s="92">
        <v>3</v>
      </c>
      <c r="M27" s="93">
        <v>53128</v>
      </c>
      <c r="N27" s="94">
        <v>30814.240000000002</v>
      </c>
    </row>
    <row r="28" spans="1:14" ht="15" customHeight="1">
      <c r="A28" s="46"/>
      <c r="B28" s="242" t="s">
        <v>317</v>
      </c>
      <c r="C28" s="243"/>
      <c r="D28" s="113"/>
      <c r="E28" s="113"/>
      <c r="F28" s="113"/>
      <c r="G28" s="113"/>
      <c r="H28" s="113"/>
      <c r="I28" s="113"/>
      <c r="J28" s="113"/>
      <c r="K28" s="113"/>
      <c r="L28" s="52">
        <f>SUM(L26:L27)</f>
        <v>4</v>
      </c>
      <c r="M28" s="52">
        <f>SUM(M26:M27)</f>
        <v>62686</v>
      </c>
      <c r="N28" s="52">
        <f>SUM(N26:N27)</f>
        <v>40754.559999999998</v>
      </c>
    </row>
    <row r="29" spans="1:14" ht="15" customHeight="1">
      <c r="A29" s="46"/>
      <c r="B29" s="247" t="s">
        <v>18</v>
      </c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9"/>
    </row>
    <row r="30" spans="1:14" ht="15" customHeight="1">
      <c r="A30" s="46"/>
      <c r="B30" s="36" t="s">
        <v>227</v>
      </c>
      <c r="C30" s="36" t="s">
        <v>228</v>
      </c>
      <c r="D30" s="95">
        <v>32</v>
      </c>
      <c r="E30" s="145">
        <v>32.25</v>
      </c>
      <c r="F30" s="145">
        <v>31</v>
      </c>
      <c r="G30" s="145">
        <v>31.28</v>
      </c>
      <c r="H30" s="145">
        <v>31.21</v>
      </c>
      <c r="I30" s="145">
        <v>31.25</v>
      </c>
      <c r="J30" s="145">
        <v>31</v>
      </c>
      <c r="K30" s="146">
        <v>0.81</v>
      </c>
      <c r="L30" s="147">
        <v>21</v>
      </c>
      <c r="M30" s="148">
        <v>180059</v>
      </c>
      <c r="N30" s="149">
        <v>5632279</v>
      </c>
    </row>
    <row r="31" spans="1:14" ht="15" customHeight="1">
      <c r="A31" s="46"/>
      <c r="B31" s="150" t="s">
        <v>313</v>
      </c>
      <c r="C31" s="150" t="s">
        <v>314</v>
      </c>
      <c r="D31" s="95">
        <v>4.42</v>
      </c>
      <c r="E31" s="145">
        <v>4.58</v>
      </c>
      <c r="F31" s="145">
        <v>4.42</v>
      </c>
      <c r="G31" s="145">
        <v>4.51</v>
      </c>
      <c r="H31" s="145">
        <v>4.3099999999999996</v>
      </c>
      <c r="I31" s="145">
        <v>4.58</v>
      </c>
      <c r="J31" s="145">
        <v>4.42</v>
      </c>
      <c r="K31" s="146">
        <v>3.62</v>
      </c>
      <c r="L31" s="147">
        <v>17</v>
      </c>
      <c r="M31" s="148">
        <v>1083887</v>
      </c>
      <c r="N31" s="149">
        <v>4884314.0199999996</v>
      </c>
    </row>
    <row r="32" spans="1:14" ht="15" customHeight="1">
      <c r="A32" s="46"/>
      <c r="B32" s="36" t="s">
        <v>234</v>
      </c>
      <c r="C32" s="36" t="s">
        <v>235</v>
      </c>
      <c r="D32" s="95">
        <v>3.37</v>
      </c>
      <c r="E32" s="145">
        <v>3.45</v>
      </c>
      <c r="F32" s="145">
        <v>3.37</v>
      </c>
      <c r="G32" s="145">
        <v>3.4</v>
      </c>
      <c r="H32" s="145">
        <v>3.36</v>
      </c>
      <c r="I32" s="145">
        <v>3.45</v>
      </c>
      <c r="J32" s="145">
        <v>3.37</v>
      </c>
      <c r="K32" s="146">
        <v>2.37</v>
      </c>
      <c r="L32" s="147">
        <v>4</v>
      </c>
      <c r="M32" s="148">
        <v>244000</v>
      </c>
      <c r="N32" s="149">
        <v>829597.36</v>
      </c>
    </row>
    <row r="33" spans="1:14" ht="15" customHeight="1">
      <c r="A33" s="46"/>
      <c r="B33" s="252" t="s">
        <v>96</v>
      </c>
      <c r="C33" s="253"/>
      <c r="D33" s="113"/>
      <c r="E33" s="113"/>
      <c r="F33" s="113"/>
      <c r="G33" s="113"/>
      <c r="H33" s="113"/>
      <c r="I33" s="113"/>
      <c r="J33" s="113"/>
      <c r="K33" s="113"/>
      <c r="L33" s="52">
        <f>SUM(L30:L32)</f>
        <v>42</v>
      </c>
      <c r="M33" s="52">
        <f>SUM(M30:M32)</f>
        <v>1507946</v>
      </c>
      <c r="N33" s="52">
        <f>SUM(N30:N32)</f>
        <v>11346190.379999999</v>
      </c>
    </row>
    <row r="34" spans="1:14" ht="15" customHeight="1">
      <c r="A34" s="46"/>
      <c r="B34" s="264" t="s">
        <v>19</v>
      </c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6"/>
    </row>
    <row r="35" spans="1:14" ht="15" customHeight="1">
      <c r="A35" s="46"/>
      <c r="B35" s="36" t="s">
        <v>200</v>
      </c>
      <c r="C35" s="36" t="s">
        <v>201</v>
      </c>
      <c r="D35" s="95">
        <v>4.54</v>
      </c>
      <c r="E35" s="145">
        <v>4.54</v>
      </c>
      <c r="F35" s="145">
        <v>4.45</v>
      </c>
      <c r="G35" s="145">
        <v>4.49</v>
      </c>
      <c r="H35" s="145">
        <v>4.51</v>
      </c>
      <c r="I35" s="145">
        <v>4.45</v>
      </c>
      <c r="J35" s="145">
        <v>4.54</v>
      </c>
      <c r="K35" s="146">
        <v>-1.98</v>
      </c>
      <c r="L35" s="147">
        <v>93</v>
      </c>
      <c r="M35" s="148">
        <v>17826670</v>
      </c>
      <c r="N35" s="149">
        <v>80093850.109999999</v>
      </c>
    </row>
    <row r="36" spans="1:14" ht="15" customHeight="1">
      <c r="A36" s="46"/>
      <c r="B36" s="36" t="s">
        <v>266</v>
      </c>
      <c r="C36" s="36" t="s">
        <v>265</v>
      </c>
      <c r="D36" s="95">
        <v>2.8</v>
      </c>
      <c r="E36" s="145">
        <v>2.8</v>
      </c>
      <c r="F36" s="145">
        <v>2.7</v>
      </c>
      <c r="G36" s="145">
        <v>2.74</v>
      </c>
      <c r="H36" s="145">
        <v>2.74</v>
      </c>
      <c r="I36" s="145">
        <v>2.8</v>
      </c>
      <c r="J36" s="145">
        <v>2.7</v>
      </c>
      <c r="K36" s="146">
        <v>3.7</v>
      </c>
      <c r="L36" s="147">
        <v>3</v>
      </c>
      <c r="M36" s="148">
        <v>5681</v>
      </c>
      <c r="N36" s="149">
        <v>15538.7</v>
      </c>
    </row>
    <row r="37" spans="1:14" ht="15" customHeight="1">
      <c r="A37" s="46"/>
      <c r="B37" s="36" t="s">
        <v>57</v>
      </c>
      <c r="C37" s="36" t="s">
        <v>58</v>
      </c>
      <c r="D37" s="156">
        <v>4.3899999999999997</v>
      </c>
      <c r="E37" s="156">
        <v>4.3899999999999997</v>
      </c>
      <c r="F37" s="156">
        <v>4.3899999999999997</v>
      </c>
      <c r="G37" s="156">
        <v>4.3899999999999997</v>
      </c>
      <c r="H37" s="156">
        <v>4.4000000000000004</v>
      </c>
      <c r="I37" s="156">
        <v>4.3899999999999997</v>
      </c>
      <c r="J37" s="156">
        <v>4.4000000000000004</v>
      </c>
      <c r="K37" s="157">
        <v>-0.23</v>
      </c>
      <c r="L37" s="153">
        <v>1</v>
      </c>
      <c r="M37" s="154">
        <v>4000</v>
      </c>
      <c r="N37" s="155">
        <v>17560</v>
      </c>
    </row>
    <row r="38" spans="1:14" ht="15" customHeight="1">
      <c r="A38" s="46"/>
      <c r="B38" s="42" t="s">
        <v>248</v>
      </c>
      <c r="C38" s="36" t="s">
        <v>249</v>
      </c>
      <c r="D38" s="156">
        <v>17</v>
      </c>
      <c r="E38" s="156">
        <v>17</v>
      </c>
      <c r="F38" s="156">
        <v>17</v>
      </c>
      <c r="G38" s="156">
        <v>17</v>
      </c>
      <c r="H38" s="156">
        <v>17</v>
      </c>
      <c r="I38" s="156">
        <v>17</v>
      </c>
      <c r="J38" s="156">
        <v>17</v>
      </c>
      <c r="K38" s="91">
        <v>0</v>
      </c>
      <c r="L38" s="153">
        <v>2</v>
      </c>
      <c r="M38" s="154">
        <v>1103</v>
      </c>
      <c r="N38" s="155">
        <v>18751</v>
      </c>
    </row>
    <row r="39" spans="1:14" ht="15" customHeight="1">
      <c r="A39" s="46"/>
      <c r="B39" s="150" t="s">
        <v>316</v>
      </c>
      <c r="C39" s="150" t="s">
        <v>315</v>
      </c>
      <c r="D39" s="95">
        <v>2.72</v>
      </c>
      <c r="E39" s="145">
        <v>2.72</v>
      </c>
      <c r="F39" s="145">
        <v>2.72</v>
      </c>
      <c r="G39" s="145">
        <v>2.72</v>
      </c>
      <c r="H39" s="145">
        <v>2.72</v>
      </c>
      <c r="I39" s="145">
        <v>2.72</v>
      </c>
      <c r="J39" s="145">
        <v>2.72</v>
      </c>
      <c r="K39" s="91">
        <v>0</v>
      </c>
      <c r="L39" s="147">
        <v>1</v>
      </c>
      <c r="M39" s="148">
        <v>5963</v>
      </c>
      <c r="N39" s="149">
        <v>16219.36</v>
      </c>
    </row>
    <row r="40" spans="1:14" ht="15" customHeight="1">
      <c r="A40" s="46"/>
      <c r="B40" s="36" t="s">
        <v>211</v>
      </c>
      <c r="C40" s="36" t="s">
        <v>210</v>
      </c>
      <c r="D40" s="95">
        <v>2.5499999999999998</v>
      </c>
      <c r="E40" s="145">
        <v>2.5499999999999998</v>
      </c>
      <c r="F40" s="145">
        <v>2.5</v>
      </c>
      <c r="G40" s="145">
        <v>2.5299999999999998</v>
      </c>
      <c r="H40" s="145">
        <v>2.5499999999999998</v>
      </c>
      <c r="I40" s="145">
        <v>2.52</v>
      </c>
      <c r="J40" s="145">
        <v>2.5499999999999998</v>
      </c>
      <c r="K40" s="146">
        <v>-1.18</v>
      </c>
      <c r="L40" s="147">
        <v>67</v>
      </c>
      <c r="M40" s="148">
        <v>36077963</v>
      </c>
      <c r="N40" s="149">
        <v>91226882.340000004</v>
      </c>
    </row>
    <row r="41" spans="1:14" ht="15" customHeight="1">
      <c r="A41" s="46"/>
      <c r="B41" s="36" t="s">
        <v>189</v>
      </c>
      <c r="C41" s="36" t="s">
        <v>190</v>
      </c>
      <c r="D41" s="95">
        <v>2.1</v>
      </c>
      <c r="E41" s="156">
        <v>2.1</v>
      </c>
      <c r="F41" s="156">
        <v>2.1</v>
      </c>
      <c r="G41" s="156">
        <v>2.1</v>
      </c>
      <c r="H41" s="156">
        <v>2.1</v>
      </c>
      <c r="I41" s="156">
        <v>2.1</v>
      </c>
      <c r="J41" s="156">
        <v>2.1</v>
      </c>
      <c r="K41" s="91">
        <v>0</v>
      </c>
      <c r="L41" s="153">
        <v>1</v>
      </c>
      <c r="M41" s="154">
        <v>4000</v>
      </c>
      <c r="N41" s="155">
        <v>8400</v>
      </c>
    </row>
    <row r="42" spans="1:14" ht="15" customHeight="1">
      <c r="A42" s="46"/>
      <c r="B42" s="36" t="s">
        <v>305</v>
      </c>
      <c r="C42" s="36" t="s">
        <v>306</v>
      </c>
      <c r="D42" s="95">
        <v>6.6</v>
      </c>
      <c r="E42" s="145">
        <v>6.6</v>
      </c>
      <c r="F42" s="145">
        <v>6.6</v>
      </c>
      <c r="G42" s="145">
        <v>6.6</v>
      </c>
      <c r="H42" s="145">
        <v>6.61</v>
      </c>
      <c r="I42" s="145">
        <v>6.6</v>
      </c>
      <c r="J42" s="145">
        <v>6.6</v>
      </c>
      <c r="K42" s="91">
        <v>0</v>
      </c>
      <c r="L42" s="147">
        <v>4</v>
      </c>
      <c r="M42" s="148">
        <v>92483</v>
      </c>
      <c r="N42" s="149">
        <v>610387.80000000005</v>
      </c>
    </row>
    <row r="43" spans="1:14" ht="15" customHeight="1">
      <c r="A43" s="46"/>
      <c r="B43" s="36" t="s">
        <v>214</v>
      </c>
      <c r="C43" s="36" t="s">
        <v>215</v>
      </c>
      <c r="D43" s="145">
        <v>2.2999999999999998</v>
      </c>
      <c r="E43" s="95">
        <v>2.2999999999999998</v>
      </c>
      <c r="F43" s="95">
        <v>2.2999999999999998</v>
      </c>
      <c r="G43" s="95">
        <v>2.2999999999999998</v>
      </c>
      <c r="H43" s="95">
        <v>2.2799999999999998</v>
      </c>
      <c r="I43" s="95">
        <v>2.2999999999999998</v>
      </c>
      <c r="J43" s="95">
        <v>2.2799999999999998</v>
      </c>
      <c r="K43" s="91">
        <v>0.88</v>
      </c>
      <c r="L43" s="92">
        <v>1</v>
      </c>
      <c r="M43" s="93">
        <v>150000</v>
      </c>
      <c r="N43" s="94">
        <v>345000</v>
      </c>
    </row>
    <row r="44" spans="1:14" ht="15" customHeight="1">
      <c r="A44" s="46"/>
      <c r="B44" s="250" t="s">
        <v>20</v>
      </c>
      <c r="C44" s="251"/>
      <c r="D44" s="267"/>
      <c r="E44" s="245"/>
      <c r="F44" s="245"/>
      <c r="G44" s="245"/>
      <c r="H44" s="245"/>
      <c r="I44" s="245"/>
      <c r="J44" s="245"/>
      <c r="K44" s="268"/>
      <c r="L44" s="52">
        <f>SUM(L35:L43)</f>
        <v>173</v>
      </c>
      <c r="M44" s="52">
        <f>SUM(M35:M43)</f>
        <v>54167863</v>
      </c>
      <c r="N44" s="52">
        <f>SUM(N35:N43)</f>
        <v>172352589.31</v>
      </c>
    </row>
    <row r="45" spans="1:14" ht="26.25" customHeight="1">
      <c r="A45" s="46"/>
      <c r="B45" s="241" t="s">
        <v>325</v>
      </c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</row>
    <row r="46" spans="1:14" ht="37.5" customHeight="1">
      <c r="A46" s="46"/>
      <c r="B46" s="47" t="s">
        <v>6</v>
      </c>
      <c r="C46" s="48" t="s">
        <v>7</v>
      </c>
      <c r="D46" s="48" t="s">
        <v>8</v>
      </c>
      <c r="E46" s="48" t="s">
        <v>9</v>
      </c>
      <c r="F46" s="48" t="s">
        <v>10</v>
      </c>
      <c r="G46" s="48" t="s">
        <v>11</v>
      </c>
      <c r="H46" s="48" t="s">
        <v>12</v>
      </c>
      <c r="I46" s="48" t="s">
        <v>13</v>
      </c>
      <c r="J46" s="49" t="s">
        <v>14</v>
      </c>
      <c r="K46" s="50" t="s">
        <v>15</v>
      </c>
      <c r="L46" s="51" t="s">
        <v>3</v>
      </c>
      <c r="M46" s="51" t="s">
        <v>2</v>
      </c>
      <c r="N46" s="48" t="s">
        <v>1</v>
      </c>
    </row>
    <row r="47" spans="1:14" ht="15" customHeight="1">
      <c r="A47" s="46"/>
      <c r="B47" s="247" t="s">
        <v>28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9"/>
    </row>
    <row r="48" spans="1:14" ht="15" customHeight="1">
      <c r="A48" s="46"/>
      <c r="B48" s="36" t="s">
        <v>159</v>
      </c>
      <c r="C48" s="36" t="s">
        <v>160</v>
      </c>
      <c r="D48" s="95">
        <v>9.2899999999999991</v>
      </c>
      <c r="E48" s="145">
        <v>9.2899999999999991</v>
      </c>
      <c r="F48" s="145">
        <v>9.1</v>
      </c>
      <c r="G48" s="145">
        <v>9.1999999999999993</v>
      </c>
      <c r="H48" s="145">
        <v>9.19</v>
      </c>
      <c r="I48" s="145">
        <v>9.19</v>
      </c>
      <c r="J48" s="145">
        <v>9.19</v>
      </c>
      <c r="K48" s="146">
        <v>0</v>
      </c>
      <c r="L48" s="147">
        <v>7</v>
      </c>
      <c r="M48" s="148">
        <v>2202433</v>
      </c>
      <c r="N48" s="149">
        <v>20269791.140000001</v>
      </c>
    </row>
    <row r="49" spans="1:14" ht="15" customHeight="1">
      <c r="A49" s="46"/>
      <c r="B49" s="122" t="s">
        <v>170</v>
      </c>
      <c r="C49" s="122" t="s">
        <v>171</v>
      </c>
      <c r="D49" s="95">
        <v>36.25</v>
      </c>
      <c r="E49" s="145">
        <v>36.25</v>
      </c>
      <c r="F49" s="145">
        <v>36.25</v>
      </c>
      <c r="G49" s="145">
        <v>36.25</v>
      </c>
      <c r="H49" s="145">
        <v>38</v>
      </c>
      <c r="I49" s="145">
        <v>36.25</v>
      </c>
      <c r="J49" s="145">
        <v>38</v>
      </c>
      <c r="K49" s="146">
        <v>-4.6100000000000003</v>
      </c>
      <c r="L49" s="147">
        <v>8</v>
      </c>
      <c r="M49" s="148">
        <v>161000</v>
      </c>
      <c r="N49" s="149">
        <v>5836250</v>
      </c>
    </row>
    <row r="50" spans="1:14" ht="15" customHeight="1">
      <c r="A50" s="46"/>
      <c r="B50" s="36" t="s">
        <v>41</v>
      </c>
      <c r="C50" s="36" t="s">
        <v>42</v>
      </c>
      <c r="D50" s="90">
        <v>23</v>
      </c>
      <c r="E50" s="95">
        <v>23.75</v>
      </c>
      <c r="F50" s="95">
        <v>23</v>
      </c>
      <c r="G50" s="95">
        <v>23.23</v>
      </c>
      <c r="H50" s="95">
        <v>23.25</v>
      </c>
      <c r="I50" s="95">
        <v>23.75</v>
      </c>
      <c r="J50" s="95">
        <v>23.25</v>
      </c>
      <c r="K50" s="91">
        <v>2.15</v>
      </c>
      <c r="L50" s="92">
        <v>6</v>
      </c>
      <c r="M50" s="93">
        <v>121149</v>
      </c>
      <c r="N50" s="94">
        <v>2814177</v>
      </c>
    </row>
    <row r="51" spans="1:14" ht="15" customHeight="1">
      <c r="A51" s="46"/>
      <c r="B51" s="250" t="s">
        <v>202</v>
      </c>
      <c r="C51" s="251"/>
      <c r="D51" s="267"/>
      <c r="E51" s="245"/>
      <c r="F51" s="245"/>
      <c r="G51" s="245"/>
      <c r="H51" s="245"/>
      <c r="I51" s="245"/>
      <c r="J51" s="245"/>
      <c r="K51" s="268"/>
      <c r="L51" s="52">
        <f>SUM(L48:L50)</f>
        <v>21</v>
      </c>
      <c r="M51" s="52">
        <f>SUM(M48:M50)</f>
        <v>2484582</v>
      </c>
      <c r="N51" s="52">
        <f>SUM(N48:N50)</f>
        <v>28920218.140000001</v>
      </c>
    </row>
    <row r="52" spans="1:14" ht="15" customHeight="1">
      <c r="A52" s="46"/>
      <c r="B52" s="247" t="s">
        <v>21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9"/>
    </row>
    <row r="53" spans="1:14" ht="15" customHeight="1">
      <c r="A53" s="46"/>
      <c r="B53" s="122" t="s">
        <v>161</v>
      </c>
      <c r="C53" s="122" t="s">
        <v>162</v>
      </c>
      <c r="D53" s="90">
        <v>7.89</v>
      </c>
      <c r="E53" s="95">
        <v>7.89</v>
      </c>
      <c r="F53" s="95">
        <v>7.8</v>
      </c>
      <c r="G53" s="95">
        <v>7.89</v>
      </c>
      <c r="H53" s="95">
        <v>7.9</v>
      </c>
      <c r="I53" s="95">
        <v>7.8</v>
      </c>
      <c r="J53" s="95">
        <v>7.9</v>
      </c>
      <c r="K53" s="91">
        <v>-1.27</v>
      </c>
      <c r="L53" s="92">
        <v>2</v>
      </c>
      <c r="M53" s="93">
        <v>6391</v>
      </c>
      <c r="N53" s="94">
        <v>50415.99</v>
      </c>
    </row>
    <row r="54" spans="1:14" ht="15" customHeight="1">
      <c r="A54" s="46"/>
      <c r="B54" s="122" t="s">
        <v>198</v>
      </c>
      <c r="C54" s="122" t="s">
        <v>199</v>
      </c>
      <c r="D54" s="90">
        <v>13</v>
      </c>
      <c r="E54" s="95">
        <v>13</v>
      </c>
      <c r="F54" s="95">
        <v>13</v>
      </c>
      <c r="G54" s="95">
        <v>13</v>
      </c>
      <c r="H54" s="95">
        <v>13.26</v>
      </c>
      <c r="I54" s="95">
        <v>13</v>
      </c>
      <c r="J54" s="95">
        <v>13.25</v>
      </c>
      <c r="K54" s="91">
        <v>-1.89</v>
      </c>
      <c r="L54" s="92">
        <v>1</v>
      </c>
      <c r="M54" s="93">
        <v>1000</v>
      </c>
      <c r="N54" s="94">
        <v>13000</v>
      </c>
    </row>
    <row r="55" spans="1:14" ht="15" customHeight="1">
      <c r="A55" s="46"/>
      <c r="B55" s="259" t="s">
        <v>275</v>
      </c>
      <c r="C55" s="260"/>
      <c r="D55" s="131"/>
      <c r="E55" s="131"/>
      <c r="F55" s="131"/>
      <c r="G55" s="131"/>
      <c r="H55" s="131"/>
      <c r="I55" s="131"/>
      <c r="J55" s="131"/>
      <c r="K55" s="131"/>
      <c r="L55" s="155">
        <f>SUM(L53:L54)</f>
        <v>3</v>
      </c>
      <c r="M55" s="155">
        <f>SUM(M53:M54)</f>
        <v>7391</v>
      </c>
      <c r="N55" s="155">
        <f>SUM(N53:N54)</f>
        <v>63415.99</v>
      </c>
    </row>
    <row r="56" spans="1:14" ht="15" customHeight="1">
      <c r="A56" s="46"/>
      <c r="B56" s="254" t="s">
        <v>22</v>
      </c>
      <c r="C56" s="255"/>
      <c r="D56" s="53"/>
      <c r="E56" s="53"/>
      <c r="F56" s="53"/>
      <c r="G56" s="53"/>
      <c r="H56" s="53"/>
      <c r="I56" s="53"/>
      <c r="J56" s="53"/>
      <c r="K56" s="53"/>
      <c r="L56" s="54">
        <f>L55+L51+L44+L33+L28+L24+L20</f>
        <v>621</v>
      </c>
      <c r="M56" s="54">
        <f t="shared" ref="M56:N56" si="0">M55+M51+M44+M33+M28+M24+M20</f>
        <v>649834041</v>
      </c>
      <c r="N56" s="54">
        <f t="shared" si="0"/>
        <v>883240264.40999997</v>
      </c>
    </row>
    <row r="57" spans="1:14" ht="32.25" customHeight="1">
      <c r="A57" s="46"/>
      <c r="B57" s="241" t="s">
        <v>326</v>
      </c>
      <c r="C57" s="241"/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1"/>
    </row>
    <row r="58" spans="1:14" ht="27" customHeight="1">
      <c r="A58" s="46"/>
      <c r="B58" s="47" t="s">
        <v>6</v>
      </c>
      <c r="C58" s="48" t="s">
        <v>7</v>
      </c>
      <c r="D58" s="48" t="s">
        <v>8</v>
      </c>
      <c r="E58" s="48" t="s">
        <v>9</v>
      </c>
      <c r="F58" s="48" t="s">
        <v>10</v>
      </c>
      <c r="G58" s="48" t="s">
        <v>11</v>
      </c>
      <c r="H58" s="48" t="s">
        <v>12</v>
      </c>
      <c r="I58" s="48" t="s">
        <v>13</v>
      </c>
      <c r="J58" s="49" t="s">
        <v>14</v>
      </c>
      <c r="K58" s="50" t="s">
        <v>15</v>
      </c>
      <c r="L58" s="51" t="s">
        <v>3</v>
      </c>
      <c r="M58" s="51" t="s">
        <v>2</v>
      </c>
      <c r="N58" s="48" t="s">
        <v>1</v>
      </c>
    </row>
    <row r="59" spans="1:14" ht="15" customHeight="1">
      <c r="A59" s="46"/>
      <c r="B59" s="247" t="s">
        <v>16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9"/>
    </row>
    <row r="60" spans="1:14" ht="15" customHeight="1">
      <c r="A60" s="46"/>
      <c r="B60" s="36" t="s">
        <v>293</v>
      </c>
      <c r="C60" s="36" t="s">
        <v>294</v>
      </c>
      <c r="D60" s="145">
        <v>0.22</v>
      </c>
      <c r="E60" s="95">
        <v>0.22</v>
      </c>
      <c r="F60" s="95">
        <v>0.2</v>
      </c>
      <c r="G60" s="95">
        <v>0.21</v>
      </c>
      <c r="H60" s="95">
        <v>0.22</v>
      </c>
      <c r="I60" s="95">
        <v>0.2</v>
      </c>
      <c r="J60" s="95">
        <v>0.22</v>
      </c>
      <c r="K60" s="91">
        <v>-9.09</v>
      </c>
      <c r="L60" s="92">
        <v>2</v>
      </c>
      <c r="M60" s="93">
        <v>1141604</v>
      </c>
      <c r="N60" s="94">
        <v>241152.88</v>
      </c>
    </row>
    <row r="61" spans="1:14" ht="15" customHeight="1">
      <c r="A61" s="46"/>
      <c r="B61" s="242" t="s">
        <v>17</v>
      </c>
      <c r="C61" s="243"/>
      <c r="D61" s="131"/>
      <c r="E61" s="131"/>
      <c r="F61" s="131"/>
      <c r="G61" s="131"/>
      <c r="H61" s="131"/>
      <c r="I61" s="131"/>
      <c r="J61" s="131"/>
      <c r="K61" s="131"/>
      <c r="L61" s="129">
        <f>L60</f>
        <v>2</v>
      </c>
      <c r="M61" s="129">
        <f t="shared" ref="M61:N61" si="1">M60</f>
        <v>1141604</v>
      </c>
      <c r="N61" s="129">
        <f t="shared" si="1"/>
        <v>241152.88</v>
      </c>
    </row>
    <row r="62" spans="1:14" ht="15" customHeight="1">
      <c r="A62" s="46"/>
      <c r="B62" s="247" t="s">
        <v>18</v>
      </c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9"/>
    </row>
    <row r="63" spans="1:14" ht="15" customHeight="1">
      <c r="A63" s="46"/>
      <c r="B63" s="119" t="s">
        <v>289</v>
      </c>
      <c r="C63" s="119" t="s">
        <v>290</v>
      </c>
      <c r="D63" s="145">
        <v>1.5</v>
      </c>
      <c r="E63" s="95">
        <v>1.69</v>
      </c>
      <c r="F63" s="95">
        <v>1.5</v>
      </c>
      <c r="G63" s="95">
        <v>1.51</v>
      </c>
      <c r="H63" s="95">
        <v>1.5</v>
      </c>
      <c r="I63" s="95">
        <v>1.69</v>
      </c>
      <c r="J63" s="95">
        <v>1.5</v>
      </c>
      <c r="K63" s="91">
        <v>12.67</v>
      </c>
      <c r="L63" s="92">
        <v>2</v>
      </c>
      <c r="M63" s="93">
        <v>2100</v>
      </c>
      <c r="N63" s="94">
        <v>3169</v>
      </c>
    </row>
    <row r="64" spans="1:14" ht="15" customHeight="1">
      <c r="A64" s="46"/>
      <c r="B64" s="252" t="s">
        <v>96</v>
      </c>
      <c r="C64" s="253"/>
      <c r="D64" s="244"/>
      <c r="E64" s="245"/>
      <c r="F64" s="245"/>
      <c r="G64" s="245"/>
      <c r="H64" s="245"/>
      <c r="I64" s="245"/>
      <c r="J64" s="245"/>
      <c r="K64" s="246"/>
      <c r="L64" s="52">
        <f>L63</f>
        <v>2</v>
      </c>
      <c r="M64" s="52">
        <f t="shared" ref="M64:N64" si="2">M63</f>
        <v>2100</v>
      </c>
      <c r="N64" s="52">
        <f t="shared" si="2"/>
        <v>3169</v>
      </c>
    </row>
    <row r="65" spans="1:14" ht="15" customHeight="1">
      <c r="A65" s="46"/>
      <c r="B65" s="247" t="s">
        <v>28</v>
      </c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9"/>
    </row>
    <row r="66" spans="1:14" ht="15" customHeight="1">
      <c r="A66" s="46"/>
      <c r="B66" s="36" t="s">
        <v>229</v>
      </c>
      <c r="C66" s="36" t="s">
        <v>230</v>
      </c>
      <c r="D66" s="145">
        <v>29</v>
      </c>
      <c r="E66" s="95">
        <v>29</v>
      </c>
      <c r="F66" s="95">
        <v>29</v>
      </c>
      <c r="G66" s="95">
        <v>29</v>
      </c>
      <c r="H66" s="95">
        <v>29</v>
      </c>
      <c r="I66" s="95">
        <v>29</v>
      </c>
      <c r="J66" s="95">
        <v>29</v>
      </c>
      <c r="K66" s="91">
        <v>0</v>
      </c>
      <c r="L66" s="92">
        <v>2</v>
      </c>
      <c r="M66" s="93">
        <v>20128</v>
      </c>
      <c r="N66" s="94">
        <v>583712</v>
      </c>
    </row>
    <row r="67" spans="1:14" ht="15" customHeight="1">
      <c r="A67" s="46"/>
      <c r="B67" s="250" t="s">
        <v>202</v>
      </c>
      <c r="C67" s="251"/>
      <c r="D67" s="244"/>
      <c r="E67" s="245"/>
      <c r="F67" s="245"/>
      <c r="G67" s="245"/>
      <c r="H67" s="245"/>
      <c r="I67" s="245"/>
      <c r="J67" s="245"/>
      <c r="K67" s="246"/>
      <c r="L67" s="52">
        <f>L66</f>
        <v>2</v>
      </c>
      <c r="M67" s="52">
        <f t="shared" ref="M67:N67" si="3">M66</f>
        <v>20128</v>
      </c>
      <c r="N67" s="52">
        <f t="shared" si="3"/>
        <v>583712</v>
      </c>
    </row>
    <row r="68" spans="1:14" ht="15" customHeight="1">
      <c r="A68" s="46"/>
      <c r="B68" s="247" t="s">
        <v>19</v>
      </c>
      <c r="C68" s="248"/>
      <c r="D68" s="248"/>
      <c r="E68" s="248"/>
      <c r="F68" s="248"/>
      <c r="G68" s="248"/>
      <c r="H68" s="248"/>
      <c r="I68" s="248"/>
      <c r="J68" s="248"/>
      <c r="K68" s="248"/>
      <c r="L68" s="248"/>
      <c r="M68" s="248"/>
      <c r="N68" s="249"/>
    </row>
    <row r="69" spans="1:14" ht="15" customHeight="1">
      <c r="A69" s="46"/>
      <c r="B69" s="36" t="s">
        <v>54</v>
      </c>
      <c r="C69" s="36" t="s">
        <v>53</v>
      </c>
      <c r="D69" s="145">
        <v>3.6</v>
      </c>
      <c r="E69" s="95">
        <v>3.62</v>
      </c>
      <c r="F69" s="95">
        <v>3.55</v>
      </c>
      <c r="G69" s="95">
        <v>3.58</v>
      </c>
      <c r="H69" s="95">
        <v>3.52</v>
      </c>
      <c r="I69" s="95">
        <v>3.55</v>
      </c>
      <c r="J69" s="95">
        <v>3.54</v>
      </c>
      <c r="K69" s="91">
        <v>0.28000000000000003</v>
      </c>
      <c r="L69" s="92">
        <v>39</v>
      </c>
      <c r="M69" s="93">
        <v>9204438</v>
      </c>
      <c r="N69" s="94">
        <v>32919888.039999999</v>
      </c>
    </row>
    <row r="70" spans="1:14" ht="15" customHeight="1">
      <c r="A70" s="46"/>
      <c r="B70" s="250" t="s">
        <v>20</v>
      </c>
      <c r="C70" s="251"/>
      <c r="D70" s="244"/>
      <c r="E70" s="245"/>
      <c r="F70" s="245"/>
      <c r="G70" s="245"/>
      <c r="H70" s="245"/>
      <c r="I70" s="245"/>
      <c r="J70" s="245"/>
      <c r="K70" s="246"/>
      <c r="L70" s="52">
        <f>L69</f>
        <v>39</v>
      </c>
      <c r="M70" s="52">
        <f t="shared" ref="M70:N70" si="4">M69</f>
        <v>9204438</v>
      </c>
      <c r="N70" s="52">
        <f t="shared" si="4"/>
        <v>32919888.039999999</v>
      </c>
    </row>
    <row r="71" spans="1:14" ht="15" customHeight="1">
      <c r="A71" s="46"/>
      <c r="B71" s="254" t="s">
        <v>209</v>
      </c>
      <c r="C71" s="255"/>
      <c r="D71" s="53"/>
      <c r="E71" s="53"/>
      <c r="F71" s="53"/>
      <c r="G71" s="53"/>
      <c r="H71" s="53"/>
      <c r="I71" s="53"/>
      <c r="J71" s="53"/>
      <c r="K71" s="53"/>
      <c r="L71" s="54">
        <f>L70+L67+L64+L61</f>
        <v>45</v>
      </c>
      <c r="M71" s="54">
        <f t="shared" ref="M71:N71" si="5">M70+M67+M64+M61</f>
        <v>10368270</v>
      </c>
      <c r="N71" s="54">
        <f t="shared" si="5"/>
        <v>33747921.920000002</v>
      </c>
    </row>
    <row r="72" spans="1:14" ht="26.25" customHeight="1">
      <c r="A72" s="46"/>
      <c r="B72" s="241" t="s">
        <v>327</v>
      </c>
      <c r="C72" s="241"/>
      <c r="D72" s="241"/>
      <c r="E72" s="241"/>
      <c r="F72" s="241"/>
      <c r="G72" s="241"/>
      <c r="H72" s="241"/>
      <c r="I72" s="241"/>
      <c r="J72" s="241"/>
      <c r="K72" s="241"/>
      <c r="L72" s="241"/>
      <c r="M72" s="241"/>
      <c r="N72" s="241"/>
    </row>
    <row r="73" spans="1:14" ht="34.5" customHeight="1">
      <c r="A73" s="46"/>
      <c r="B73" s="47" t="s">
        <v>6</v>
      </c>
      <c r="C73" s="48" t="s">
        <v>7</v>
      </c>
      <c r="D73" s="48" t="s">
        <v>8</v>
      </c>
      <c r="E73" s="48" t="s">
        <v>9</v>
      </c>
      <c r="F73" s="48" t="s">
        <v>10</v>
      </c>
      <c r="G73" s="48" t="s">
        <v>11</v>
      </c>
      <c r="H73" s="48" t="s">
        <v>12</v>
      </c>
      <c r="I73" s="48" t="s">
        <v>13</v>
      </c>
      <c r="J73" s="49" t="s">
        <v>14</v>
      </c>
      <c r="K73" s="50" t="s">
        <v>15</v>
      </c>
      <c r="L73" s="51" t="s">
        <v>3</v>
      </c>
      <c r="M73" s="51" t="s">
        <v>2</v>
      </c>
      <c r="N73" s="48" t="s">
        <v>1</v>
      </c>
    </row>
    <row r="74" spans="1:14" ht="15" customHeight="1">
      <c r="A74" s="46"/>
      <c r="B74" s="247" t="s">
        <v>16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9"/>
    </row>
    <row r="75" spans="1:14" ht="15" customHeight="1">
      <c r="A75" s="46"/>
      <c r="B75" s="126" t="s">
        <v>256</v>
      </c>
      <c r="C75" s="126" t="s">
        <v>257</v>
      </c>
      <c r="D75" s="128">
        <v>0.09</v>
      </c>
      <c r="E75" s="95">
        <v>0.09</v>
      </c>
      <c r="F75" s="95">
        <v>0.09</v>
      </c>
      <c r="G75" s="95">
        <v>0.09</v>
      </c>
      <c r="H75" s="95">
        <v>0.08</v>
      </c>
      <c r="I75" s="95">
        <v>0.09</v>
      </c>
      <c r="J75" s="95">
        <v>0.08</v>
      </c>
      <c r="K75" s="91">
        <v>12.5</v>
      </c>
      <c r="L75" s="92">
        <v>65</v>
      </c>
      <c r="M75" s="93">
        <v>717495193</v>
      </c>
      <c r="N75" s="94">
        <v>64574567.369999997</v>
      </c>
    </row>
    <row r="76" spans="1:14" ht="15" customHeight="1">
      <c r="A76" s="46"/>
      <c r="B76" s="242" t="s">
        <v>17</v>
      </c>
      <c r="C76" s="243"/>
      <c r="D76" s="244"/>
      <c r="E76" s="245"/>
      <c r="F76" s="245"/>
      <c r="G76" s="245"/>
      <c r="H76" s="245"/>
      <c r="I76" s="245"/>
      <c r="J76" s="245"/>
      <c r="K76" s="246"/>
      <c r="L76" s="52">
        <f>L75</f>
        <v>65</v>
      </c>
      <c r="M76" s="52">
        <f t="shared" ref="M76:N76" si="6">M75</f>
        <v>717495193</v>
      </c>
      <c r="N76" s="52">
        <f t="shared" si="6"/>
        <v>64574567.369999997</v>
      </c>
    </row>
    <row r="77" spans="1:14" ht="15" customHeight="1">
      <c r="A77" s="46"/>
      <c r="B77" s="247" t="s">
        <v>18</v>
      </c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248"/>
      <c r="N77" s="249"/>
    </row>
    <row r="78" spans="1:14" ht="15" customHeight="1">
      <c r="A78" s="46"/>
      <c r="B78" s="126" t="s">
        <v>60</v>
      </c>
      <c r="C78" s="126" t="s">
        <v>59</v>
      </c>
      <c r="D78" s="90">
        <v>1.6</v>
      </c>
      <c r="E78" s="95">
        <v>1.6</v>
      </c>
      <c r="F78" s="95">
        <v>1.59</v>
      </c>
      <c r="G78" s="95">
        <v>1.6</v>
      </c>
      <c r="H78" s="95">
        <v>1.58</v>
      </c>
      <c r="I78" s="95">
        <v>1.59</v>
      </c>
      <c r="J78" s="95">
        <v>1.6</v>
      </c>
      <c r="K78" s="91">
        <v>-0.62</v>
      </c>
      <c r="L78" s="92">
        <v>2</v>
      </c>
      <c r="M78" s="93">
        <v>9337</v>
      </c>
      <c r="N78" s="94">
        <v>14907.95</v>
      </c>
    </row>
    <row r="79" spans="1:14" ht="15" customHeight="1">
      <c r="A79" s="46"/>
      <c r="B79" s="252" t="s">
        <v>96</v>
      </c>
      <c r="C79" s="253"/>
      <c r="D79" s="244"/>
      <c r="E79" s="245"/>
      <c r="F79" s="245"/>
      <c r="G79" s="245"/>
      <c r="H79" s="245"/>
      <c r="I79" s="245"/>
      <c r="J79" s="245"/>
      <c r="K79" s="246"/>
      <c r="L79" s="52">
        <f>L78</f>
        <v>2</v>
      </c>
      <c r="M79" s="52">
        <f t="shared" ref="M79:N79" si="7">M78</f>
        <v>9337</v>
      </c>
      <c r="N79" s="52">
        <f t="shared" si="7"/>
        <v>14907.95</v>
      </c>
    </row>
    <row r="80" spans="1:14" ht="15" customHeight="1">
      <c r="A80" s="46"/>
      <c r="B80" s="247" t="s">
        <v>19</v>
      </c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9"/>
    </row>
    <row r="81" spans="1:14" ht="15" customHeight="1">
      <c r="A81" s="46"/>
      <c r="B81" s="126" t="s">
        <v>119</v>
      </c>
      <c r="C81" s="126" t="s">
        <v>120</v>
      </c>
      <c r="D81" s="90">
        <v>1.1499999999999999</v>
      </c>
      <c r="E81" s="95">
        <v>1.17</v>
      </c>
      <c r="F81" s="95">
        <v>1.1499999999999999</v>
      </c>
      <c r="G81" s="95">
        <v>1.17</v>
      </c>
      <c r="H81" s="95">
        <v>1.1200000000000001</v>
      </c>
      <c r="I81" s="95">
        <v>1.17</v>
      </c>
      <c r="J81" s="95">
        <v>1.1200000000000001</v>
      </c>
      <c r="K81" s="91">
        <v>4.46</v>
      </c>
      <c r="L81" s="92">
        <v>2</v>
      </c>
      <c r="M81" s="93">
        <v>200100</v>
      </c>
      <c r="N81" s="94">
        <v>234115</v>
      </c>
    </row>
    <row r="82" spans="1:14" ht="15" customHeight="1">
      <c r="A82" s="46"/>
      <c r="B82" s="126" t="s">
        <v>260</v>
      </c>
      <c r="C82" s="126" t="s">
        <v>261</v>
      </c>
      <c r="D82" s="90">
        <v>1.9</v>
      </c>
      <c r="E82" s="95">
        <v>1.9</v>
      </c>
      <c r="F82" s="95">
        <v>1.9</v>
      </c>
      <c r="G82" s="95">
        <v>1.9</v>
      </c>
      <c r="H82" s="95">
        <v>1.95</v>
      </c>
      <c r="I82" s="95">
        <v>1.9</v>
      </c>
      <c r="J82" s="95">
        <v>1.95</v>
      </c>
      <c r="K82" s="91">
        <v>-2.56</v>
      </c>
      <c r="L82" s="92">
        <v>5</v>
      </c>
      <c r="M82" s="93">
        <v>1082500</v>
      </c>
      <c r="N82" s="94">
        <v>2056750</v>
      </c>
    </row>
    <row r="83" spans="1:14" ht="15" customHeight="1">
      <c r="A83" s="46"/>
      <c r="B83" s="126" t="s">
        <v>278</v>
      </c>
      <c r="C83" s="126" t="s">
        <v>279</v>
      </c>
      <c r="D83" s="90">
        <v>0.5</v>
      </c>
      <c r="E83" s="95">
        <v>0.52</v>
      </c>
      <c r="F83" s="95">
        <v>0.5</v>
      </c>
      <c r="G83" s="95">
        <v>0.51</v>
      </c>
      <c r="H83" s="95">
        <v>0.5</v>
      </c>
      <c r="I83" s="95">
        <v>0.52</v>
      </c>
      <c r="J83" s="95">
        <v>0.5</v>
      </c>
      <c r="K83" s="91">
        <v>4</v>
      </c>
      <c r="L83" s="92">
        <v>12</v>
      </c>
      <c r="M83" s="93">
        <v>3913217</v>
      </c>
      <c r="N83" s="94">
        <v>2011608.5</v>
      </c>
    </row>
    <row r="84" spans="1:14" ht="15" customHeight="1">
      <c r="A84" s="46"/>
      <c r="B84" s="250" t="s">
        <v>20</v>
      </c>
      <c r="C84" s="251"/>
      <c r="D84" s="244"/>
      <c r="E84" s="245"/>
      <c r="F84" s="245"/>
      <c r="G84" s="245"/>
      <c r="H84" s="245"/>
      <c r="I84" s="245"/>
      <c r="J84" s="245"/>
      <c r="K84" s="246"/>
      <c r="L84" s="52">
        <f>SUM(L81:L83)</f>
        <v>19</v>
      </c>
      <c r="M84" s="52">
        <f>SUM(M81:M83)</f>
        <v>5195817</v>
      </c>
      <c r="N84" s="52">
        <f>SUM(N81:N83)</f>
        <v>4302473.5</v>
      </c>
    </row>
    <row r="85" spans="1:14" ht="31.5" customHeight="1">
      <c r="A85" s="46"/>
      <c r="B85" s="241" t="s">
        <v>327</v>
      </c>
      <c r="C85" s="241"/>
      <c r="D85" s="241"/>
      <c r="E85" s="241"/>
      <c r="F85" s="241"/>
      <c r="G85" s="241"/>
      <c r="H85" s="241"/>
      <c r="I85" s="241"/>
      <c r="J85" s="241"/>
      <c r="K85" s="241"/>
      <c r="L85" s="241"/>
      <c r="M85" s="241"/>
      <c r="N85" s="241"/>
    </row>
    <row r="86" spans="1:14" ht="33" customHeight="1">
      <c r="A86" s="46"/>
      <c r="B86" s="47" t="s">
        <v>6</v>
      </c>
      <c r="C86" s="48" t="s">
        <v>7</v>
      </c>
      <c r="D86" s="48" t="s">
        <v>8</v>
      </c>
      <c r="E86" s="48" t="s">
        <v>9</v>
      </c>
      <c r="F86" s="48" t="s">
        <v>10</v>
      </c>
      <c r="G86" s="48" t="s">
        <v>11</v>
      </c>
      <c r="H86" s="48" t="s">
        <v>12</v>
      </c>
      <c r="I86" s="48" t="s">
        <v>13</v>
      </c>
      <c r="J86" s="49" t="s">
        <v>14</v>
      </c>
      <c r="K86" s="50" t="s">
        <v>15</v>
      </c>
      <c r="L86" s="51" t="s">
        <v>3</v>
      </c>
      <c r="M86" s="51" t="s">
        <v>2</v>
      </c>
      <c r="N86" s="48" t="s">
        <v>1</v>
      </c>
    </row>
    <row r="87" spans="1:14" ht="15" customHeight="1">
      <c r="A87" s="46"/>
      <c r="B87" s="247" t="s">
        <v>28</v>
      </c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248"/>
      <c r="N87" s="249"/>
    </row>
    <row r="88" spans="1:14" ht="15" customHeight="1">
      <c r="A88" s="46"/>
      <c r="B88" s="36" t="s">
        <v>55</v>
      </c>
      <c r="C88" s="36" t="s">
        <v>56</v>
      </c>
      <c r="D88" s="90">
        <v>27.1</v>
      </c>
      <c r="E88" s="95">
        <v>28.45</v>
      </c>
      <c r="F88" s="95">
        <v>27.1</v>
      </c>
      <c r="G88" s="95">
        <v>27.84</v>
      </c>
      <c r="H88" s="95">
        <v>27.11</v>
      </c>
      <c r="I88" s="95">
        <v>28.3</v>
      </c>
      <c r="J88" s="95">
        <v>27.1</v>
      </c>
      <c r="K88" s="91">
        <v>4.43</v>
      </c>
      <c r="L88" s="92">
        <v>31</v>
      </c>
      <c r="M88" s="93">
        <v>1660000</v>
      </c>
      <c r="N88" s="94">
        <v>46214500</v>
      </c>
    </row>
    <row r="89" spans="1:14" ht="15" customHeight="1">
      <c r="A89" s="46"/>
      <c r="B89" s="250" t="s">
        <v>202</v>
      </c>
      <c r="C89" s="251"/>
      <c r="D89" s="96"/>
      <c r="E89" s="97"/>
      <c r="F89" s="97"/>
      <c r="G89" s="97"/>
      <c r="H89" s="97"/>
      <c r="I89" s="97"/>
      <c r="J89" s="97"/>
      <c r="K89" s="98"/>
      <c r="L89" s="92">
        <f>L88</f>
        <v>31</v>
      </c>
      <c r="M89" s="92">
        <f t="shared" ref="M89:N89" si="8">M88</f>
        <v>1660000</v>
      </c>
      <c r="N89" s="94">
        <f t="shared" si="8"/>
        <v>46214500</v>
      </c>
    </row>
    <row r="90" spans="1:14" ht="15" customHeight="1">
      <c r="A90" s="46"/>
      <c r="B90" s="247" t="s">
        <v>21</v>
      </c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248"/>
      <c r="N90" s="249"/>
    </row>
    <row r="91" spans="1:14" ht="15" customHeight="1">
      <c r="A91" s="46"/>
      <c r="B91" s="36" t="s">
        <v>291</v>
      </c>
      <c r="C91" s="36" t="s">
        <v>292</v>
      </c>
      <c r="D91" s="90">
        <v>5.6</v>
      </c>
      <c r="E91" s="95">
        <v>5.6</v>
      </c>
      <c r="F91" s="95">
        <v>5.5</v>
      </c>
      <c r="G91" s="95">
        <v>5.54</v>
      </c>
      <c r="H91" s="95">
        <v>5.62</v>
      </c>
      <c r="I91" s="95">
        <v>5.5</v>
      </c>
      <c r="J91" s="95">
        <v>5.6</v>
      </c>
      <c r="K91" s="91">
        <v>-1.79</v>
      </c>
      <c r="L91" s="92">
        <v>26</v>
      </c>
      <c r="M91" s="93">
        <v>1035410</v>
      </c>
      <c r="N91" s="94">
        <v>5734720.8499999996</v>
      </c>
    </row>
    <row r="92" spans="1:14" ht="15" customHeight="1">
      <c r="A92" s="46"/>
      <c r="B92" s="36" t="s">
        <v>94</v>
      </c>
      <c r="C92" s="36" t="s">
        <v>95</v>
      </c>
      <c r="D92" s="90">
        <v>0.4</v>
      </c>
      <c r="E92" s="95">
        <v>0.4</v>
      </c>
      <c r="F92" s="95">
        <v>0.4</v>
      </c>
      <c r="G92" s="95">
        <v>0.4</v>
      </c>
      <c r="H92" s="95">
        <v>0.4</v>
      </c>
      <c r="I92" s="95">
        <v>0.4</v>
      </c>
      <c r="J92" s="95">
        <v>0.4</v>
      </c>
      <c r="K92" s="91">
        <v>0</v>
      </c>
      <c r="L92" s="92">
        <v>1</v>
      </c>
      <c r="M92" s="93">
        <v>100</v>
      </c>
      <c r="N92" s="94">
        <v>40</v>
      </c>
    </row>
    <row r="93" spans="1:14" ht="15" customHeight="1">
      <c r="A93" s="46"/>
      <c r="B93" s="259" t="s">
        <v>275</v>
      </c>
      <c r="C93" s="260"/>
      <c r="D93" s="96"/>
      <c r="E93" s="97"/>
      <c r="F93" s="97"/>
      <c r="G93" s="97"/>
      <c r="H93" s="97"/>
      <c r="I93" s="97"/>
      <c r="J93" s="97"/>
      <c r="K93" s="98"/>
      <c r="L93" s="92">
        <f>SUM(L91:L92)</f>
        <v>27</v>
      </c>
      <c r="M93" s="100">
        <f>SUM(M91:M92)</f>
        <v>1035510</v>
      </c>
      <c r="N93" s="109">
        <f>SUM(N91:N92)</f>
        <v>5734760.8499999996</v>
      </c>
    </row>
    <row r="94" spans="1:14" ht="15" customHeight="1">
      <c r="A94" s="46"/>
      <c r="B94" s="254" t="s">
        <v>39</v>
      </c>
      <c r="C94" s="255"/>
      <c r="D94" s="53"/>
      <c r="E94" s="53"/>
      <c r="F94" s="53"/>
      <c r="G94" s="53"/>
      <c r="H94" s="53"/>
      <c r="I94" s="53"/>
      <c r="J94" s="53"/>
      <c r="K94" s="53"/>
      <c r="L94" s="54">
        <f>L93+L89+L84+L79+L76</f>
        <v>144</v>
      </c>
      <c r="M94" s="54">
        <f>M93+M89+M84+M79+M76</f>
        <v>725395857</v>
      </c>
      <c r="N94" s="54">
        <f>N93+N89+N84+N79+N76</f>
        <v>120841209.67</v>
      </c>
    </row>
    <row r="95" spans="1:14" ht="15" customHeight="1">
      <c r="A95" s="46"/>
      <c r="B95" s="254" t="s">
        <v>40</v>
      </c>
      <c r="C95" s="255"/>
      <c r="D95" s="256"/>
      <c r="E95" s="257"/>
      <c r="F95" s="257"/>
      <c r="G95" s="257"/>
      <c r="H95" s="257"/>
      <c r="I95" s="257"/>
      <c r="J95" s="257"/>
      <c r="K95" s="258"/>
      <c r="L95" s="54">
        <f>L94+L71+L56</f>
        <v>810</v>
      </c>
      <c r="M95" s="54">
        <f t="shared" ref="M95:N95" si="9">M94+M71+M56</f>
        <v>1385598168</v>
      </c>
      <c r="N95" s="54">
        <f t="shared" si="9"/>
        <v>1037829396</v>
      </c>
    </row>
    <row r="97" spans="14:14" ht="15.75" customHeight="1">
      <c r="N97" s="57"/>
    </row>
  </sheetData>
  <mergeCells count="50">
    <mergeCell ref="B34:N34"/>
    <mergeCell ref="B44:C44"/>
    <mergeCell ref="B57:N57"/>
    <mergeCell ref="B56:C56"/>
    <mergeCell ref="D44:K44"/>
    <mergeCell ref="B47:N47"/>
    <mergeCell ref="B51:C51"/>
    <mergeCell ref="D51:K51"/>
    <mergeCell ref="B52:N52"/>
    <mergeCell ref="B45:N45"/>
    <mergeCell ref="B55:C55"/>
    <mergeCell ref="B1:N1"/>
    <mergeCell ref="B3:N3"/>
    <mergeCell ref="B20:C20"/>
    <mergeCell ref="B29:N29"/>
    <mergeCell ref="B33:C33"/>
    <mergeCell ref="B21:N21"/>
    <mergeCell ref="B24:C24"/>
    <mergeCell ref="B25:N25"/>
    <mergeCell ref="B28:C28"/>
    <mergeCell ref="B95:C95"/>
    <mergeCell ref="B94:C94"/>
    <mergeCell ref="D95:K95"/>
    <mergeCell ref="B71:C71"/>
    <mergeCell ref="B72:N72"/>
    <mergeCell ref="B87:N87"/>
    <mergeCell ref="B89:C89"/>
    <mergeCell ref="B90:N90"/>
    <mergeCell ref="B93:C93"/>
    <mergeCell ref="B79:C79"/>
    <mergeCell ref="D79:K79"/>
    <mergeCell ref="B77:N77"/>
    <mergeCell ref="B80:N80"/>
    <mergeCell ref="B84:C84"/>
    <mergeCell ref="D84:K84"/>
    <mergeCell ref="B74:N74"/>
    <mergeCell ref="B59:N59"/>
    <mergeCell ref="B61:C61"/>
    <mergeCell ref="B65:N65"/>
    <mergeCell ref="B67:C67"/>
    <mergeCell ref="D67:K67"/>
    <mergeCell ref="B62:N62"/>
    <mergeCell ref="B64:C64"/>
    <mergeCell ref="D64:K64"/>
    <mergeCell ref="B85:N85"/>
    <mergeCell ref="B76:C76"/>
    <mergeCell ref="D76:K76"/>
    <mergeCell ref="B68:N68"/>
    <mergeCell ref="B70:C70"/>
    <mergeCell ref="D70:K70"/>
  </mergeCells>
  <pageMargins left="0.74803149606299202" right="0.74803149606299202" top="0" bottom="0.511811023622047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4"/>
  <sheetViews>
    <sheetView rightToLeft="1" zoomScale="120" zoomScaleNormal="120" zoomScaleSheetLayoutView="95" workbookViewId="0">
      <selection activeCell="C52" sqref="C5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33.75" customHeight="1">
      <c r="B1" s="269" t="s">
        <v>328</v>
      </c>
      <c r="C1" s="269"/>
      <c r="D1" s="269"/>
      <c r="E1" s="269"/>
    </row>
    <row r="2" spans="2:5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20.100000000000001" customHeight="1">
      <c r="B3" s="270" t="s">
        <v>16</v>
      </c>
      <c r="C3" s="271"/>
      <c r="D3" s="271"/>
      <c r="E3" s="272"/>
    </row>
    <row r="4" spans="2:5" ht="20.100000000000001" customHeight="1">
      <c r="B4" s="36" t="s">
        <v>295</v>
      </c>
      <c r="C4" s="36" t="s">
        <v>296</v>
      </c>
      <c r="D4" s="38">
        <v>2.2000000000000002</v>
      </c>
      <c r="E4" s="85">
        <v>2.2000000000000002</v>
      </c>
    </row>
    <row r="5" spans="2:5" ht="20.100000000000001" customHeight="1">
      <c r="B5" s="36" t="s">
        <v>154</v>
      </c>
      <c r="C5" s="36" t="s">
        <v>155</v>
      </c>
      <c r="D5" s="95">
        <v>0.41</v>
      </c>
      <c r="E5" s="85">
        <v>0.41</v>
      </c>
    </row>
    <row r="6" spans="2:5" ht="20.100000000000001" customHeight="1">
      <c r="B6" s="36" t="s">
        <v>311</v>
      </c>
      <c r="C6" s="36" t="s">
        <v>312</v>
      </c>
      <c r="D6" s="95">
        <v>0.8</v>
      </c>
      <c r="E6" s="95">
        <v>0.8</v>
      </c>
    </row>
    <row r="7" spans="2:5" ht="20.100000000000001" customHeight="1">
      <c r="B7" s="270" t="s">
        <v>286</v>
      </c>
      <c r="C7" s="271"/>
      <c r="D7" s="271">
        <v>0.05</v>
      </c>
      <c r="E7" s="272">
        <v>0.05</v>
      </c>
    </row>
    <row r="8" spans="2:5" ht="20.100000000000001" customHeight="1">
      <c r="B8" s="36" t="s">
        <v>206</v>
      </c>
      <c r="C8" s="36" t="s">
        <v>207</v>
      </c>
      <c r="D8" s="95">
        <v>0.75</v>
      </c>
      <c r="E8" s="95">
        <v>0.75</v>
      </c>
    </row>
    <row r="9" spans="2:5" ht="20.100000000000001" customHeight="1">
      <c r="B9" s="278" t="s">
        <v>18</v>
      </c>
      <c r="C9" s="279"/>
      <c r="D9" s="279"/>
      <c r="E9" s="280"/>
    </row>
    <row r="10" spans="2:5" ht="20.100000000000001" customHeight="1">
      <c r="B10" s="36" t="s">
        <v>303</v>
      </c>
      <c r="C10" s="36" t="s">
        <v>304</v>
      </c>
      <c r="D10" s="95">
        <v>0.7</v>
      </c>
      <c r="E10" s="95">
        <v>0.7</v>
      </c>
    </row>
    <row r="11" spans="2:5" ht="20.100000000000001" customHeight="1">
      <c r="B11" s="36" t="s">
        <v>115</v>
      </c>
      <c r="C11" s="36" t="s">
        <v>116</v>
      </c>
      <c r="D11" s="145">
        <v>7.24</v>
      </c>
      <c r="E11" s="158">
        <v>7.25</v>
      </c>
    </row>
    <row r="12" spans="2:5" ht="20.100000000000001" customHeight="1">
      <c r="B12" s="247" t="s">
        <v>19</v>
      </c>
      <c r="C12" s="248"/>
      <c r="D12" s="248"/>
      <c r="E12" s="249"/>
    </row>
    <row r="13" spans="2:5" ht="20.100000000000001" customHeight="1">
      <c r="B13" s="36" t="s">
        <v>307</v>
      </c>
      <c r="C13" s="36" t="s">
        <v>308</v>
      </c>
      <c r="D13" s="95">
        <v>1.1000000000000001</v>
      </c>
      <c r="E13" s="95">
        <v>1.1000000000000001</v>
      </c>
    </row>
    <row r="14" spans="2:5" ht="20.100000000000001" customHeight="1">
      <c r="B14" s="36" t="s">
        <v>126</v>
      </c>
      <c r="C14" s="36" t="s">
        <v>127</v>
      </c>
      <c r="D14" s="38">
        <v>1.23</v>
      </c>
      <c r="E14" s="85">
        <v>1.23</v>
      </c>
    </row>
    <row r="15" spans="2:5" ht="20.100000000000001" customHeight="1">
      <c r="B15" s="275" t="s">
        <v>28</v>
      </c>
      <c r="C15" s="276"/>
      <c r="D15" s="276"/>
      <c r="E15" s="277"/>
    </row>
    <row r="16" spans="2:5" ht="20.100000000000001" customHeight="1">
      <c r="B16" s="36" t="s">
        <v>232</v>
      </c>
      <c r="C16" s="36" t="s">
        <v>233</v>
      </c>
      <c r="D16" s="38">
        <v>11.5</v>
      </c>
      <c r="E16" s="85">
        <v>11.5</v>
      </c>
    </row>
    <row r="17" spans="2:5" ht="20.100000000000001" customHeight="1">
      <c r="B17" s="36" t="s">
        <v>193</v>
      </c>
      <c r="C17" s="36" t="s">
        <v>194</v>
      </c>
      <c r="D17" s="38">
        <v>7.3</v>
      </c>
      <c r="E17" s="85">
        <v>7.3</v>
      </c>
    </row>
    <row r="18" spans="2:5" ht="20.100000000000001" customHeight="1">
      <c r="B18" s="122" t="s">
        <v>223</v>
      </c>
      <c r="C18" s="122" t="s">
        <v>224</v>
      </c>
      <c r="D18" s="145">
        <v>100.01</v>
      </c>
      <c r="E18" s="85">
        <v>100.01</v>
      </c>
    </row>
    <row r="19" spans="2:5" ht="20.100000000000001" customHeight="1">
      <c r="B19" s="275" t="s">
        <v>21</v>
      </c>
      <c r="C19" s="276"/>
      <c r="D19" s="276"/>
      <c r="E19" s="277"/>
    </row>
    <row r="20" spans="2:5" ht="20.100000000000001" customHeight="1">
      <c r="B20" s="36" t="s">
        <v>163</v>
      </c>
      <c r="C20" s="36" t="s">
        <v>164</v>
      </c>
      <c r="D20" s="95">
        <v>7.5</v>
      </c>
      <c r="E20" s="142">
        <v>7.5</v>
      </c>
    </row>
    <row r="21" spans="2:5" ht="20.100000000000001" customHeight="1">
      <c r="B21" s="122" t="s">
        <v>331</v>
      </c>
      <c r="C21" s="122" t="s">
        <v>332</v>
      </c>
      <c r="D21" s="95">
        <v>2.4300000000000002</v>
      </c>
      <c r="E21" s="142">
        <v>2.4500000000000002</v>
      </c>
    </row>
    <row r="22" spans="2:5" ht="35.25" customHeight="1">
      <c r="B22" s="274" t="s">
        <v>329</v>
      </c>
      <c r="C22" s="274"/>
      <c r="D22" s="274"/>
      <c r="E22" s="274"/>
    </row>
    <row r="23" spans="2:5" ht="16.5" customHeight="1">
      <c r="B23" s="41" t="s">
        <v>6</v>
      </c>
      <c r="C23" s="41" t="s">
        <v>7</v>
      </c>
      <c r="D23" s="41" t="s">
        <v>24</v>
      </c>
      <c r="E23" s="41" t="s">
        <v>25</v>
      </c>
    </row>
    <row r="24" spans="2:5" ht="20.100000000000001" customHeight="1">
      <c r="B24" s="273" t="s">
        <v>16</v>
      </c>
      <c r="C24" s="273"/>
      <c r="D24" s="273"/>
      <c r="E24" s="273"/>
    </row>
    <row r="25" spans="2:5" ht="20.100000000000001" customHeight="1">
      <c r="B25" s="39" t="s">
        <v>43</v>
      </c>
      <c r="C25" s="39" t="s">
        <v>44</v>
      </c>
      <c r="D25" s="40">
        <v>1</v>
      </c>
      <c r="E25" s="40">
        <v>1</v>
      </c>
    </row>
    <row r="26" spans="2:5" ht="20.100000000000001" customHeight="1">
      <c r="B26" s="36" t="s">
        <v>124</v>
      </c>
      <c r="C26" s="36" t="s">
        <v>125</v>
      </c>
      <c r="D26" s="38">
        <v>1</v>
      </c>
      <c r="E26" s="38">
        <v>1</v>
      </c>
    </row>
    <row r="27" spans="2:5" ht="20.100000000000001" customHeight="1">
      <c r="B27" s="36" t="s">
        <v>130</v>
      </c>
      <c r="C27" s="36" t="s">
        <v>131</v>
      </c>
      <c r="D27" s="38">
        <v>0.24</v>
      </c>
      <c r="E27" s="38">
        <v>0.24</v>
      </c>
    </row>
    <row r="28" spans="2:5" ht="20.100000000000001" customHeight="1">
      <c r="B28" s="36" t="s">
        <v>182</v>
      </c>
      <c r="C28" s="36" t="s">
        <v>183</v>
      </c>
      <c r="D28" s="38">
        <v>1</v>
      </c>
      <c r="E28" s="87">
        <v>1</v>
      </c>
    </row>
    <row r="29" spans="2:5" ht="20.100000000000001" customHeight="1">
      <c r="B29" s="36" t="s">
        <v>195</v>
      </c>
      <c r="C29" s="36" t="s">
        <v>196</v>
      </c>
      <c r="D29" s="38">
        <v>1</v>
      </c>
      <c r="E29" s="87">
        <v>1</v>
      </c>
    </row>
    <row r="30" spans="2:5" ht="20.100000000000001" customHeight="1">
      <c r="B30" s="36" t="s">
        <v>204</v>
      </c>
      <c r="C30" s="36" t="s">
        <v>205</v>
      </c>
      <c r="D30" s="38">
        <v>0.94</v>
      </c>
      <c r="E30" s="87">
        <v>0.94</v>
      </c>
    </row>
    <row r="31" spans="2:5" ht="20.100000000000001" customHeight="1">
      <c r="B31" s="111" t="s">
        <v>212</v>
      </c>
      <c r="C31" s="112" t="s">
        <v>213</v>
      </c>
      <c r="D31" s="38">
        <v>1</v>
      </c>
      <c r="E31" s="38">
        <v>1</v>
      </c>
    </row>
    <row r="32" spans="2:5" ht="20.100000000000001" customHeight="1">
      <c r="B32" s="122" t="s">
        <v>225</v>
      </c>
      <c r="C32" s="122" t="s">
        <v>226</v>
      </c>
      <c r="D32" s="123">
        <v>1</v>
      </c>
      <c r="E32" s="123">
        <v>1</v>
      </c>
    </row>
    <row r="33" spans="2:5" ht="20.100000000000001" customHeight="1">
      <c r="B33" s="141" t="s">
        <v>297</v>
      </c>
      <c r="C33" s="141" t="s">
        <v>298</v>
      </c>
      <c r="D33" s="95">
        <v>0.11</v>
      </c>
      <c r="E33" s="95">
        <v>0.11</v>
      </c>
    </row>
    <row r="34" spans="2:5" ht="20.100000000000001" customHeight="1">
      <c r="B34" s="141" t="s">
        <v>172</v>
      </c>
      <c r="C34" s="141" t="s">
        <v>173</v>
      </c>
      <c r="D34" s="95">
        <v>0.85</v>
      </c>
      <c r="E34" s="95">
        <v>0.85</v>
      </c>
    </row>
    <row r="35" spans="2:5" ht="20.100000000000001" customHeight="1">
      <c r="B35" s="36" t="s">
        <v>117</v>
      </c>
      <c r="C35" s="36" t="s">
        <v>118</v>
      </c>
      <c r="D35" s="95">
        <v>0.75</v>
      </c>
      <c r="E35" s="95">
        <v>0.75</v>
      </c>
    </row>
    <row r="36" spans="2:5" ht="20.100000000000001" customHeight="1">
      <c r="B36" s="36" t="s">
        <v>98</v>
      </c>
      <c r="C36" s="36" t="s">
        <v>99</v>
      </c>
      <c r="D36" s="95">
        <v>1</v>
      </c>
      <c r="E36" s="95">
        <v>1</v>
      </c>
    </row>
    <row r="37" spans="2:5" ht="20.100000000000001" customHeight="1">
      <c r="B37" s="36" t="s">
        <v>319</v>
      </c>
      <c r="C37" s="36" t="s">
        <v>320</v>
      </c>
      <c r="D37" s="95">
        <v>1</v>
      </c>
      <c r="E37" s="95">
        <v>1</v>
      </c>
    </row>
    <row r="38" spans="2:5" ht="20.100000000000001" customHeight="1">
      <c r="B38" s="127" t="s">
        <v>258</v>
      </c>
      <c r="C38" s="127" t="s">
        <v>259</v>
      </c>
      <c r="D38" s="128">
        <v>1</v>
      </c>
      <c r="E38" s="128">
        <v>1</v>
      </c>
    </row>
    <row r="39" spans="2:5" ht="20.100000000000001" customHeight="1">
      <c r="B39" s="36" t="s">
        <v>250</v>
      </c>
      <c r="C39" s="36" t="s">
        <v>251</v>
      </c>
      <c r="D39" s="95">
        <v>0.09</v>
      </c>
      <c r="E39" s="128">
        <v>0.09</v>
      </c>
    </row>
    <row r="40" spans="2:5" ht="20.100000000000001" customHeight="1">
      <c r="B40" s="36" t="s">
        <v>287</v>
      </c>
      <c r="C40" s="36" t="s">
        <v>288</v>
      </c>
      <c r="D40" s="95">
        <v>0.26</v>
      </c>
      <c r="E40" s="128">
        <v>0.26</v>
      </c>
    </row>
    <row r="41" spans="2:5" ht="35.25" customHeight="1">
      <c r="B41" s="282" t="s">
        <v>329</v>
      </c>
      <c r="C41" s="282"/>
      <c r="D41" s="282"/>
      <c r="E41" s="282"/>
    </row>
    <row r="42" spans="2:5" ht="24" customHeight="1">
      <c r="B42" s="41" t="s">
        <v>6</v>
      </c>
      <c r="C42" s="41" t="s">
        <v>7</v>
      </c>
      <c r="D42" s="41" t="s">
        <v>24</v>
      </c>
      <c r="E42" s="41" t="s">
        <v>25</v>
      </c>
    </row>
    <row r="43" spans="2:5" ht="20.100000000000001" customHeight="1">
      <c r="B43" s="270" t="s">
        <v>286</v>
      </c>
      <c r="C43" s="271"/>
      <c r="D43" s="271">
        <v>0.05</v>
      </c>
      <c r="E43" s="272">
        <v>0.05</v>
      </c>
    </row>
    <row r="44" spans="2:5" ht="20.100000000000001" customHeight="1">
      <c r="B44" s="36" t="s">
        <v>301</v>
      </c>
      <c r="C44" s="36" t="s">
        <v>302</v>
      </c>
      <c r="D44" s="95">
        <v>0.76</v>
      </c>
      <c r="E44" s="123">
        <v>0.76</v>
      </c>
    </row>
    <row r="45" spans="2:5" ht="20.100000000000001" customHeight="1">
      <c r="B45" s="119" t="s">
        <v>284</v>
      </c>
      <c r="C45" s="119" t="s">
        <v>285</v>
      </c>
      <c r="D45" s="95">
        <v>0.69</v>
      </c>
      <c r="E45" s="158">
        <v>0.69</v>
      </c>
    </row>
    <row r="46" spans="2:5" ht="20.100000000000001" customHeight="1">
      <c r="B46" s="270" t="s">
        <v>318</v>
      </c>
      <c r="C46" s="271"/>
      <c r="D46" s="271"/>
      <c r="E46" s="272"/>
    </row>
    <row r="47" spans="2:5" ht="20.100000000000001" customHeight="1">
      <c r="B47" s="39" t="s">
        <v>180</v>
      </c>
      <c r="C47" s="39" t="s">
        <v>181</v>
      </c>
      <c r="D47" s="95">
        <v>1.2</v>
      </c>
      <c r="E47" s="123">
        <v>1.2</v>
      </c>
    </row>
    <row r="48" spans="2:5" ht="20.100000000000001" customHeight="1">
      <c r="B48" s="278" t="s">
        <v>18</v>
      </c>
      <c r="C48" s="279"/>
      <c r="D48" s="279"/>
      <c r="E48" s="280"/>
    </row>
    <row r="49" spans="2:5" ht="20.100000000000001" customHeight="1">
      <c r="B49" s="119" t="s">
        <v>216</v>
      </c>
      <c r="C49" s="119" t="s">
        <v>217</v>
      </c>
      <c r="D49" s="118">
        <v>1</v>
      </c>
      <c r="E49" s="120">
        <v>1</v>
      </c>
    </row>
    <row r="50" spans="2:5" ht="20.100000000000001" customHeight="1">
      <c r="B50" s="281" t="s">
        <v>19</v>
      </c>
      <c r="C50" s="281"/>
      <c r="D50" s="281"/>
      <c r="E50" s="281"/>
    </row>
    <row r="51" spans="2:5" ht="20.100000000000001" customHeight="1">
      <c r="B51" s="42" t="s">
        <v>244</v>
      </c>
      <c r="C51" s="36" t="s">
        <v>245</v>
      </c>
      <c r="D51" s="124">
        <v>100</v>
      </c>
      <c r="E51" s="125">
        <v>100</v>
      </c>
    </row>
    <row r="52" spans="2:5" ht="20.100000000000001" customHeight="1">
      <c r="B52" s="143" t="s">
        <v>45</v>
      </c>
      <c r="C52" s="143" t="s">
        <v>46</v>
      </c>
      <c r="D52" s="144">
        <v>1.32</v>
      </c>
      <c r="E52" s="142">
        <v>1.32</v>
      </c>
    </row>
    <row r="53" spans="2:5" ht="20.100000000000001" customHeight="1">
      <c r="B53" s="36" t="s">
        <v>122</v>
      </c>
      <c r="C53" s="36" t="s">
        <v>123</v>
      </c>
      <c r="D53" s="135">
        <v>2.93</v>
      </c>
      <c r="E53" s="142">
        <v>2.93</v>
      </c>
    </row>
    <row r="54" spans="2:5" ht="20.100000000000001" customHeight="1">
      <c r="B54" s="273" t="s">
        <v>21</v>
      </c>
      <c r="C54" s="273"/>
      <c r="D54" s="273"/>
      <c r="E54" s="273"/>
    </row>
    <row r="55" spans="2:5" ht="20.100000000000001" customHeight="1">
      <c r="B55" s="39" t="s">
        <v>34</v>
      </c>
      <c r="C55" s="39" t="s">
        <v>35</v>
      </c>
      <c r="D55" s="40" t="s">
        <v>26</v>
      </c>
      <c r="E55" s="40" t="s">
        <v>26</v>
      </c>
    </row>
    <row r="56" spans="2:5" ht="30" customHeight="1">
      <c r="B56" s="269" t="s">
        <v>330</v>
      </c>
      <c r="C56" s="269"/>
      <c r="D56" s="269"/>
      <c r="E56" s="269"/>
    </row>
    <row r="57" spans="2:5" ht="23.1" customHeight="1">
      <c r="B57" s="41" t="s">
        <v>6</v>
      </c>
      <c r="C57" s="41" t="s">
        <v>7</v>
      </c>
      <c r="D57" s="41" t="s">
        <v>24</v>
      </c>
      <c r="E57" s="41" t="s">
        <v>25</v>
      </c>
    </row>
    <row r="58" spans="2:5" ht="20.100000000000001" customHeight="1">
      <c r="B58" s="278" t="s">
        <v>18</v>
      </c>
      <c r="C58" s="279"/>
      <c r="D58" s="279"/>
      <c r="E58" s="280"/>
    </row>
    <row r="59" spans="2:5" ht="20.100000000000001" customHeight="1">
      <c r="B59" s="126" t="s">
        <v>30</v>
      </c>
      <c r="C59" s="126" t="s">
        <v>29</v>
      </c>
      <c r="D59" s="128">
        <v>1.29</v>
      </c>
      <c r="E59" s="128">
        <v>1.29</v>
      </c>
    </row>
    <row r="60" spans="2:5" ht="20.100000000000001" customHeight="1">
      <c r="B60" s="281" t="s">
        <v>19</v>
      </c>
      <c r="C60" s="281"/>
      <c r="D60" s="281"/>
      <c r="E60" s="281"/>
    </row>
    <row r="61" spans="2:5" ht="20.100000000000001" customHeight="1">
      <c r="B61" s="126" t="s">
        <v>113</v>
      </c>
      <c r="C61" s="126" t="s">
        <v>114</v>
      </c>
      <c r="D61" s="95">
        <v>1.96</v>
      </c>
      <c r="E61" s="128">
        <v>1.96</v>
      </c>
    </row>
    <row r="62" spans="2:5" ht="20.100000000000001" customHeight="1">
      <c r="B62" s="36" t="s">
        <v>104</v>
      </c>
      <c r="C62" s="36" t="s">
        <v>105</v>
      </c>
      <c r="D62" s="95">
        <v>1.1499999999999999</v>
      </c>
      <c r="E62" s="159">
        <v>1.1499999999999999</v>
      </c>
    </row>
    <row r="63" spans="2:5" ht="20.100000000000001" customHeight="1">
      <c r="B63" s="273" t="s">
        <v>28</v>
      </c>
      <c r="C63" s="273"/>
      <c r="D63" s="273"/>
      <c r="E63" s="273"/>
    </row>
    <row r="64" spans="2:5" ht="20.100000000000001" customHeight="1">
      <c r="B64" s="126" t="s">
        <v>262</v>
      </c>
      <c r="C64" s="126" t="s">
        <v>263</v>
      </c>
      <c r="D64" s="95">
        <v>10.5</v>
      </c>
      <c r="E64" s="128">
        <v>10.5</v>
      </c>
    </row>
  </sheetData>
  <mergeCells count="19">
    <mergeCell ref="B63:E63"/>
    <mergeCell ref="B60:E60"/>
    <mergeCell ref="B56:E56"/>
    <mergeCell ref="B54:E54"/>
    <mergeCell ref="B58:E58"/>
    <mergeCell ref="B48:E48"/>
    <mergeCell ref="B43:E43"/>
    <mergeCell ref="B19:E19"/>
    <mergeCell ref="B50:E50"/>
    <mergeCell ref="B41:E41"/>
    <mergeCell ref="B46:E46"/>
    <mergeCell ref="B1:E1"/>
    <mergeCell ref="B3:E3"/>
    <mergeCell ref="B24:E24"/>
    <mergeCell ref="B22:E22"/>
    <mergeCell ref="B15:E15"/>
    <mergeCell ref="B12:E12"/>
    <mergeCell ref="B7:E7"/>
    <mergeCell ref="B9:E9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8"/>
  <sheetViews>
    <sheetView rightToLeft="1" workbookViewId="0">
      <selection activeCell="B14" sqref="B14"/>
    </sheetView>
  </sheetViews>
  <sheetFormatPr defaultRowHeight="18.75"/>
  <cols>
    <col min="1" max="1" width="3.7109375" style="161" customWidth="1"/>
    <col min="2" max="2" width="25.28515625" style="160" bestFit="1" customWidth="1"/>
    <col min="3" max="3" width="12.42578125" style="160" customWidth="1"/>
    <col min="4" max="4" width="11.5703125" style="160" customWidth="1"/>
    <col min="5" max="5" width="16.28515625" style="160" customWidth="1"/>
    <col min="6" max="6" width="20.7109375" style="160" customWidth="1"/>
    <col min="7" max="255" width="9.140625" style="161"/>
    <col min="256" max="256" width="3.7109375" style="161" customWidth="1"/>
    <col min="257" max="257" width="25.28515625" style="161" bestFit="1" customWidth="1"/>
    <col min="258" max="258" width="12.42578125" style="161" customWidth="1"/>
    <col min="259" max="259" width="11.5703125" style="161" customWidth="1"/>
    <col min="260" max="260" width="16.28515625" style="161" customWidth="1"/>
    <col min="261" max="261" width="20.7109375" style="161" customWidth="1"/>
    <col min="262" max="511" width="9.140625" style="161"/>
    <col min="512" max="512" width="3.7109375" style="161" customWidth="1"/>
    <col min="513" max="513" width="25.28515625" style="161" bestFit="1" customWidth="1"/>
    <col min="514" max="514" width="12.42578125" style="161" customWidth="1"/>
    <col min="515" max="515" width="11.5703125" style="161" customWidth="1"/>
    <col min="516" max="516" width="16.28515625" style="161" customWidth="1"/>
    <col min="517" max="517" width="20.7109375" style="161" customWidth="1"/>
    <col min="518" max="767" width="9.140625" style="161"/>
    <col min="768" max="768" width="3.7109375" style="161" customWidth="1"/>
    <col min="769" max="769" width="25.28515625" style="161" bestFit="1" customWidth="1"/>
    <col min="770" max="770" width="12.42578125" style="161" customWidth="1"/>
    <col min="771" max="771" width="11.5703125" style="161" customWidth="1"/>
    <col min="772" max="772" width="16.28515625" style="161" customWidth="1"/>
    <col min="773" max="773" width="20.7109375" style="161" customWidth="1"/>
    <col min="774" max="1023" width="9.140625" style="161"/>
    <col min="1024" max="1024" width="3.7109375" style="161" customWidth="1"/>
    <col min="1025" max="1025" width="25.28515625" style="161" bestFit="1" customWidth="1"/>
    <col min="1026" max="1026" width="12.42578125" style="161" customWidth="1"/>
    <col min="1027" max="1027" width="11.5703125" style="161" customWidth="1"/>
    <col min="1028" max="1028" width="16.28515625" style="161" customWidth="1"/>
    <col min="1029" max="1029" width="20.7109375" style="161" customWidth="1"/>
    <col min="1030" max="1279" width="9.140625" style="161"/>
    <col min="1280" max="1280" width="3.7109375" style="161" customWidth="1"/>
    <col min="1281" max="1281" width="25.28515625" style="161" bestFit="1" customWidth="1"/>
    <col min="1282" max="1282" width="12.42578125" style="161" customWidth="1"/>
    <col min="1283" max="1283" width="11.5703125" style="161" customWidth="1"/>
    <col min="1284" max="1284" width="16.28515625" style="161" customWidth="1"/>
    <col min="1285" max="1285" width="20.7109375" style="161" customWidth="1"/>
    <col min="1286" max="1535" width="9.140625" style="161"/>
    <col min="1536" max="1536" width="3.7109375" style="161" customWidth="1"/>
    <col min="1537" max="1537" width="25.28515625" style="161" bestFit="1" customWidth="1"/>
    <col min="1538" max="1538" width="12.42578125" style="161" customWidth="1"/>
    <col min="1539" max="1539" width="11.5703125" style="161" customWidth="1"/>
    <col min="1540" max="1540" width="16.28515625" style="161" customWidth="1"/>
    <col min="1541" max="1541" width="20.7109375" style="161" customWidth="1"/>
    <col min="1542" max="1791" width="9.140625" style="161"/>
    <col min="1792" max="1792" width="3.7109375" style="161" customWidth="1"/>
    <col min="1793" max="1793" width="25.28515625" style="161" bestFit="1" customWidth="1"/>
    <col min="1794" max="1794" width="12.42578125" style="161" customWidth="1"/>
    <col min="1795" max="1795" width="11.5703125" style="161" customWidth="1"/>
    <col min="1796" max="1796" width="16.28515625" style="161" customWidth="1"/>
    <col min="1797" max="1797" width="20.7109375" style="161" customWidth="1"/>
    <col min="1798" max="2047" width="9.140625" style="161"/>
    <col min="2048" max="2048" width="3.7109375" style="161" customWidth="1"/>
    <col min="2049" max="2049" width="25.28515625" style="161" bestFit="1" customWidth="1"/>
    <col min="2050" max="2050" width="12.42578125" style="161" customWidth="1"/>
    <col min="2051" max="2051" width="11.5703125" style="161" customWidth="1"/>
    <col min="2052" max="2052" width="16.28515625" style="161" customWidth="1"/>
    <col min="2053" max="2053" width="20.7109375" style="161" customWidth="1"/>
    <col min="2054" max="2303" width="9.140625" style="161"/>
    <col min="2304" max="2304" width="3.7109375" style="161" customWidth="1"/>
    <col min="2305" max="2305" width="25.28515625" style="161" bestFit="1" customWidth="1"/>
    <col min="2306" max="2306" width="12.42578125" style="161" customWidth="1"/>
    <col min="2307" max="2307" width="11.5703125" style="161" customWidth="1"/>
    <col min="2308" max="2308" width="16.28515625" style="161" customWidth="1"/>
    <col min="2309" max="2309" width="20.7109375" style="161" customWidth="1"/>
    <col min="2310" max="2559" width="9.140625" style="161"/>
    <col min="2560" max="2560" width="3.7109375" style="161" customWidth="1"/>
    <col min="2561" max="2561" width="25.28515625" style="161" bestFit="1" customWidth="1"/>
    <col min="2562" max="2562" width="12.42578125" style="161" customWidth="1"/>
    <col min="2563" max="2563" width="11.5703125" style="161" customWidth="1"/>
    <col min="2564" max="2564" width="16.28515625" style="161" customWidth="1"/>
    <col min="2565" max="2565" width="20.7109375" style="161" customWidth="1"/>
    <col min="2566" max="2815" width="9.140625" style="161"/>
    <col min="2816" max="2816" width="3.7109375" style="161" customWidth="1"/>
    <col min="2817" max="2817" width="25.28515625" style="161" bestFit="1" customWidth="1"/>
    <col min="2818" max="2818" width="12.42578125" style="161" customWidth="1"/>
    <col min="2819" max="2819" width="11.5703125" style="161" customWidth="1"/>
    <col min="2820" max="2820" width="16.28515625" style="161" customWidth="1"/>
    <col min="2821" max="2821" width="20.7109375" style="161" customWidth="1"/>
    <col min="2822" max="3071" width="9.140625" style="161"/>
    <col min="3072" max="3072" width="3.7109375" style="161" customWidth="1"/>
    <col min="3073" max="3073" width="25.28515625" style="161" bestFit="1" customWidth="1"/>
    <col min="3074" max="3074" width="12.42578125" style="161" customWidth="1"/>
    <col min="3075" max="3075" width="11.5703125" style="161" customWidth="1"/>
    <col min="3076" max="3076" width="16.28515625" style="161" customWidth="1"/>
    <col min="3077" max="3077" width="20.7109375" style="161" customWidth="1"/>
    <col min="3078" max="3327" width="9.140625" style="161"/>
    <col min="3328" max="3328" width="3.7109375" style="161" customWidth="1"/>
    <col min="3329" max="3329" width="25.28515625" style="161" bestFit="1" customWidth="1"/>
    <col min="3330" max="3330" width="12.42578125" style="161" customWidth="1"/>
    <col min="3331" max="3331" width="11.5703125" style="161" customWidth="1"/>
    <col min="3332" max="3332" width="16.28515625" style="161" customWidth="1"/>
    <col min="3333" max="3333" width="20.7109375" style="161" customWidth="1"/>
    <col min="3334" max="3583" width="9.140625" style="161"/>
    <col min="3584" max="3584" width="3.7109375" style="161" customWidth="1"/>
    <col min="3585" max="3585" width="25.28515625" style="161" bestFit="1" customWidth="1"/>
    <col min="3586" max="3586" width="12.42578125" style="161" customWidth="1"/>
    <col min="3587" max="3587" width="11.5703125" style="161" customWidth="1"/>
    <col min="3588" max="3588" width="16.28515625" style="161" customWidth="1"/>
    <col min="3589" max="3589" width="20.7109375" style="161" customWidth="1"/>
    <col min="3590" max="3839" width="9.140625" style="161"/>
    <col min="3840" max="3840" width="3.7109375" style="161" customWidth="1"/>
    <col min="3841" max="3841" width="25.28515625" style="161" bestFit="1" customWidth="1"/>
    <col min="3842" max="3842" width="12.42578125" style="161" customWidth="1"/>
    <col min="3843" max="3843" width="11.5703125" style="161" customWidth="1"/>
    <col min="3844" max="3844" width="16.28515625" style="161" customWidth="1"/>
    <col min="3845" max="3845" width="20.7109375" style="161" customWidth="1"/>
    <col min="3846" max="4095" width="9.140625" style="161"/>
    <col min="4096" max="4096" width="3.7109375" style="161" customWidth="1"/>
    <col min="4097" max="4097" width="25.28515625" style="161" bestFit="1" customWidth="1"/>
    <col min="4098" max="4098" width="12.42578125" style="161" customWidth="1"/>
    <col min="4099" max="4099" width="11.5703125" style="161" customWidth="1"/>
    <col min="4100" max="4100" width="16.28515625" style="161" customWidth="1"/>
    <col min="4101" max="4101" width="20.7109375" style="161" customWidth="1"/>
    <col min="4102" max="4351" width="9.140625" style="161"/>
    <col min="4352" max="4352" width="3.7109375" style="161" customWidth="1"/>
    <col min="4353" max="4353" width="25.28515625" style="161" bestFit="1" customWidth="1"/>
    <col min="4354" max="4354" width="12.42578125" style="161" customWidth="1"/>
    <col min="4355" max="4355" width="11.5703125" style="161" customWidth="1"/>
    <col min="4356" max="4356" width="16.28515625" style="161" customWidth="1"/>
    <col min="4357" max="4357" width="20.7109375" style="161" customWidth="1"/>
    <col min="4358" max="4607" width="9.140625" style="161"/>
    <col min="4608" max="4608" width="3.7109375" style="161" customWidth="1"/>
    <col min="4609" max="4609" width="25.28515625" style="161" bestFit="1" customWidth="1"/>
    <col min="4610" max="4610" width="12.42578125" style="161" customWidth="1"/>
    <col min="4611" max="4611" width="11.5703125" style="161" customWidth="1"/>
    <col min="4612" max="4612" width="16.28515625" style="161" customWidth="1"/>
    <col min="4613" max="4613" width="20.7109375" style="161" customWidth="1"/>
    <col min="4614" max="4863" width="9.140625" style="161"/>
    <col min="4864" max="4864" width="3.7109375" style="161" customWidth="1"/>
    <col min="4865" max="4865" width="25.28515625" style="161" bestFit="1" customWidth="1"/>
    <col min="4866" max="4866" width="12.42578125" style="161" customWidth="1"/>
    <col min="4867" max="4867" width="11.5703125" style="161" customWidth="1"/>
    <col min="4868" max="4868" width="16.28515625" style="161" customWidth="1"/>
    <col min="4869" max="4869" width="20.7109375" style="161" customWidth="1"/>
    <col min="4870" max="5119" width="9.140625" style="161"/>
    <col min="5120" max="5120" width="3.7109375" style="161" customWidth="1"/>
    <col min="5121" max="5121" width="25.28515625" style="161" bestFit="1" customWidth="1"/>
    <col min="5122" max="5122" width="12.42578125" style="161" customWidth="1"/>
    <col min="5123" max="5123" width="11.5703125" style="161" customWidth="1"/>
    <col min="5124" max="5124" width="16.28515625" style="161" customWidth="1"/>
    <col min="5125" max="5125" width="20.7109375" style="161" customWidth="1"/>
    <col min="5126" max="5375" width="9.140625" style="161"/>
    <col min="5376" max="5376" width="3.7109375" style="161" customWidth="1"/>
    <col min="5377" max="5377" width="25.28515625" style="161" bestFit="1" customWidth="1"/>
    <col min="5378" max="5378" width="12.42578125" style="161" customWidth="1"/>
    <col min="5379" max="5379" width="11.5703125" style="161" customWidth="1"/>
    <col min="5380" max="5380" width="16.28515625" style="161" customWidth="1"/>
    <col min="5381" max="5381" width="20.7109375" style="161" customWidth="1"/>
    <col min="5382" max="5631" width="9.140625" style="161"/>
    <col min="5632" max="5632" width="3.7109375" style="161" customWidth="1"/>
    <col min="5633" max="5633" width="25.28515625" style="161" bestFit="1" customWidth="1"/>
    <col min="5634" max="5634" width="12.42578125" style="161" customWidth="1"/>
    <col min="5635" max="5635" width="11.5703125" style="161" customWidth="1"/>
    <col min="5636" max="5636" width="16.28515625" style="161" customWidth="1"/>
    <col min="5637" max="5637" width="20.7109375" style="161" customWidth="1"/>
    <col min="5638" max="5887" width="9.140625" style="161"/>
    <col min="5888" max="5888" width="3.7109375" style="161" customWidth="1"/>
    <col min="5889" max="5889" width="25.28515625" style="161" bestFit="1" customWidth="1"/>
    <col min="5890" max="5890" width="12.42578125" style="161" customWidth="1"/>
    <col min="5891" max="5891" width="11.5703125" style="161" customWidth="1"/>
    <col min="5892" max="5892" width="16.28515625" style="161" customWidth="1"/>
    <col min="5893" max="5893" width="20.7109375" style="161" customWidth="1"/>
    <col min="5894" max="6143" width="9.140625" style="161"/>
    <col min="6144" max="6144" width="3.7109375" style="161" customWidth="1"/>
    <col min="6145" max="6145" width="25.28515625" style="161" bestFit="1" customWidth="1"/>
    <col min="6146" max="6146" width="12.42578125" style="161" customWidth="1"/>
    <col min="6147" max="6147" width="11.5703125" style="161" customWidth="1"/>
    <col min="6148" max="6148" width="16.28515625" style="161" customWidth="1"/>
    <col min="6149" max="6149" width="20.7109375" style="161" customWidth="1"/>
    <col min="6150" max="6399" width="9.140625" style="161"/>
    <col min="6400" max="6400" width="3.7109375" style="161" customWidth="1"/>
    <col min="6401" max="6401" width="25.28515625" style="161" bestFit="1" customWidth="1"/>
    <col min="6402" max="6402" width="12.42578125" style="161" customWidth="1"/>
    <col min="6403" max="6403" width="11.5703125" style="161" customWidth="1"/>
    <col min="6404" max="6404" width="16.28515625" style="161" customWidth="1"/>
    <col min="6405" max="6405" width="20.7109375" style="161" customWidth="1"/>
    <col min="6406" max="6655" width="9.140625" style="161"/>
    <col min="6656" max="6656" width="3.7109375" style="161" customWidth="1"/>
    <col min="6657" max="6657" width="25.28515625" style="161" bestFit="1" customWidth="1"/>
    <col min="6658" max="6658" width="12.42578125" style="161" customWidth="1"/>
    <col min="6659" max="6659" width="11.5703125" style="161" customWidth="1"/>
    <col min="6660" max="6660" width="16.28515625" style="161" customWidth="1"/>
    <col min="6661" max="6661" width="20.7109375" style="161" customWidth="1"/>
    <col min="6662" max="6911" width="9.140625" style="161"/>
    <col min="6912" max="6912" width="3.7109375" style="161" customWidth="1"/>
    <col min="6913" max="6913" width="25.28515625" style="161" bestFit="1" customWidth="1"/>
    <col min="6914" max="6914" width="12.42578125" style="161" customWidth="1"/>
    <col min="6915" max="6915" width="11.5703125" style="161" customWidth="1"/>
    <col min="6916" max="6916" width="16.28515625" style="161" customWidth="1"/>
    <col min="6917" max="6917" width="20.7109375" style="161" customWidth="1"/>
    <col min="6918" max="7167" width="9.140625" style="161"/>
    <col min="7168" max="7168" width="3.7109375" style="161" customWidth="1"/>
    <col min="7169" max="7169" width="25.28515625" style="161" bestFit="1" customWidth="1"/>
    <col min="7170" max="7170" width="12.42578125" style="161" customWidth="1"/>
    <col min="7171" max="7171" width="11.5703125" style="161" customWidth="1"/>
    <col min="7172" max="7172" width="16.28515625" style="161" customWidth="1"/>
    <col min="7173" max="7173" width="20.7109375" style="161" customWidth="1"/>
    <col min="7174" max="7423" width="9.140625" style="161"/>
    <col min="7424" max="7424" width="3.7109375" style="161" customWidth="1"/>
    <col min="7425" max="7425" width="25.28515625" style="161" bestFit="1" customWidth="1"/>
    <col min="7426" max="7426" width="12.42578125" style="161" customWidth="1"/>
    <col min="7427" max="7427" width="11.5703125" style="161" customWidth="1"/>
    <col min="7428" max="7428" width="16.28515625" style="161" customWidth="1"/>
    <col min="7429" max="7429" width="20.7109375" style="161" customWidth="1"/>
    <col min="7430" max="7679" width="9.140625" style="161"/>
    <col min="7680" max="7680" width="3.7109375" style="161" customWidth="1"/>
    <col min="7681" max="7681" width="25.28515625" style="161" bestFit="1" customWidth="1"/>
    <col min="7682" max="7682" width="12.42578125" style="161" customWidth="1"/>
    <col min="7683" max="7683" width="11.5703125" style="161" customWidth="1"/>
    <col min="7684" max="7684" width="16.28515625" style="161" customWidth="1"/>
    <col min="7685" max="7685" width="20.7109375" style="161" customWidth="1"/>
    <col min="7686" max="7935" width="9.140625" style="161"/>
    <col min="7936" max="7936" width="3.7109375" style="161" customWidth="1"/>
    <col min="7937" max="7937" width="25.28515625" style="161" bestFit="1" customWidth="1"/>
    <col min="7938" max="7938" width="12.42578125" style="161" customWidth="1"/>
    <col min="7939" max="7939" width="11.5703125" style="161" customWidth="1"/>
    <col min="7940" max="7940" width="16.28515625" style="161" customWidth="1"/>
    <col min="7941" max="7941" width="20.7109375" style="161" customWidth="1"/>
    <col min="7942" max="8191" width="9.140625" style="161"/>
    <col min="8192" max="8192" width="3.7109375" style="161" customWidth="1"/>
    <col min="8193" max="8193" width="25.28515625" style="161" bestFit="1" customWidth="1"/>
    <col min="8194" max="8194" width="12.42578125" style="161" customWidth="1"/>
    <col min="8195" max="8195" width="11.5703125" style="161" customWidth="1"/>
    <col min="8196" max="8196" width="16.28515625" style="161" customWidth="1"/>
    <col min="8197" max="8197" width="20.7109375" style="161" customWidth="1"/>
    <col min="8198" max="8447" width="9.140625" style="161"/>
    <col min="8448" max="8448" width="3.7109375" style="161" customWidth="1"/>
    <col min="8449" max="8449" width="25.28515625" style="161" bestFit="1" customWidth="1"/>
    <col min="8450" max="8450" width="12.42578125" style="161" customWidth="1"/>
    <col min="8451" max="8451" width="11.5703125" style="161" customWidth="1"/>
    <col min="8452" max="8452" width="16.28515625" style="161" customWidth="1"/>
    <col min="8453" max="8453" width="20.7109375" style="161" customWidth="1"/>
    <col min="8454" max="8703" width="9.140625" style="161"/>
    <col min="8704" max="8704" width="3.7109375" style="161" customWidth="1"/>
    <col min="8705" max="8705" width="25.28515625" style="161" bestFit="1" customWidth="1"/>
    <col min="8706" max="8706" width="12.42578125" style="161" customWidth="1"/>
    <col min="8707" max="8707" width="11.5703125" style="161" customWidth="1"/>
    <col min="8708" max="8708" width="16.28515625" style="161" customWidth="1"/>
    <col min="8709" max="8709" width="20.7109375" style="161" customWidth="1"/>
    <col min="8710" max="8959" width="9.140625" style="161"/>
    <col min="8960" max="8960" width="3.7109375" style="161" customWidth="1"/>
    <col min="8961" max="8961" width="25.28515625" style="161" bestFit="1" customWidth="1"/>
    <col min="8962" max="8962" width="12.42578125" style="161" customWidth="1"/>
    <col min="8963" max="8963" width="11.5703125" style="161" customWidth="1"/>
    <col min="8964" max="8964" width="16.28515625" style="161" customWidth="1"/>
    <col min="8965" max="8965" width="20.7109375" style="161" customWidth="1"/>
    <col min="8966" max="9215" width="9.140625" style="161"/>
    <col min="9216" max="9216" width="3.7109375" style="161" customWidth="1"/>
    <col min="9217" max="9217" width="25.28515625" style="161" bestFit="1" customWidth="1"/>
    <col min="9218" max="9218" width="12.42578125" style="161" customWidth="1"/>
    <col min="9219" max="9219" width="11.5703125" style="161" customWidth="1"/>
    <col min="9220" max="9220" width="16.28515625" style="161" customWidth="1"/>
    <col min="9221" max="9221" width="20.7109375" style="161" customWidth="1"/>
    <col min="9222" max="9471" width="9.140625" style="161"/>
    <col min="9472" max="9472" width="3.7109375" style="161" customWidth="1"/>
    <col min="9473" max="9473" width="25.28515625" style="161" bestFit="1" customWidth="1"/>
    <col min="9474" max="9474" width="12.42578125" style="161" customWidth="1"/>
    <col min="9475" max="9475" width="11.5703125" style="161" customWidth="1"/>
    <col min="9476" max="9476" width="16.28515625" style="161" customWidth="1"/>
    <col min="9477" max="9477" width="20.7109375" style="161" customWidth="1"/>
    <col min="9478" max="9727" width="9.140625" style="161"/>
    <col min="9728" max="9728" width="3.7109375" style="161" customWidth="1"/>
    <col min="9729" max="9729" width="25.28515625" style="161" bestFit="1" customWidth="1"/>
    <col min="9730" max="9730" width="12.42578125" style="161" customWidth="1"/>
    <col min="9731" max="9731" width="11.5703125" style="161" customWidth="1"/>
    <col min="9732" max="9732" width="16.28515625" style="161" customWidth="1"/>
    <col min="9733" max="9733" width="20.7109375" style="161" customWidth="1"/>
    <col min="9734" max="9983" width="9.140625" style="161"/>
    <col min="9984" max="9984" width="3.7109375" style="161" customWidth="1"/>
    <col min="9985" max="9985" width="25.28515625" style="161" bestFit="1" customWidth="1"/>
    <col min="9986" max="9986" width="12.42578125" style="161" customWidth="1"/>
    <col min="9987" max="9987" width="11.5703125" style="161" customWidth="1"/>
    <col min="9988" max="9988" width="16.28515625" style="161" customWidth="1"/>
    <col min="9989" max="9989" width="20.7109375" style="161" customWidth="1"/>
    <col min="9990" max="10239" width="9.140625" style="161"/>
    <col min="10240" max="10240" width="3.7109375" style="161" customWidth="1"/>
    <col min="10241" max="10241" width="25.28515625" style="161" bestFit="1" customWidth="1"/>
    <col min="10242" max="10242" width="12.42578125" style="161" customWidth="1"/>
    <col min="10243" max="10243" width="11.5703125" style="161" customWidth="1"/>
    <col min="10244" max="10244" width="16.28515625" style="161" customWidth="1"/>
    <col min="10245" max="10245" width="20.7109375" style="161" customWidth="1"/>
    <col min="10246" max="10495" width="9.140625" style="161"/>
    <col min="10496" max="10496" width="3.7109375" style="161" customWidth="1"/>
    <col min="10497" max="10497" width="25.28515625" style="161" bestFit="1" customWidth="1"/>
    <col min="10498" max="10498" width="12.42578125" style="161" customWidth="1"/>
    <col min="10499" max="10499" width="11.5703125" style="161" customWidth="1"/>
    <col min="10500" max="10500" width="16.28515625" style="161" customWidth="1"/>
    <col min="10501" max="10501" width="20.7109375" style="161" customWidth="1"/>
    <col min="10502" max="10751" width="9.140625" style="161"/>
    <col min="10752" max="10752" width="3.7109375" style="161" customWidth="1"/>
    <col min="10753" max="10753" width="25.28515625" style="161" bestFit="1" customWidth="1"/>
    <col min="10754" max="10754" width="12.42578125" style="161" customWidth="1"/>
    <col min="10755" max="10755" width="11.5703125" style="161" customWidth="1"/>
    <col min="10756" max="10756" width="16.28515625" style="161" customWidth="1"/>
    <col min="10757" max="10757" width="20.7109375" style="161" customWidth="1"/>
    <col min="10758" max="11007" width="9.140625" style="161"/>
    <col min="11008" max="11008" width="3.7109375" style="161" customWidth="1"/>
    <col min="11009" max="11009" width="25.28515625" style="161" bestFit="1" customWidth="1"/>
    <col min="11010" max="11010" width="12.42578125" style="161" customWidth="1"/>
    <col min="11011" max="11011" width="11.5703125" style="161" customWidth="1"/>
    <col min="11012" max="11012" width="16.28515625" style="161" customWidth="1"/>
    <col min="11013" max="11013" width="20.7109375" style="161" customWidth="1"/>
    <col min="11014" max="11263" width="9.140625" style="161"/>
    <col min="11264" max="11264" width="3.7109375" style="161" customWidth="1"/>
    <col min="11265" max="11265" width="25.28515625" style="161" bestFit="1" customWidth="1"/>
    <col min="11266" max="11266" width="12.42578125" style="161" customWidth="1"/>
    <col min="11267" max="11267" width="11.5703125" style="161" customWidth="1"/>
    <col min="11268" max="11268" width="16.28515625" style="161" customWidth="1"/>
    <col min="11269" max="11269" width="20.7109375" style="161" customWidth="1"/>
    <col min="11270" max="11519" width="9.140625" style="161"/>
    <col min="11520" max="11520" width="3.7109375" style="161" customWidth="1"/>
    <col min="11521" max="11521" width="25.28515625" style="161" bestFit="1" customWidth="1"/>
    <col min="11522" max="11522" width="12.42578125" style="161" customWidth="1"/>
    <col min="11523" max="11523" width="11.5703125" style="161" customWidth="1"/>
    <col min="11524" max="11524" width="16.28515625" style="161" customWidth="1"/>
    <col min="11525" max="11525" width="20.7109375" style="161" customWidth="1"/>
    <col min="11526" max="11775" width="9.140625" style="161"/>
    <col min="11776" max="11776" width="3.7109375" style="161" customWidth="1"/>
    <col min="11777" max="11777" width="25.28515625" style="161" bestFit="1" customWidth="1"/>
    <col min="11778" max="11778" width="12.42578125" style="161" customWidth="1"/>
    <col min="11779" max="11779" width="11.5703125" style="161" customWidth="1"/>
    <col min="11780" max="11780" width="16.28515625" style="161" customWidth="1"/>
    <col min="11781" max="11781" width="20.7109375" style="161" customWidth="1"/>
    <col min="11782" max="12031" width="9.140625" style="161"/>
    <col min="12032" max="12032" width="3.7109375" style="161" customWidth="1"/>
    <col min="12033" max="12033" width="25.28515625" style="161" bestFit="1" customWidth="1"/>
    <col min="12034" max="12034" width="12.42578125" style="161" customWidth="1"/>
    <col min="12035" max="12035" width="11.5703125" style="161" customWidth="1"/>
    <col min="12036" max="12036" width="16.28515625" style="161" customWidth="1"/>
    <col min="12037" max="12037" width="20.7109375" style="161" customWidth="1"/>
    <col min="12038" max="12287" width="9.140625" style="161"/>
    <col min="12288" max="12288" width="3.7109375" style="161" customWidth="1"/>
    <col min="12289" max="12289" width="25.28515625" style="161" bestFit="1" customWidth="1"/>
    <col min="12290" max="12290" width="12.42578125" style="161" customWidth="1"/>
    <col min="12291" max="12291" width="11.5703125" style="161" customWidth="1"/>
    <col min="12292" max="12292" width="16.28515625" style="161" customWidth="1"/>
    <col min="12293" max="12293" width="20.7109375" style="161" customWidth="1"/>
    <col min="12294" max="12543" width="9.140625" style="161"/>
    <col min="12544" max="12544" width="3.7109375" style="161" customWidth="1"/>
    <col min="12545" max="12545" width="25.28515625" style="161" bestFit="1" customWidth="1"/>
    <col min="12546" max="12546" width="12.42578125" style="161" customWidth="1"/>
    <col min="12547" max="12547" width="11.5703125" style="161" customWidth="1"/>
    <col min="12548" max="12548" width="16.28515625" style="161" customWidth="1"/>
    <col min="12549" max="12549" width="20.7109375" style="161" customWidth="1"/>
    <col min="12550" max="12799" width="9.140625" style="161"/>
    <col min="12800" max="12800" width="3.7109375" style="161" customWidth="1"/>
    <col min="12801" max="12801" width="25.28515625" style="161" bestFit="1" customWidth="1"/>
    <col min="12802" max="12802" width="12.42578125" style="161" customWidth="1"/>
    <col min="12803" max="12803" width="11.5703125" style="161" customWidth="1"/>
    <col min="12804" max="12804" width="16.28515625" style="161" customWidth="1"/>
    <col min="12805" max="12805" width="20.7109375" style="161" customWidth="1"/>
    <col min="12806" max="13055" width="9.140625" style="161"/>
    <col min="13056" max="13056" width="3.7109375" style="161" customWidth="1"/>
    <col min="13057" max="13057" width="25.28515625" style="161" bestFit="1" customWidth="1"/>
    <col min="13058" max="13058" width="12.42578125" style="161" customWidth="1"/>
    <col min="13059" max="13059" width="11.5703125" style="161" customWidth="1"/>
    <col min="13060" max="13060" width="16.28515625" style="161" customWidth="1"/>
    <col min="13061" max="13061" width="20.7109375" style="161" customWidth="1"/>
    <col min="13062" max="13311" width="9.140625" style="161"/>
    <col min="13312" max="13312" width="3.7109375" style="161" customWidth="1"/>
    <col min="13313" max="13313" width="25.28515625" style="161" bestFit="1" customWidth="1"/>
    <col min="13314" max="13314" width="12.42578125" style="161" customWidth="1"/>
    <col min="13315" max="13315" width="11.5703125" style="161" customWidth="1"/>
    <col min="13316" max="13316" width="16.28515625" style="161" customWidth="1"/>
    <col min="13317" max="13317" width="20.7109375" style="161" customWidth="1"/>
    <col min="13318" max="13567" width="9.140625" style="161"/>
    <col min="13568" max="13568" width="3.7109375" style="161" customWidth="1"/>
    <col min="13569" max="13569" width="25.28515625" style="161" bestFit="1" customWidth="1"/>
    <col min="13570" max="13570" width="12.42578125" style="161" customWidth="1"/>
    <col min="13571" max="13571" width="11.5703125" style="161" customWidth="1"/>
    <col min="13572" max="13572" width="16.28515625" style="161" customWidth="1"/>
    <col min="13573" max="13573" width="20.7109375" style="161" customWidth="1"/>
    <col min="13574" max="13823" width="9.140625" style="161"/>
    <col min="13824" max="13824" width="3.7109375" style="161" customWidth="1"/>
    <col min="13825" max="13825" width="25.28515625" style="161" bestFit="1" customWidth="1"/>
    <col min="13826" max="13826" width="12.42578125" style="161" customWidth="1"/>
    <col min="13827" max="13827" width="11.5703125" style="161" customWidth="1"/>
    <col min="13828" max="13828" width="16.28515625" style="161" customWidth="1"/>
    <col min="13829" max="13829" width="20.7109375" style="161" customWidth="1"/>
    <col min="13830" max="14079" width="9.140625" style="161"/>
    <col min="14080" max="14080" width="3.7109375" style="161" customWidth="1"/>
    <col min="14081" max="14081" width="25.28515625" style="161" bestFit="1" customWidth="1"/>
    <col min="14082" max="14082" width="12.42578125" style="161" customWidth="1"/>
    <col min="14083" max="14083" width="11.5703125" style="161" customWidth="1"/>
    <col min="14084" max="14084" width="16.28515625" style="161" customWidth="1"/>
    <col min="14085" max="14085" width="20.7109375" style="161" customWidth="1"/>
    <col min="14086" max="14335" width="9.140625" style="161"/>
    <col min="14336" max="14336" width="3.7109375" style="161" customWidth="1"/>
    <col min="14337" max="14337" width="25.28515625" style="161" bestFit="1" customWidth="1"/>
    <col min="14338" max="14338" width="12.42578125" style="161" customWidth="1"/>
    <col min="14339" max="14339" width="11.5703125" style="161" customWidth="1"/>
    <col min="14340" max="14340" width="16.28515625" style="161" customWidth="1"/>
    <col min="14341" max="14341" width="20.7109375" style="161" customWidth="1"/>
    <col min="14342" max="14591" width="9.140625" style="161"/>
    <col min="14592" max="14592" width="3.7109375" style="161" customWidth="1"/>
    <col min="14593" max="14593" width="25.28515625" style="161" bestFit="1" customWidth="1"/>
    <col min="14594" max="14594" width="12.42578125" style="161" customWidth="1"/>
    <col min="14595" max="14595" width="11.5703125" style="161" customWidth="1"/>
    <col min="14596" max="14596" width="16.28515625" style="161" customWidth="1"/>
    <col min="14597" max="14597" width="20.7109375" style="161" customWidth="1"/>
    <col min="14598" max="14847" width="9.140625" style="161"/>
    <col min="14848" max="14848" width="3.7109375" style="161" customWidth="1"/>
    <col min="14849" max="14849" width="25.28515625" style="161" bestFit="1" customWidth="1"/>
    <col min="14850" max="14850" width="12.42578125" style="161" customWidth="1"/>
    <col min="14851" max="14851" width="11.5703125" style="161" customWidth="1"/>
    <col min="14852" max="14852" width="16.28515625" style="161" customWidth="1"/>
    <col min="14853" max="14853" width="20.7109375" style="161" customWidth="1"/>
    <col min="14854" max="15103" width="9.140625" style="161"/>
    <col min="15104" max="15104" width="3.7109375" style="161" customWidth="1"/>
    <col min="15105" max="15105" width="25.28515625" style="161" bestFit="1" customWidth="1"/>
    <col min="15106" max="15106" width="12.42578125" style="161" customWidth="1"/>
    <col min="15107" max="15107" width="11.5703125" style="161" customWidth="1"/>
    <col min="15108" max="15108" width="16.28515625" style="161" customWidth="1"/>
    <col min="15109" max="15109" width="20.7109375" style="161" customWidth="1"/>
    <col min="15110" max="15359" width="9.140625" style="161"/>
    <col min="15360" max="15360" width="3.7109375" style="161" customWidth="1"/>
    <col min="15361" max="15361" width="25.28515625" style="161" bestFit="1" customWidth="1"/>
    <col min="15362" max="15362" width="12.42578125" style="161" customWidth="1"/>
    <col min="15363" max="15363" width="11.5703125" style="161" customWidth="1"/>
    <col min="15364" max="15364" width="16.28515625" style="161" customWidth="1"/>
    <col min="15365" max="15365" width="20.7109375" style="161" customWidth="1"/>
    <col min="15366" max="15615" width="9.140625" style="161"/>
    <col min="15616" max="15616" width="3.7109375" style="161" customWidth="1"/>
    <col min="15617" max="15617" width="25.28515625" style="161" bestFit="1" customWidth="1"/>
    <col min="15618" max="15618" width="12.42578125" style="161" customWidth="1"/>
    <col min="15619" max="15619" width="11.5703125" style="161" customWidth="1"/>
    <col min="15620" max="15620" width="16.28515625" style="161" customWidth="1"/>
    <col min="15621" max="15621" width="20.7109375" style="161" customWidth="1"/>
    <col min="15622" max="15871" width="9.140625" style="161"/>
    <col min="15872" max="15872" width="3.7109375" style="161" customWidth="1"/>
    <col min="15873" max="15873" width="25.28515625" style="161" bestFit="1" customWidth="1"/>
    <col min="15874" max="15874" width="12.42578125" style="161" customWidth="1"/>
    <col min="15875" max="15875" width="11.5703125" style="161" customWidth="1"/>
    <col min="15876" max="15876" width="16.28515625" style="161" customWidth="1"/>
    <col min="15877" max="15877" width="20.7109375" style="161" customWidth="1"/>
    <col min="15878" max="16127" width="9.140625" style="161"/>
    <col min="16128" max="16128" width="3.7109375" style="161" customWidth="1"/>
    <col min="16129" max="16129" width="25.28515625" style="161" bestFit="1" customWidth="1"/>
    <col min="16130" max="16130" width="12.42578125" style="161" customWidth="1"/>
    <col min="16131" max="16131" width="11.5703125" style="161" customWidth="1"/>
    <col min="16132" max="16132" width="16.28515625" style="161" customWidth="1"/>
    <col min="16133" max="16133" width="20.7109375" style="161" customWidth="1"/>
    <col min="16134" max="16384" width="9.140625" style="161"/>
  </cols>
  <sheetData>
    <row r="1" spans="2:6" ht="27" customHeight="1">
      <c r="B1" s="285" t="s">
        <v>333</v>
      </c>
      <c r="C1" s="285"/>
    </row>
    <row r="2" spans="2:6" ht="18" customHeight="1">
      <c r="B2" s="286" t="s">
        <v>334</v>
      </c>
      <c r="C2" s="286"/>
      <c r="D2" s="286"/>
      <c r="E2" s="286"/>
    </row>
    <row r="3" spans="2:6" ht="21.95" customHeight="1">
      <c r="B3" s="285"/>
      <c r="C3" s="285"/>
      <c r="D3" s="285"/>
    </row>
    <row r="4" spans="2:6" ht="21.95" customHeight="1">
      <c r="B4" s="287" t="s">
        <v>335</v>
      </c>
      <c r="C4" s="287"/>
      <c r="D4" s="287"/>
      <c r="E4" s="287"/>
      <c r="F4" s="287"/>
    </row>
    <row r="5" spans="2:6" ht="37.5">
      <c r="B5" s="162" t="s">
        <v>23</v>
      </c>
      <c r="C5" s="163" t="s">
        <v>7</v>
      </c>
      <c r="D5" s="163" t="s">
        <v>3</v>
      </c>
      <c r="E5" s="163" t="s">
        <v>27</v>
      </c>
      <c r="F5" s="163" t="s">
        <v>1</v>
      </c>
    </row>
    <row r="6" spans="2:6" ht="21.95" customHeight="1">
      <c r="B6" s="288" t="s">
        <v>16</v>
      </c>
      <c r="C6" s="289"/>
      <c r="D6" s="289"/>
      <c r="E6" s="289"/>
      <c r="F6" s="290"/>
    </row>
    <row r="7" spans="2:6" ht="21.95" customHeight="1">
      <c r="B7" s="164" t="s">
        <v>152</v>
      </c>
      <c r="C7" s="165" t="s">
        <v>153</v>
      </c>
      <c r="D7" s="166">
        <v>6</v>
      </c>
      <c r="E7" s="166">
        <v>1250000</v>
      </c>
      <c r="F7" s="166">
        <v>5209821.25</v>
      </c>
    </row>
    <row r="8" spans="2:6" ht="21.95" customHeight="1">
      <c r="B8" s="167" t="s">
        <v>299</v>
      </c>
      <c r="C8" s="168" t="s">
        <v>300</v>
      </c>
      <c r="D8" s="166">
        <v>1</v>
      </c>
      <c r="E8" s="166">
        <v>10000000</v>
      </c>
      <c r="F8" s="166">
        <v>2900000</v>
      </c>
    </row>
    <row r="9" spans="2:6" ht="21.95" customHeight="1">
      <c r="B9" s="167" t="s">
        <v>336</v>
      </c>
      <c r="C9" s="168" t="s">
        <v>147</v>
      </c>
      <c r="D9" s="166">
        <v>15</v>
      </c>
      <c r="E9" s="166">
        <v>50566454</v>
      </c>
      <c r="F9" s="166">
        <v>103664946.16</v>
      </c>
    </row>
    <row r="10" spans="2:6" ht="21.95" customHeight="1">
      <c r="B10" s="283" t="s">
        <v>17</v>
      </c>
      <c r="C10" s="284"/>
      <c r="D10" s="166">
        <f>SUM(D7:D9)</f>
        <v>22</v>
      </c>
      <c r="E10" s="166">
        <f>SUM(E7:E9)</f>
        <v>61816454</v>
      </c>
      <c r="F10" s="166">
        <f>SUM(F7:F9)</f>
        <v>111774767.41</v>
      </c>
    </row>
    <row r="11" spans="2:6" ht="21" customHeight="1">
      <c r="B11" s="291" t="s">
        <v>337</v>
      </c>
      <c r="C11" s="292"/>
      <c r="D11" s="166">
        <f>D10</f>
        <v>22</v>
      </c>
      <c r="E11" s="166">
        <f>E10</f>
        <v>61816454</v>
      </c>
      <c r="F11" s="166">
        <f>F10</f>
        <v>111774767.41</v>
      </c>
    </row>
    <row r="13" spans="2:6">
      <c r="B13" s="287" t="s">
        <v>338</v>
      </c>
      <c r="C13" s="287"/>
      <c r="D13" s="287"/>
      <c r="E13" s="287"/>
      <c r="F13" s="287"/>
    </row>
    <row r="14" spans="2:6" ht="37.5">
      <c r="B14" s="169" t="s">
        <v>23</v>
      </c>
      <c r="C14" s="170" t="s">
        <v>7</v>
      </c>
      <c r="D14" s="170" t="s">
        <v>3</v>
      </c>
      <c r="E14" s="170" t="s">
        <v>27</v>
      </c>
      <c r="F14" s="170" t="s">
        <v>1</v>
      </c>
    </row>
    <row r="15" spans="2:6" ht="21.75" customHeight="1">
      <c r="B15" s="293" t="s">
        <v>16</v>
      </c>
      <c r="C15" s="294"/>
      <c r="D15" s="294"/>
      <c r="E15" s="294"/>
      <c r="F15" s="295"/>
    </row>
    <row r="16" spans="2:6" ht="21.75" customHeight="1">
      <c r="B16" s="167" t="s">
        <v>336</v>
      </c>
      <c r="C16" s="168" t="s">
        <v>147</v>
      </c>
      <c r="D16" s="166">
        <v>24</v>
      </c>
      <c r="E16" s="166">
        <v>50000000</v>
      </c>
      <c r="F16" s="166">
        <v>102500000</v>
      </c>
    </row>
    <row r="17" spans="2:6" ht="21.75" customHeight="1">
      <c r="B17" s="283" t="s">
        <v>17</v>
      </c>
      <c r="C17" s="284"/>
      <c r="D17" s="166">
        <f>SUM(D16)</f>
        <v>24</v>
      </c>
      <c r="E17" s="166">
        <f>SUM(E16)</f>
        <v>50000000</v>
      </c>
      <c r="F17" s="166">
        <f>SUM(F16)</f>
        <v>102500000</v>
      </c>
    </row>
    <row r="18" spans="2:6">
      <c r="B18" s="291" t="s">
        <v>337</v>
      </c>
      <c r="C18" s="292"/>
      <c r="D18" s="166">
        <f>D17</f>
        <v>24</v>
      </c>
      <c r="E18" s="166">
        <f>E17</f>
        <v>50000000</v>
      </c>
      <c r="F18" s="166">
        <f>F17</f>
        <v>102500000</v>
      </c>
    </row>
  </sheetData>
  <mergeCells count="11">
    <mergeCell ref="B11:C11"/>
    <mergeCell ref="B13:F13"/>
    <mergeCell ref="B15:F15"/>
    <mergeCell ref="B17:C17"/>
    <mergeCell ref="B18:C18"/>
    <mergeCell ref="B10:C10"/>
    <mergeCell ref="B1:C1"/>
    <mergeCell ref="B2:E2"/>
    <mergeCell ref="B3:D3"/>
    <mergeCell ref="B4:F4"/>
    <mergeCell ref="B6:F6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H24" sqref="H24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89" t="s">
        <v>324</v>
      </c>
      <c r="C2" s="189"/>
      <c r="D2" s="189"/>
      <c r="E2" s="189"/>
      <c r="F2" s="106"/>
      <c r="G2" s="106"/>
      <c r="H2" s="106"/>
      <c r="I2" s="107"/>
    </row>
    <row r="3" spans="2:9" ht="36.75" customHeight="1">
      <c r="B3" s="324" t="s">
        <v>93</v>
      </c>
      <c r="C3" s="324"/>
      <c r="D3" s="324"/>
      <c r="E3" s="324"/>
      <c r="F3" s="324"/>
      <c r="G3" s="324"/>
      <c r="H3" s="324"/>
      <c r="I3" s="324"/>
    </row>
    <row r="4" spans="2:9" ht="24.75" customHeight="1">
      <c r="B4" s="325" t="s">
        <v>6</v>
      </c>
      <c r="C4" s="326"/>
      <c r="D4" s="327" t="s">
        <v>7</v>
      </c>
      <c r="E4" s="328"/>
      <c r="F4" s="327" t="s">
        <v>24</v>
      </c>
      <c r="G4" s="329"/>
      <c r="H4" s="329"/>
      <c r="I4" s="328"/>
    </row>
    <row r="5" spans="2:9" ht="18" customHeight="1">
      <c r="B5" s="330" t="s">
        <v>16</v>
      </c>
      <c r="C5" s="331"/>
      <c r="D5" s="331"/>
      <c r="E5" s="331"/>
      <c r="F5" s="331"/>
      <c r="G5" s="331"/>
      <c r="H5" s="331"/>
      <c r="I5" s="332"/>
    </row>
    <row r="6" spans="2:9" ht="18" customHeight="1">
      <c r="B6" s="296" t="s">
        <v>108</v>
      </c>
      <c r="C6" s="297"/>
      <c r="D6" s="298" t="s">
        <v>109</v>
      </c>
      <c r="E6" s="298"/>
      <c r="F6" s="321" t="s">
        <v>110</v>
      </c>
      <c r="G6" s="322"/>
      <c r="H6" s="322"/>
      <c r="I6" s="323"/>
    </row>
    <row r="7" spans="2:9" ht="18" customHeight="1">
      <c r="B7" s="306" t="s">
        <v>273</v>
      </c>
      <c r="C7" s="307"/>
      <c r="D7" s="302" t="s">
        <v>274</v>
      </c>
      <c r="E7" s="302"/>
      <c r="F7" s="303" t="s">
        <v>110</v>
      </c>
      <c r="G7" s="304"/>
      <c r="H7" s="304"/>
      <c r="I7" s="305"/>
    </row>
    <row r="8" spans="2:9" ht="18" customHeight="1">
      <c r="B8" s="306" t="s">
        <v>197</v>
      </c>
      <c r="C8" s="307"/>
      <c r="D8" s="302" t="s">
        <v>97</v>
      </c>
      <c r="E8" s="302"/>
      <c r="F8" s="299">
        <v>0.1</v>
      </c>
      <c r="G8" s="300"/>
      <c r="H8" s="300"/>
      <c r="I8" s="301"/>
    </row>
    <row r="9" spans="2:9" ht="18" customHeight="1">
      <c r="B9" s="308" t="s">
        <v>111</v>
      </c>
      <c r="C9" s="309"/>
      <c r="D9" s="309"/>
      <c r="E9" s="309"/>
      <c r="F9" s="309"/>
      <c r="G9" s="309"/>
      <c r="H9" s="309"/>
      <c r="I9" s="310"/>
    </row>
    <row r="10" spans="2:9" ht="18" customHeight="1">
      <c r="B10" s="296" t="s">
        <v>176</v>
      </c>
      <c r="C10" s="297"/>
      <c r="D10" s="298" t="s">
        <v>177</v>
      </c>
      <c r="E10" s="298"/>
      <c r="F10" s="321" t="s">
        <v>110</v>
      </c>
      <c r="G10" s="322"/>
      <c r="H10" s="322"/>
      <c r="I10" s="323"/>
    </row>
    <row r="11" spans="2:9" ht="18" customHeight="1">
      <c r="B11" s="296" t="s">
        <v>236</v>
      </c>
      <c r="C11" s="297"/>
      <c r="D11" s="298" t="s">
        <v>237</v>
      </c>
      <c r="E11" s="298"/>
      <c r="F11" s="299">
        <v>1</v>
      </c>
      <c r="G11" s="300"/>
      <c r="H11" s="300"/>
      <c r="I11" s="301"/>
    </row>
    <row r="12" spans="2:9" ht="18" customHeight="1">
      <c r="B12" s="333" t="s">
        <v>75</v>
      </c>
      <c r="C12" s="334"/>
      <c r="D12" s="334"/>
      <c r="E12" s="334"/>
      <c r="F12" s="334"/>
      <c r="G12" s="334"/>
      <c r="H12" s="334"/>
      <c r="I12" s="335"/>
    </row>
    <row r="13" spans="2:9" ht="18" customHeight="1">
      <c r="B13" s="296" t="s">
        <v>167</v>
      </c>
      <c r="C13" s="297"/>
      <c r="D13" s="298" t="s">
        <v>168</v>
      </c>
      <c r="E13" s="298"/>
      <c r="F13" s="299">
        <v>5</v>
      </c>
      <c r="G13" s="300"/>
      <c r="H13" s="300"/>
      <c r="I13" s="301"/>
    </row>
    <row r="14" spans="2:9" ht="18" customHeight="1">
      <c r="B14" s="296" t="s">
        <v>174</v>
      </c>
      <c r="C14" s="297"/>
      <c r="D14" s="298" t="s">
        <v>175</v>
      </c>
      <c r="E14" s="298"/>
      <c r="F14" s="299">
        <v>9.5</v>
      </c>
      <c r="G14" s="300"/>
      <c r="H14" s="300"/>
      <c r="I14" s="301"/>
    </row>
    <row r="15" spans="2:9" ht="18" customHeight="1">
      <c r="B15" s="311" t="s">
        <v>187</v>
      </c>
      <c r="C15" s="312"/>
      <c r="D15" s="313" t="s">
        <v>188</v>
      </c>
      <c r="E15" s="313"/>
      <c r="F15" s="299">
        <v>1</v>
      </c>
      <c r="G15" s="300"/>
      <c r="H15" s="300"/>
      <c r="I15" s="301"/>
    </row>
    <row r="16" spans="2:9" ht="18" customHeight="1">
      <c r="B16" s="296" t="s">
        <v>157</v>
      </c>
      <c r="C16" s="297"/>
      <c r="D16" s="298" t="s">
        <v>158</v>
      </c>
      <c r="E16" s="298"/>
      <c r="F16" s="321" t="s">
        <v>110</v>
      </c>
      <c r="G16" s="322"/>
      <c r="H16" s="322"/>
      <c r="I16" s="323"/>
    </row>
    <row r="17" spans="2:9" ht="18" customHeight="1">
      <c r="B17" s="314" t="s">
        <v>218</v>
      </c>
      <c r="C17" s="315"/>
      <c r="D17" s="316" t="s">
        <v>219</v>
      </c>
      <c r="E17" s="317"/>
      <c r="F17" s="318" t="s">
        <v>110</v>
      </c>
      <c r="G17" s="319"/>
      <c r="H17" s="319"/>
      <c r="I17" s="320"/>
    </row>
  </sheetData>
  <mergeCells count="38">
    <mergeCell ref="B5:I5"/>
    <mergeCell ref="B13:C13"/>
    <mergeCell ref="D13:E13"/>
    <mergeCell ref="F13:I13"/>
    <mergeCell ref="B10:C10"/>
    <mergeCell ref="B12:I12"/>
    <mergeCell ref="B11:C11"/>
    <mergeCell ref="D11:E11"/>
    <mergeCell ref="F11:I11"/>
    <mergeCell ref="D10:E10"/>
    <mergeCell ref="F10:I10"/>
    <mergeCell ref="B6:C6"/>
    <mergeCell ref="D6:E6"/>
    <mergeCell ref="F6:I6"/>
    <mergeCell ref="B7:C7"/>
    <mergeCell ref="B2:E2"/>
    <mergeCell ref="B3:I3"/>
    <mergeCell ref="B4:C4"/>
    <mergeCell ref="D4:E4"/>
    <mergeCell ref="F4:I4"/>
    <mergeCell ref="B15:C15"/>
    <mergeCell ref="D15:E15"/>
    <mergeCell ref="F15:I15"/>
    <mergeCell ref="B17:C17"/>
    <mergeCell ref="D17:E17"/>
    <mergeCell ref="F17:I17"/>
    <mergeCell ref="B16:C16"/>
    <mergeCell ref="D16:E16"/>
    <mergeCell ref="F16:I16"/>
    <mergeCell ref="B14:C14"/>
    <mergeCell ref="D14:E14"/>
    <mergeCell ref="F14:I14"/>
    <mergeCell ref="D7:E7"/>
    <mergeCell ref="F7:I7"/>
    <mergeCell ref="D8:E8"/>
    <mergeCell ref="B8:C8"/>
    <mergeCell ref="F8:I8"/>
    <mergeCell ref="B9:I9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N9" sqref="N9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7" customWidth="1"/>
    <col min="6" max="6" width="15.85546875" style="117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5"/>
      <c r="F1" s="115"/>
      <c r="G1" s="22"/>
    </row>
    <row r="2" spans="1:7" ht="25.5" customHeight="1">
      <c r="A2" s="23"/>
      <c r="B2" s="189" t="s">
        <v>324</v>
      </c>
      <c r="C2" s="189"/>
      <c r="D2" s="189"/>
      <c r="E2" s="189"/>
      <c r="F2" s="116"/>
      <c r="G2" s="24"/>
    </row>
    <row r="3" spans="1:7" ht="20.25" customHeight="1">
      <c r="B3" s="340" t="s">
        <v>61</v>
      </c>
      <c r="C3" s="340"/>
      <c r="D3" s="340"/>
      <c r="E3" s="340"/>
      <c r="F3" s="340"/>
      <c r="G3" s="340"/>
    </row>
    <row r="4" spans="1:7" ht="25.5" customHeight="1">
      <c r="B4" s="25" t="s">
        <v>62</v>
      </c>
      <c r="C4" s="26" t="s">
        <v>63</v>
      </c>
      <c r="D4" s="27" t="s">
        <v>64</v>
      </c>
      <c r="E4" s="341" t="s">
        <v>65</v>
      </c>
      <c r="F4" s="342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6">
        <v>964981</v>
      </c>
      <c r="F5" s="337"/>
      <c r="G5" s="32" t="s">
        <v>203</v>
      </c>
    </row>
    <row r="6" spans="1:7" ht="24.95" customHeight="1">
      <c r="B6" s="29" t="s">
        <v>73</v>
      </c>
      <c r="C6" s="114" t="s">
        <v>68</v>
      </c>
      <c r="D6" s="31" t="s">
        <v>74</v>
      </c>
      <c r="E6" s="336">
        <v>1001095</v>
      </c>
      <c r="F6" s="337"/>
      <c r="G6" s="32"/>
    </row>
    <row r="7" spans="1:7" ht="24.95" customHeight="1">
      <c r="B7" s="29" t="s">
        <v>71</v>
      </c>
      <c r="C7" s="30" t="s">
        <v>69</v>
      </c>
      <c r="D7" s="31" t="s">
        <v>76</v>
      </c>
      <c r="E7" s="336" t="s">
        <v>72</v>
      </c>
      <c r="F7" s="337"/>
      <c r="G7" s="32" t="s">
        <v>138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6" t="s">
        <v>72</v>
      </c>
      <c r="F8" s="337"/>
      <c r="G8" s="32" t="s">
        <v>139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6" t="s">
        <v>72</v>
      </c>
      <c r="F9" s="337"/>
      <c r="G9" s="32" t="s">
        <v>140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6" t="s">
        <v>72</v>
      </c>
      <c r="F10" s="337"/>
      <c r="G10" s="32" t="s">
        <v>141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6" t="s">
        <v>72</v>
      </c>
      <c r="F11" s="337"/>
      <c r="G11" s="32" t="s">
        <v>142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6" t="s">
        <v>72</v>
      </c>
      <c r="F12" s="337"/>
      <c r="G12" s="32" t="s">
        <v>143</v>
      </c>
    </row>
    <row r="13" spans="1:7" ht="24.95" customHeight="1">
      <c r="B13" s="29" t="s">
        <v>169</v>
      </c>
      <c r="C13" s="88" t="s">
        <v>69</v>
      </c>
      <c r="D13" s="31" t="s">
        <v>121</v>
      </c>
      <c r="E13" s="336">
        <v>1026082</v>
      </c>
      <c r="F13" s="337"/>
      <c r="G13" s="32" t="s">
        <v>72</v>
      </c>
    </row>
    <row r="14" spans="1:7" ht="24.95" customHeight="1">
      <c r="B14" s="29" t="s">
        <v>101</v>
      </c>
      <c r="C14" s="59" t="s">
        <v>86</v>
      </c>
      <c r="D14" s="31" t="s">
        <v>148</v>
      </c>
      <c r="E14" s="338" t="s">
        <v>72</v>
      </c>
      <c r="F14" s="339"/>
      <c r="G14" s="32" t="s">
        <v>150</v>
      </c>
    </row>
    <row r="15" spans="1:7" ht="24.95" customHeight="1">
      <c r="B15" s="29" t="s">
        <v>101</v>
      </c>
      <c r="C15" s="114" t="s">
        <v>69</v>
      </c>
      <c r="D15" s="31" t="s">
        <v>208</v>
      </c>
      <c r="E15" s="338">
        <v>506767</v>
      </c>
      <c r="F15" s="339">
        <v>506767</v>
      </c>
      <c r="G15" s="32" t="s">
        <v>72</v>
      </c>
    </row>
    <row r="16" spans="1:7" ht="24.95" customHeight="1">
      <c r="B16" s="29" t="s">
        <v>100</v>
      </c>
      <c r="C16" s="59" t="s">
        <v>86</v>
      </c>
      <c r="D16" s="31" t="s">
        <v>149</v>
      </c>
      <c r="E16" s="336" t="s">
        <v>72</v>
      </c>
      <c r="F16" s="337"/>
      <c r="G16" s="32" t="s">
        <v>151</v>
      </c>
    </row>
    <row r="17" spans="2:7" ht="24.95" customHeight="1">
      <c r="B17" s="29" t="s">
        <v>238</v>
      </c>
      <c r="C17" s="114" t="s">
        <v>68</v>
      </c>
      <c r="D17" s="31" t="s">
        <v>240</v>
      </c>
      <c r="E17" s="336" t="s">
        <v>72</v>
      </c>
      <c r="F17" s="337"/>
      <c r="G17" s="32">
        <v>46662</v>
      </c>
    </row>
    <row r="18" spans="2:7" ht="24.95" customHeight="1">
      <c r="B18" s="29" t="s">
        <v>239</v>
      </c>
      <c r="C18" s="114" t="s">
        <v>68</v>
      </c>
      <c r="D18" s="31" t="s">
        <v>241</v>
      </c>
      <c r="E18" s="336" t="s">
        <v>72</v>
      </c>
      <c r="F18" s="337"/>
      <c r="G18" s="32">
        <v>47363</v>
      </c>
    </row>
    <row r="19" spans="2:7" ht="24.95" customHeight="1">
      <c r="B19" s="29" t="s">
        <v>238</v>
      </c>
      <c r="C19" s="114" t="s">
        <v>69</v>
      </c>
      <c r="D19" s="31" t="s">
        <v>242</v>
      </c>
      <c r="E19" s="336" t="s">
        <v>72</v>
      </c>
      <c r="F19" s="337"/>
      <c r="G19" s="32" t="s">
        <v>271</v>
      </c>
    </row>
    <row r="20" spans="2:7" ht="24.95" customHeight="1">
      <c r="B20" s="29" t="s">
        <v>239</v>
      </c>
      <c r="C20" s="114" t="s">
        <v>69</v>
      </c>
      <c r="D20" s="31" t="s">
        <v>243</v>
      </c>
      <c r="E20" s="336" t="s">
        <v>72</v>
      </c>
      <c r="F20" s="337"/>
      <c r="G20" s="32" t="s">
        <v>272</v>
      </c>
    </row>
    <row r="21" spans="2:7" ht="24.95" customHeight="1">
      <c r="B21" s="29" t="s">
        <v>238</v>
      </c>
      <c r="C21" s="114" t="s">
        <v>86</v>
      </c>
      <c r="D21" s="31" t="s">
        <v>267</v>
      </c>
      <c r="E21" s="336" t="s">
        <v>72</v>
      </c>
      <c r="F21" s="337"/>
      <c r="G21" s="32" t="s">
        <v>269</v>
      </c>
    </row>
    <row r="22" spans="2:7" ht="24.95" customHeight="1">
      <c r="B22" s="29" t="s">
        <v>239</v>
      </c>
      <c r="C22" s="114" t="s">
        <v>86</v>
      </c>
      <c r="D22" s="31" t="s">
        <v>268</v>
      </c>
      <c r="E22" s="336" t="s">
        <v>72</v>
      </c>
      <c r="F22" s="337"/>
      <c r="G22" s="32" t="s">
        <v>270</v>
      </c>
    </row>
  </sheetData>
  <mergeCells count="21">
    <mergeCell ref="E4:F4"/>
    <mergeCell ref="E5:F5"/>
    <mergeCell ref="E21:F21"/>
    <mergeCell ref="E15:F15"/>
    <mergeCell ref="E6:F6"/>
    <mergeCell ref="E22:F22"/>
    <mergeCell ref="B2:E2"/>
    <mergeCell ref="E13:F13"/>
    <mergeCell ref="E14:F14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2025-10-19T10:51:20Z</cp:lastPrinted>
  <dcterms:created xsi:type="dcterms:W3CDTF">2018-01-02T05:37:56Z</dcterms:created>
  <dcterms:modified xsi:type="dcterms:W3CDTF">2025-10-19T10:58:01Z</dcterms:modified>
</cp:coreProperties>
</file>