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012AE74-7DCA-4CFA-A0E1-E7A14D0477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3" i="8" l="1"/>
  <c r="M43" i="8"/>
  <c r="N43" i="8"/>
  <c r="L36" i="8"/>
  <c r="M36" i="8"/>
  <c r="N36" i="8"/>
  <c r="L22" i="8"/>
  <c r="M22" i="8"/>
  <c r="N22" i="8"/>
  <c r="L52" i="8"/>
  <c r="M52" i="8"/>
  <c r="N52" i="8"/>
  <c r="L55" i="8"/>
  <c r="L56" i="8" s="1"/>
  <c r="M55" i="8"/>
  <c r="M56" i="8" s="1"/>
  <c r="N55" i="8"/>
  <c r="N56" i="8" s="1"/>
  <c r="L49" i="8"/>
  <c r="M49" i="8"/>
  <c r="N49" i="8"/>
  <c r="L32" i="8"/>
  <c r="M32" i="8"/>
  <c r="N32" i="8"/>
  <c r="L46" i="8"/>
  <c r="M46" i="8"/>
  <c r="N46" i="8"/>
  <c r="L79" i="8"/>
  <c r="M79" i="8"/>
  <c r="N79" i="8"/>
  <c r="L70" i="8"/>
  <c r="M70" i="8"/>
  <c r="N70" i="8"/>
  <c r="H14" i="6"/>
  <c r="I14" i="6"/>
  <c r="G14" i="6"/>
  <c r="L62" i="8" l="1"/>
  <c r="M62" i="8"/>
  <c r="N62" i="8"/>
  <c r="L26" i="8" l="1"/>
  <c r="M26" i="8"/>
  <c r="N26" i="8"/>
  <c r="L15" i="8"/>
  <c r="M15" i="8"/>
  <c r="N15" i="8"/>
  <c r="L66" i="8"/>
  <c r="M66" i="8"/>
  <c r="N66" i="8"/>
  <c r="L74" i="8" l="1"/>
  <c r="M74" i="8"/>
  <c r="N74" i="8"/>
  <c r="L19" i="8" l="1"/>
  <c r="L37" i="8" s="1"/>
  <c r="M19" i="8"/>
  <c r="M37" i="8" s="1"/>
  <c r="N19" i="8"/>
  <c r="N37" i="8" s="1"/>
  <c r="N80" i="8" l="1"/>
  <c r="M80" i="8"/>
  <c r="L80" i="8"/>
  <c r="E11" i="1"/>
  <c r="N81" i="8" l="1"/>
  <c r="I4" i="1" s="1"/>
  <c r="L81" i="8"/>
  <c r="O4" i="1" s="1"/>
  <c r="M81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<sst xmlns="http://schemas.openxmlformats.org/spreadsheetml/2006/main" count="524" uniqueCount="354">
  <si>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</si>
  <si>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</si>
  <si>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</si>
  <si>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</si>
  <si>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</si>
  <si>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</si>
  <si>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</si>
  <si>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</si>
  <si>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</si>
  <si>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</si>
  <si>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</si>
  <si>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</si>
  <si>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</si>
  <si>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</si>
  <si>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</si>
  <si>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</si>
  <si>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</si>
  <si>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</si>
  <si>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</si>
  <si>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</si>
  <si>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</si>
  <si>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</si>
  <si>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</si>
  <si>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</si>
  <si>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</si>
  <si>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</si>
  <si>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</si>
  <si>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</si>
  <si>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</si>
  <si>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</si>
  <si>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</si>
  <si>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</si>
  <si>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</si>
  <si>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</si>
  <si>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</si>
  <si>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</si>
  <si>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</si>
  <si>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</si>
  <si>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</si>
  <si>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</si>
  <si>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</si>
  <si>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</si>
  <si>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</si>
  <si>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</si>
  <si>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</si>
  <si>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</si>
  <si>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</si>
  <si>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</si>
  <si>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</si>
  <si>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</si>
  <si>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</si>
  <si>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</si>
  <si>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</si>
  <si>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</si>
  <si>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</si>
  <si>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</si>
  <si>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</si>
  <si>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</si>
  <si>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</si>
  <si>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</si>
  <si>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</si>
  <si>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</si>
  <si>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</si>
  <si>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</si>
  <si>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</si>
  <si>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</si>
  <si>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</si>
  <si>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</si>
  <si>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</si>
  <si>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</si>
  <si>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</si>
  <si>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</si>
  <si>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</si>
  <si>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</si>
  <si>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</si>
  <si>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</si>
  <si>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</si>
  <si>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</si>
  <si>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</si>
  <si>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</si>
  <si>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</si>
  <si>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</si>
  <si>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</si>
  <si>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</si>
  <si>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</si>
  <si>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</si>
  <si>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</si>
  <si>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</si>
  <si>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</si>
  <si>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</si>
  <si>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</si>
  <si>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</si>
  <si>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</si>
  <si>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</si>
  <si>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</si>
  <si>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</si>
  <si>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</si>
  <si>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</si>
  <si>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</si>
  <si>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</si>
  <si>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</si>
  <si>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</si>
  <si>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</si>
  <si>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</si>
  <si>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</si>
  <si>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</si>
  <si>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</si>
  <si>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</si>
  <si>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</si>
  <si>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</si>
  <si>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</si>
  <si>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</si>
  <si>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</si>
  <si>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</si>
  <si>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</si>
  <si>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</si>
  <si>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</si>
  <si>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</si>
  <si>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</si>
  <si>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</si>
  <si>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</si>
  <si>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</si>
  <si>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</si>
  <si>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</si>
  <si>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</si>
  <si>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</si>
  <si>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</si>
  <si>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</si>
  <si>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</si>
  <si>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</si>
  <si>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</si>
  <si>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</si>
  <si>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</si>
  <si>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</si>
  <si>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</si>
  <si>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</si>
  <si>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</si>
  <si>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</si>
  <si>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</si>
  <si>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</si>
  <si>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</si>
  <si>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</si>
  <si>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</si>
  <si>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</si>
  <si>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</si>
  <si>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</si>
  <si>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</si>
  <si>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</si>
  <si>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</si>
  <si>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</si>
  <si>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</si>
  <si>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</si>
  <si>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</si>
  <si>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</si>
  <si>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</si>
  <si>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</si>
  <si>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</si>
  <si>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</si>
  <si>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</si>
  <si>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</si>
  <si>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</si>
  <si>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</si>
  <si>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</si>
  <si>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</si>
  <si>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</si>
  <si>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</si>
  <si>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</si>
  <si>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</si>
  <si>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</si>
  <si>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</si>
  <si>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</si>
  <si>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</si>
  <si>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</si>
  <si>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</si>
  <si>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</si>
  <si>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</si>
  <si>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</si>
  <si>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</si>
  <si>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</si>
  <si>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</si>
  <si>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</si>
  <si>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</si>
  <si>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</si>
  <si>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</si>
  <si>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</si>
  <si>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</si>
  <si>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</si>
  <si>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</si>
  <si>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</si>
  <si>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</si>
  <si>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</si>
  <si>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</si>
  <si>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</si>
  <si>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</si>
  <si>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</si>
  <si>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</si>
  <si>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</si>
  <si>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</si>
  <si>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</si>
  <si>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</si>
  <si>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</si>
  <si>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</si>
  <si>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</si>
  <si>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</si>
  <si>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</si>
  <si>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</si>
  <si>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</si>
  <si>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</si>
  <si>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</si>
  <si>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</si>
  <si>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</si>
  <si>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</si>
  <si>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</si>
  <si>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</si>
  <si>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</si>
  <si>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</si>
  <si>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</si>
  <si>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</si>
  <si>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</si>
  <si>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</si>
  <si>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</si>
  <si>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</si>
  <si>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</si>
  <si>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</si>
  <si>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</si>
  <si>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</si>
  <si>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</si>
  <si>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</si>
  <si>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</si>
  <si>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</si>
  <si>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</si>
  <si>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</si>
  <si>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</si>
  <si>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</si>
  <si>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</si>
  <si>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</si>
  <si>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</si>
  <si>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</si>
  <si>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</si>
  <si>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</si>
  <si>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</si>
  <si>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</si>
  <si>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</si>
  <si>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</si>
  <si>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</si>
  <si>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</si>
  <si>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</si>
  <si>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</si>
  <si>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</si>
  <si>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</si>
  <si>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</si>
  <si>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</si>
  <si>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</si>
  <si>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</si>
  <si>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</si>
  <si>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</si>
  <si>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</si>
  <si>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</si>
  <si>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</si>
  <si>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</si>
  <si>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</si>
  <si>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</si>
  <si>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</si>
  <si>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</si>
  <si>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</si>
  <si>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</si>
  <si>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</si>
  <si>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</si>
  <si>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</si>
  <si>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</si>
  <si>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</si>
  <si>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</si>
  <si>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</si>
  <si>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</si>
  <si>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</si>
  <si>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</si>
  <si>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</si>
  <si>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</si>
  <si>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</si>
  <si>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</si>
  <si>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</si>
  <si>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</si>
  <si>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</si>
  <si>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</si>
  <si>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</si>
  <si>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</si>
  <si>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</si>
  <si>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</si>
  <si>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</si>
  <si>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</si>
  <si>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</si>
  <si>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</si>
  <si>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</si>
  <si>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</si>
  <si>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</si>
  <si>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</si>
  <si>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</si>
  <si>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</si>
  <si>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</si>
  <si>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</si>
  <si>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</si>
  <si>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</si>
  <si>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</si>
  <si>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</si>
  <si>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</si>
  <si>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IITC</t>
  </si>
  <si>
    <t>السجاد والمفروشات</t>
  </si>
  <si>
    <t>مصرف اسيا العراق</t>
  </si>
  <si>
    <t>BAIB</t>
  </si>
  <si>
    <t>*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</si>
  <si>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</si>
  <si>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</si>
  <si>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</si>
  <si>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</si>
  <si>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</si>
  <si>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</si>
  <si>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</si>
  <si>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</si>
  <si>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</si>
  <si>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</si>
  <si>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</si>
  <si>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</si>
  <si>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</si>
  <si>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</si>
  <si>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</si>
  <si>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</si>
  <si>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</si>
  <si>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</si>
  <si>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</si>
  <si>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القبس للتأمين</t>
  </si>
  <si>
    <t>NQAB</t>
  </si>
  <si>
    <t>NGIO</t>
  </si>
  <si>
    <t xml:space="preserve">سندات الوطنية الاصدارية ( الثالثة) فئة (500,0000و 1,000,000) </t>
  </si>
  <si>
    <t>ايقاف التداول على سندات الوطنية الاصدارية الثالثة فئة (500,0000و 1,000,000)  دينار إعتباراً من جلسة الاربعاء 2026/10/14 لقرب استحقاق الفائدة النصف سنوية.وسيتم اطلاق التداول اعتبارا من جلسة  2026/10/20</t>
  </si>
  <si>
    <t>البادية للتامين</t>
  </si>
  <si>
    <t>NBAD</t>
  </si>
  <si>
    <t>مصرف العراق الاول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</si>
  <si>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</si>
  <si>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</si>
  <si>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</si>
  <si>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</si>
  <si>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</si>
  <si>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AMAP</t>
  </si>
  <si>
    <t>الجلسة (183)</t>
  </si>
  <si>
    <t>جلسة الاحد  2026/10/18</t>
  </si>
  <si>
    <t xml:space="preserve">الجلسة (183) نشرة التداول لمنصة الشركات غير المدرجة OTC    </t>
  </si>
  <si>
    <t>الشركات غير المتداولة لمنصة التداول النظامي لجلسة الاحد 2026/10/18</t>
  </si>
  <si>
    <t>الشركات غير المتداولة للمنصة الثانية لجلسة الاحد 2026/10/18</t>
  </si>
  <si>
    <t>الشركات غير المتداولة للمنصة الثالثة لجلسة الاحد 2026/10/18</t>
  </si>
  <si>
    <t>الجلسة (183) نشرة تداول الأسهم للمنصة النظامية لجلسة الاحد 2026/10/18 Regular Market Trading</t>
  </si>
  <si>
    <t xml:space="preserve">الجلسة (183) نشرة تداول المنصة الثانية لجلسة الاحد 2026/10/18 Second Trading Platform </t>
  </si>
  <si>
    <t xml:space="preserve">الجلسة (183) نشرة تداول منصة الشركات غير المفصحة لجلسة الاحد 2026/10/18 Non Disclosing Trading Platform </t>
  </si>
  <si>
    <t>مصرف الدولي الاسلامي</t>
  </si>
  <si>
    <t>BINT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</si>
</sst>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9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FF0000"/>
      <name val="Calibri"/>
      <family val="2"/>
    </font>
    <font>
      <b/>
      <sz val="15"/>
      <color rgb="FF00B05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5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00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horizontal="right" vertical="center"/>
    </xf>
    <xf numFmtId="164" fontId="27" fillId="2" borderId="51" xfId="0" applyNumberFormat="1" applyFont="1" applyFill="1" applyBorder="1" applyAlignment="1">
      <alignment horizontal="center" vertical="center"/>
    </xf>
    <xf numFmtId="4" fontId="27" fillId="2" borderId="51" xfId="0" applyNumberFormat="1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164" fontId="30" fillId="2" borderId="51" xfId="0" applyNumberFormat="1" applyFont="1" applyFill="1" applyBorder="1" applyAlignment="1">
      <alignment horizontal="center" vertical="center"/>
    </xf>
    <xf numFmtId="4" fontId="31" fillId="2" borderId="51" xfId="0" applyNumberFormat="1" applyFont="1" applyFill="1" applyBorder="1" applyAlignment="1">
      <alignment horizontal="center" vertical="center"/>
    </xf>
    <xf numFmtId="3" fontId="30" fillId="2" borderId="51" xfId="0" applyNumberFormat="1" applyFont="1" applyFill="1" applyBorder="1" applyAlignment="1">
      <alignment horizontal="center" vertical="center"/>
    </xf>
    <xf numFmtId="164" fontId="19" fillId="0" borderId="48" xfId="0" applyNumberFormat="1" applyFont="1" applyBorder="1" applyAlignment="1">
      <alignment horizontal="center" vertical="center"/>
    </xf>
    <xf numFmtId="164" fontId="27" fillId="2" borderId="49" xfId="0" applyNumberFormat="1" applyFont="1" applyFill="1" applyBorder="1" applyAlignment="1">
      <alignment horizontal="center" vertical="center"/>
    </xf>
    <xf numFmtId="0" fontId="14" fillId="0" borderId="51" xfId="0" applyFont="1" applyBorder="1" applyAlignment="1">
      <alignment horizontal="right" vertical="center"/>
    </xf>
    <xf numFmtId="164" fontId="14" fillId="0" borderId="51" xfId="0" applyNumberFormat="1" applyFont="1" applyBorder="1" applyAlignment="1">
      <alignment horizontal="center" vertical="center"/>
    </xf>
    <xf numFmtId="0" fontId="27" fillId="2" borderId="52" xfId="0" applyFont="1" applyFill="1" applyBorder="1" applyAlignment="1">
      <alignment vertical="center"/>
    </xf>
    <xf numFmtId="0" fontId="19" fillId="2" borderId="51" xfId="0" applyFont="1" applyFill="1" applyBorder="1" applyAlignment="1">
      <alignment vertical="center"/>
    </xf>
    <xf numFmtId="4" fontId="38" fillId="0" borderId="10" xfId="0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</xdr:row>
      <xdr:rowOff>74083</xdr:rowOff>
    </xdr:from>
    <xdr:to>
      <xdr:col>6</xdr:col>
      <xdr:colOff>1333501</xdr:colOff>
      <xdr:row>15</xdr:row>
      <xdr:rowOff>1661583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684D25-9F00-46E7-9E79-CFD519567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478999" y="4000500"/>
          <a:ext cx="7027333" cy="2190750"/>
        </a:xfrm>
        <a:prstGeom prst="rect">
          <a:avLst/>
        </a:prstGeom>
      </xdr:spPr>
    </xdr:pic>
    <xdr:clientData/>
  </xdr:twoCellAnchor>
  <xdr:twoCellAnchor editAs="oneCell">
    <xdr:from>
      <xdr:col>6</xdr:col>
      <xdr:colOff>1396999</xdr:colOff>
      <xdr:row>14</xdr:row>
      <xdr:rowOff>74083</xdr:rowOff>
    </xdr:from>
    <xdr:to>
      <xdr:col>14</xdr:col>
      <xdr:colOff>1375832</xdr:colOff>
      <xdr:row>15</xdr:row>
      <xdr:rowOff>1693333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811924-1DB9-48B0-8226-AE2F7D19C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890751" y="4000500"/>
          <a:ext cx="7524750" cy="222250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95251</xdr:colOff>
      <xdr:row>4</xdr:row>
      <xdr:rowOff>42333</xdr:rowOff>
    </xdr:from>
    <xdr:to>
      <xdr:col>14</xdr:col>
      <xdr:colOff>1354667</xdr:colOff>
      <xdr:row>14</xdr:row>
      <xdr:rowOff>21166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F8B5CE-B22F-4A58-BD61-3953F7197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11916" y="1164166"/>
          <a:ext cx="3757083" cy="27834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38100</xdr:rowOff>
    </xdr:from>
    <xdr:to>
      <xdr:col>3</xdr:col>
      <xdr:colOff>1781175</xdr:colOff>
      <xdr:row>30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E7788C-1531-4CF3-B008-F1ED7A726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14950" y="5143500"/>
          <a:ext cx="4752975" cy="2085975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333375</xdr:colOff>
      <xdr:row>20</xdr:row>
      <xdr:rowOff>66676</xdr:rowOff>
    </xdr:from>
    <xdr:to>
      <xdr:col>8</xdr:col>
      <xdr:colOff>1781175</xdr:colOff>
      <xdr:row>30</xdr:row>
      <xdr:rowOff>142876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BEAC22E-FCDB-4FAE-8679-7B4DEDBAE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57150" y="5172076"/>
          <a:ext cx="4914900" cy="2076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rightToLeft="1" tabSelected="1" zoomScale="90" zoomScaleNormal="90" workbookViewId="0">
      <selection activeCell="L5" sqref="L5:N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198" t="s">
        <v>0</v>
      </c>
      <c r="B1" s="199"/>
      <c r="C1" s="199"/>
      <c r="D1" s="199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0" t="s">
        <v>344</v>
      </c>
      <c r="B2" s="200"/>
      <c r="C2" s="200"/>
      <c r="D2" s="200"/>
      <c r="E2" s="201" t="s">
        <v>137</v>
      </c>
      <c r="F2" s="202"/>
      <c r="G2" s="202"/>
      <c r="H2" s="202"/>
      <c r="I2" s="202"/>
      <c r="J2" s="202"/>
      <c r="K2" s="202"/>
      <c r="L2" s="203"/>
      <c r="M2" s="3"/>
      <c r="N2" s="3"/>
      <c r="O2" s="3"/>
    </row>
    <row r="3" spans="1:15" s="2" customFormat="1" ht="23.1" customHeight="1" x14ac:dyDescent="0.35">
      <c r="A3" s="204" t="s">
        <v>343</v>
      </c>
      <c r="B3" s="205"/>
      <c r="C3" s="205"/>
      <c r="D3" s="205"/>
      <c r="E3" s="201"/>
      <c r="F3" s="202"/>
      <c r="G3" s="202"/>
      <c r="H3" s="202"/>
      <c r="I3" s="202"/>
      <c r="J3" s="202"/>
      <c r="K3" s="202"/>
      <c r="L3" s="203"/>
      <c r="M3" s="1"/>
      <c r="N3" s="1"/>
      <c r="O3" s="3"/>
    </row>
    <row r="4" spans="1:15" ht="21" customHeight="1" x14ac:dyDescent="0.35">
      <c r="A4" s="191" t="s">
        <v>1</v>
      </c>
      <c r="B4" s="192"/>
      <c r="C4" s="193"/>
      <c r="D4" s="194">
        <f>'نشرة التداول'!M81+'نشرة OTC'!H14</f>
        <v>169345083</v>
      </c>
      <c r="E4" s="195"/>
      <c r="F4" s="4"/>
      <c r="G4" s="177" t="s">
        <v>2</v>
      </c>
      <c r="H4" s="178"/>
      <c r="I4" s="196">
        <f>'نشرة التداول'!N81+'نشرة OTC'!I14</f>
        <v>282557682.25</v>
      </c>
      <c r="J4" s="196"/>
      <c r="K4" s="196"/>
      <c r="L4" s="5"/>
      <c r="M4" s="197" t="s">
        <v>3</v>
      </c>
      <c r="N4" s="177"/>
      <c r="O4" s="6">
        <f>'نشرة التداول'!L81+'نشرة OTC'!G14</f>
        <v>545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2"/>
      <c r="M5" s="183"/>
      <c r="N5" s="183"/>
      <c r="O5" s="11" t="s">
        <v>139</v>
      </c>
    </row>
    <row r="6" spans="1:15" ht="23.1" customHeight="1" x14ac:dyDescent="0.35">
      <c r="A6" s="12" t="s">
        <v>4</v>
      </c>
      <c r="B6" s="177">
        <v>943.3</v>
      </c>
      <c r="C6" s="178"/>
      <c r="D6" s="177" t="s">
        <v>5</v>
      </c>
      <c r="E6" s="178"/>
      <c r="F6" s="1"/>
      <c r="G6" s="12" t="s">
        <v>6</v>
      </c>
      <c r="H6" s="13">
        <v>1183.3</v>
      </c>
      <c r="I6" s="179" t="s">
        <v>5</v>
      </c>
      <c r="J6" s="180"/>
      <c r="K6" s="181"/>
      <c r="L6" s="182"/>
      <c r="M6" s="183"/>
      <c r="N6" s="183"/>
      <c r="O6" s="14"/>
    </row>
    <row r="7" spans="1:15" ht="23.1" customHeight="1" x14ac:dyDescent="0.35">
      <c r="A7" s="12" t="s">
        <v>7</v>
      </c>
      <c r="B7" s="177">
        <v>943.54</v>
      </c>
      <c r="C7" s="178"/>
      <c r="D7" s="177" t="s">
        <v>5</v>
      </c>
      <c r="E7" s="178"/>
      <c r="F7" s="15"/>
      <c r="G7" s="12" t="s">
        <v>8</v>
      </c>
      <c r="H7" s="13">
        <v>1178.21</v>
      </c>
      <c r="I7" s="179" t="s">
        <v>5</v>
      </c>
      <c r="J7" s="180"/>
      <c r="K7" s="181"/>
      <c r="L7" s="182"/>
      <c r="M7" s="183"/>
      <c r="N7" s="183"/>
      <c r="O7" s="14"/>
    </row>
    <row r="8" spans="1:15" ht="23.1" customHeight="1" x14ac:dyDescent="0.35">
      <c r="A8" s="12" t="s">
        <v>9</v>
      </c>
      <c r="B8" s="175">
        <f>((B6/B7)-1)*100</f>
        <v>-2.5436123534772204E-2</v>
      </c>
      <c r="C8" s="176"/>
      <c r="D8" s="177" t="s">
        <v>10</v>
      </c>
      <c r="E8" s="178"/>
      <c r="F8" s="15"/>
      <c r="G8" s="12" t="s">
        <v>9</v>
      </c>
      <c r="H8" s="174">
        <f>((H6/H7)-1)*100</f>
        <v>0.43201127133531969</v>
      </c>
      <c r="I8" s="179" t="s">
        <v>10</v>
      </c>
      <c r="J8" s="180"/>
      <c r="K8" s="181"/>
      <c r="L8" s="182"/>
      <c r="M8" s="183"/>
      <c r="N8" s="183"/>
      <c r="O8" s="14"/>
    </row>
    <row r="9" spans="1:15" ht="23.1" customHeight="1" x14ac:dyDescent="0.35">
      <c r="A9" s="12" t="s">
        <v>11</v>
      </c>
      <c r="B9" s="175">
        <f>B6-B7</f>
        <v>-0.24000000000000909</v>
      </c>
      <c r="C9" s="176">
        <f>B6-B7</f>
        <v>-0.24000000000000909</v>
      </c>
      <c r="D9" s="177" t="s">
        <v>5</v>
      </c>
      <c r="E9" s="178"/>
      <c r="F9" s="15"/>
      <c r="G9" s="12" t="s">
        <v>11</v>
      </c>
      <c r="H9" s="174">
        <f>H6-H7</f>
        <v>5.0899999999999181</v>
      </c>
      <c r="I9" s="179" t="s">
        <v>5</v>
      </c>
      <c r="J9" s="180"/>
      <c r="K9" s="181"/>
      <c r="L9" s="182"/>
      <c r="M9" s="183"/>
      <c r="N9" s="183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2"/>
      <c r="M10" s="183"/>
      <c r="N10" s="183"/>
      <c r="O10" s="14"/>
    </row>
    <row r="11" spans="1:15" ht="23.1" customHeight="1" x14ac:dyDescent="0.35">
      <c r="A11" s="12" t="s">
        <v>12</v>
      </c>
      <c r="B11" s="20">
        <v>104</v>
      </c>
      <c r="C11" s="13" t="s">
        <v>13</v>
      </c>
      <c r="D11" s="20">
        <v>27</v>
      </c>
      <c r="E11" s="20">
        <f>B11+D11</f>
        <v>131</v>
      </c>
      <c r="F11" s="21"/>
      <c r="G11" s="12" t="s">
        <v>14</v>
      </c>
      <c r="H11" s="20">
        <v>46</v>
      </c>
      <c r="I11" s="13" t="s">
        <v>15</v>
      </c>
      <c r="J11" s="20">
        <v>24</v>
      </c>
      <c r="K11" s="20">
        <f>J11+H11</f>
        <v>70</v>
      </c>
      <c r="L11" s="182"/>
      <c r="M11" s="183"/>
      <c r="N11" s="183"/>
      <c r="O11" s="14"/>
    </row>
    <row r="12" spans="1:15" ht="23.1" customHeight="1" x14ac:dyDescent="0.35">
      <c r="A12" s="12" t="s">
        <v>16</v>
      </c>
      <c r="B12" s="20">
        <v>39</v>
      </c>
      <c r="C12" s="13" t="s">
        <v>13</v>
      </c>
      <c r="D12" s="20">
        <v>3</v>
      </c>
      <c r="E12" s="20">
        <f>D12+B12</f>
        <v>42</v>
      </c>
      <c r="F12" s="22"/>
      <c r="G12" s="190" t="s">
        <v>17</v>
      </c>
      <c r="H12" s="190"/>
      <c r="I12" s="190"/>
      <c r="J12" s="188">
        <v>9</v>
      </c>
      <c r="K12" s="189"/>
      <c r="L12" s="182"/>
      <c r="M12" s="183"/>
      <c r="N12" s="183"/>
      <c r="O12" s="23"/>
    </row>
    <row r="13" spans="1:15" ht="23.1" customHeight="1" x14ac:dyDescent="0.35">
      <c r="A13" s="184" t="s">
        <v>18</v>
      </c>
      <c r="B13" s="185"/>
      <c r="C13" s="185"/>
      <c r="D13" s="185"/>
      <c r="E13" s="20">
        <v>9</v>
      </c>
      <c r="F13" s="22"/>
      <c r="G13" s="186" t="s">
        <v>19</v>
      </c>
      <c r="H13" s="186"/>
      <c r="I13" s="186"/>
      <c r="J13" s="187">
        <v>11</v>
      </c>
      <c r="K13" s="187"/>
      <c r="L13" s="182"/>
      <c r="M13" s="183"/>
      <c r="N13" s="183"/>
      <c r="O13" s="23"/>
    </row>
    <row r="14" spans="1:15" ht="23.1" customHeight="1" x14ac:dyDescent="0.35">
      <c r="A14" s="184" t="s">
        <v>20</v>
      </c>
      <c r="B14" s="185"/>
      <c r="C14" s="185"/>
      <c r="D14" s="185"/>
      <c r="E14" s="24">
        <v>10</v>
      </c>
      <c r="F14" s="25"/>
      <c r="G14" s="23"/>
      <c r="H14" s="23"/>
      <c r="I14" s="23"/>
      <c r="J14" s="23"/>
      <c r="K14" s="23"/>
      <c r="L14" s="182"/>
      <c r="M14" s="183"/>
      <c r="N14" s="183"/>
      <c r="O14" s="23"/>
    </row>
    <row r="15" spans="1:15" ht="47.25" customHeight="1" x14ac:dyDescent="0.35">
      <c r="A15" s="182"/>
      <c r="B15" s="183"/>
      <c r="C15" s="183"/>
      <c r="D15" s="183"/>
      <c r="E15" s="182"/>
      <c r="F15" s="183"/>
      <c r="G15" s="23"/>
      <c r="H15" s="23"/>
      <c r="I15" s="23"/>
      <c r="J15" s="182"/>
      <c r="K15" s="183"/>
      <c r="L15" s="182"/>
      <c r="M15" s="183"/>
      <c r="N15" s="183"/>
      <c r="O15" s="23"/>
    </row>
    <row r="16" spans="1:15" ht="135.75" customHeight="1" x14ac:dyDescent="0.35">
      <c r="A16" s="182"/>
      <c r="B16" s="183"/>
      <c r="C16" s="183"/>
      <c r="D16" s="183"/>
      <c r="E16" s="182"/>
      <c r="F16" s="183"/>
      <c r="G16" s="23"/>
      <c r="H16" s="23"/>
      <c r="I16" s="23"/>
      <c r="J16" s="182"/>
      <c r="K16" s="183"/>
      <c r="L16" s="182"/>
      <c r="M16" s="183"/>
      <c r="N16" s="183"/>
      <c r="O16" s="23"/>
    </row>
    <row r="17" spans="1:15" ht="30" customHeight="1" x14ac:dyDescent="0.25">
      <c r="A17" s="156" t="s">
        <v>309</v>
      </c>
      <c r="B17" s="210" t="s">
        <v>313</v>
      </c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2"/>
    </row>
    <row r="18" spans="1:15" ht="42.75" customHeight="1" x14ac:dyDescent="0.25">
      <c r="A18" s="154" t="s">
        <v>332</v>
      </c>
      <c r="B18" s="213" t="s">
        <v>333</v>
      </c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5"/>
    </row>
    <row r="19" spans="1:15" ht="36.75" customHeight="1" x14ac:dyDescent="0.25">
      <c r="A19" s="154" t="s">
        <v>317</v>
      </c>
      <c r="B19" s="210" t="s">
        <v>316</v>
      </c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2"/>
    </row>
    <row r="20" spans="1:15" ht="33.75" customHeight="1" x14ac:dyDescent="0.25">
      <c r="A20" s="115" t="s">
        <v>310</v>
      </c>
      <c r="B20" s="210" t="s">
        <v>311</v>
      </c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2"/>
    </row>
    <row r="21" spans="1:15" ht="33" customHeight="1" x14ac:dyDescent="0.25">
      <c r="A21" s="116" t="s">
        <v>21</v>
      </c>
      <c r="B21" s="207" t="s">
        <v>312</v>
      </c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9"/>
    </row>
    <row r="22" spans="1:15" ht="14.25" customHeight="1" x14ac:dyDescent="0.25">
      <c r="A22" s="206" t="s">
        <v>22</v>
      </c>
      <c r="B22" s="206"/>
      <c r="C22" s="206"/>
      <c r="D22" s="206"/>
      <c r="E22" s="206"/>
      <c r="F22" s="206" t="s">
        <v>23</v>
      </c>
      <c r="G22" s="206"/>
      <c r="H22" s="206"/>
      <c r="I22" s="206"/>
      <c r="J22" s="206"/>
      <c r="K22" s="206"/>
      <c r="L22" s="206"/>
      <c r="M22" s="206" t="s">
        <v>24</v>
      </c>
      <c r="N22" s="206"/>
      <c r="O22" s="206"/>
    </row>
    <row r="24" spans="1:15" ht="53.25" customHeight="1" x14ac:dyDescent="0.25"/>
  </sheetData>
  <mergeCells count="54">
    <mergeCell ref="A22:E22"/>
    <mergeCell ref="F22:L22"/>
    <mergeCell ref="A14:D14"/>
    <mergeCell ref="L14:N14"/>
    <mergeCell ref="L16:N16"/>
    <mergeCell ref="M22:O22"/>
    <mergeCell ref="B21:O21"/>
    <mergeCell ref="B20:O20"/>
    <mergeCell ref="B17:O17"/>
    <mergeCell ref="B19:O19"/>
    <mergeCell ref="B18:O18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7" workbookViewId="0">
      <selection activeCell="Q17" sqref="Q17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16" t="s">
        <v>25</v>
      </c>
      <c r="B2" s="217"/>
      <c r="C2" s="217"/>
      <c r="D2" s="217"/>
      <c r="E2" s="217"/>
      <c r="F2" s="217"/>
      <c r="G2" s="217"/>
      <c r="H2" s="217"/>
      <c r="I2" s="218"/>
    </row>
    <row r="3" spans="1:9" x14ac:dyDescent="0.25">
      <c r="A3" s="224"/>
      <c r="B3" s="225"/>
      <c r="C3" s="225"/>
      <c r="D3" s="225"/>
      <c r="E3" s="225"/>
      <c r="F3" s="225"/>
      <c r="G3" s="225"/>
      <c r="H3" s="225"/>
      <c r="I3" s="226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19" t="s">
        <v>26</v>
      </c>
      <c r="B5" s="220"/>
      <c r="C5" s="220"/>
      <c r="D5" s="221"/>
      <c r="E5" s="65"/>
      <c r="F5" s="219" t="s">
        <v>27</v>
      </c>
      <c r="G5" s="220"/>
      <c r="H5" s="220"/>
      <c r="I5" s="221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352</v>
      </c>
      <c r="B7" s="91">
        <v>0.12</v>
      </c>
      <c r="C7" s="94">
        <v>20</v>
      </c>
      <c r="D7" s="93">
        <v>1136375</v>
      </c>
      <c r="E7" s="34"/>
      <c r="F7" s="96" t="s">
        <v>264</v>
      </c>
      <c r="G7" s="97">
        <v>3.5</v>
      </c>
      <c r="H7" s="104">
        <v>-7.89</v>
      </c>
      <c r="I7" s="98">
        <v>743878</v>
      </c>
    </row>
    <row r="8" spans="1:9" ht="20.100000000000001" customHeight="1" x14ac:dyDescent="0.25">
      <c r="A8" s="68" t="s">
        <v>249</v>
      </c>
      <c r="B8" s="91">
        <v>7.0000000000000007E-2</v>
      </c>
      <c r="C8" s="94">
        <v>16.670000000000002</v>
      </c>
      <c r="D8" s="93">
        <v>130000</v>
      </c>
      <c r="E8" s="34"/>
      <c r="F8" s="68" t="s">
        <v>237</v>
      </c>
      <c r="G8" s="91">
        <v>0.25</v>
      </c>
      <c r="H8" s="95">
        <v>-7.41</v>
      </c>
      <c r="I8" s="98">
        <v>211111</v>
      </c>
    </row>
    <row r="9" spans="1:9" ht="20.100000000000001" customHeight="1" x14ac:dyDescent="0.25">
      <c r="A9" s="164" t="s">
        <v>72</v>
      </c>
      <c r="B9" s="165">
        <v>2.75</v>
      </c>
      <c r="C9" s="166">
        <v>1.85</v>
      </c>
      <c r="D9" s="167">
        <v>250000</v>
      </c>
      <c r="E9" s="34"/>
      <c r="F9" s="96" t="s">
        <v>326</v>
      </c>
      <c r="G9" s="97">
        <v>1.42</v>
      </c>
      <c r="H9" s="104">
        <v>-4.05</v>
      </c>
      <c r="I9" s="98">
        <v>8000</v>
      </c>
    </row>
    <row r="10" spans="1:9" ht="20.100000000000001" customHeight="1" x14ac:dyDescent="0.25">
      <c r="A10" s="164" t="s">
        <v>262</v>
      </c>
      <c r="B10" s="165">
        <v>2.25</v>
      </c>
      <c r="C10" s="166">
        <v>1.81</v>
      </c>
      <c r="D10" s="167">
        <v>10000</v>
      </c>
      <c r="E10" s="34"/>
      <c r="F10" s="96" t="s">
        <v>154</v>
      </c>
      <c r="G10" s="97">
        <v>1.25</v>
      </c>
      <c r="H10" s="104">
        <v>-3.85</v>
      </c>
      <c r="I10" s="98">
        <v>237372</v>
      </c>
    </row>
    <row r="11" spans="1:9" ht="20.100000000000001" customHeight="1" x14ac:dyDescent="0.25">
      <c r="A11" s="164" t="s">
        <v>167</v>
      </c>
      <c r="B11" s="165">
        <v>15.4</v>
      </c>
      <c r="C11" s="166">
        <v>1.52</v>
      </c>
      <c r="D11" s="167">
        <v>1598886</v>
      </c>
      <c r="E11" s="34"/>
      <c r="F11" s="112" t="s">
        <v>241</v>
      </c>
      <c r="G11" s="97">
        <v>0.28999999999999998</v>
      </c>
      <c r="H11" s="104">
        <v>-3.33</v>
      </c>
      <c r="I11" s="98">
        <v>3426866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22" t="s">
        <v>34</v>
      </c>
      <c r="B14" s="222"/>
      <c r="C14" s="222"/>
      <c r="D14" s="222"/>
      <c r="E14" s="66"/>
      <c r="F14" s="223" t="s">
        <v>35</v>
      </c>
      <c r="G14" s="223"/>
      <c r="H14" s="223"/>
      <c r="I14" s="223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144</v>
      </c>
      <c r="B16" s="91">
        <v>2</v>
      </c>
      <c r="C16" s="92">
        <v>-0.99</v>
      </c>
      <c r="D16" s="93">
        <v>66100404</v>
      </c>
      <c r="E16" s="48"/>
      <c r="F16" s="68" t="s">
        <v>144</v>
      </c>
      <c r="G16" s="91">
        <v>2</v>
      </c>
      <c r="H16" s="92">
        <v>-0.99</v>
      </c>
      <c r="I16" s="93">
        <v>132213777.7</v>
      </c>
    </row>
    <row r="17" spans="1:9" ht="20.100000000000001" customHeight="1" x14ac:dyDescent="0.25">
      <c r="A17" s="68" t="s">
        <v>270</v>
      </c>
      <c r="B17" s="91">
        <v>0.12</v>
      </c>
      <c r="C17" s="92">
        <v>0</v>
      </c>
      <c r="D17" s="93">
        <v>35099276</v>
      </c>
      <c r="E17" s="48"/>
      <c r="F17" s="68" t="s">
        <v>167</v>
      </c>
      <c r="G17" s="91">
        <v>15.4</v>
      </c>
      <c r="H17" s="92">
        <v>1.52</v>
      </c>
      <c r="I17" s="93">
        <v>24529029.390000001</v>
      </c>
    </row>
    <row r="18" spans="1:9" ht="20.100000000000001" customHeight="1" x14ac:dyDescent="0.25">
      <c r="A18" s="68" t="s">
        <v>269</v>
      </c>
      <c r="B18" s="91">
        <v>0.21</v>
      </c>
      <c r="C18" s="92">
        <v>0</v>
      </c>
      <c r="D18" s="93">
        <v>11500000</v>
      </c>
      <c r="E18" s="48"/>
      <c r="F18" s="68" t="s">
        <v>203</v>
      </c>
      <c r="G18" s="91">
        <v>6.03</v>
      </c>
      <c r="H18" s="92">
        <v>0.84</v>
      </c>
      <c r="I18" s="93">
        <v>24252412.850000001</v>
      </c>
    </row>
    <row r="19" spans="1:9" ht="20.100000000000001" customHeight="1" x14ac:dyDescent="0.25">
      <c r="A19" s="96" t="s">
        <v>258</v>
      </c>
      <c r="B19" s="91">
        <v>0.93</v>
      </c>
      <c r="C19" s="92">
        <v>0</v>
      </c>
      <c r="D19" s="93">
        <v>10198565</v>
      </c>
      <c r="E19" s="48"/>
      <c r="F19" s="96" t="s">
        <v>161</v>
      </c>
      <c r="G19" s="91">
        <v>3.56</v>
      </c>
      <c r="H19" s="92">
        <v>-0.84</v>
      </c>
      <c r="I19" s="93">
        <v>17822577.800000001</v>
      </c>
    </row>
    <row r="20" spans="1:9" ht="20.100000000000001" customHeight="1" x14ac:dyDescent="0.25">
      <c r="A20" s="68" t="s">
        <v>161</v>
      </c>
      <c r="B20" s="91">
        <v>3.56</v>
      </c>
      <c r="C20" s="92">
        <v>-0.84</v>
      </c>
      <c r="D20" s="93">
        <v>5007365</v>
      </c>
      <c r="E20" s="48"/>
      <c r="F20" s="68" t="s">
        <v>58</v>
      </c>
      <c r="G20" s="91">
        <v>18.2</v>
      </c>
      <c r="H20" s="92">
        <v>-0.27</v>
      </c>
      <c r="I20" s="93">
        <v>14879450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3"/>
  <sheetViews>
    <sheetView rightToLeft="1" topLeftCell="A37" zoomScaleNormal="100" workbookViewId="0">
      <selection activeCell="B40" sqref="B40:N55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47" t="s">
        <v>349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7.100000000000001" customHeight="1" x14ac:dyDescent="0.25">
      <c r="A3" s="67"/>
      <c r="B3" s="230" t="s">
        <v>50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31"/>
    </row>
    <row r="4" spans="1:15" ht="17.100000000000001" customHeight="1" x14ac:dyDescent="0.25">
      <c r="A4" s="67"/>
      <c r="B4" s="68" t="s">
        <v>164</v>
      </c>
      <c r="C4" s="68" t="s">
        <v>163</v>
      </c>
      <c r="D4" s="69">
        <v>2.79</v>
      </c>
      <c r="E4" s="81">
        <v>2.79</v>
      </c>
      <c r="F4" s="81">
        <v>2.76</v>
      </c>
      <c r="G4" s="81">
        <v>2.79</v>
      </c>
      <c r="H4" s="81">
        <v>2.81</v>
      </c>
      <c r="I4" s="81">
        <v>2.79</v>
      </c>
      <c r="J4" s="81">
        <v>2.79</v>
      </c>
      <c r="K4" s="82">
        <v>0</v>
      </c>
      <c r="L4" s="90">
        <v>22</v>
      </c>
      <c r="M4" s="83">
        <v>4797907</v>
      </c>
      <c r="N4" s="84">
        <v>13385645.49</v>
      </c>
      <c r="O4"/>
    </row>
    <row r="5" spans="1:15" ht="17.100000000000001" customHeight="1" x14ac:dyDescent="0.25">
      <c r="A5" s="67"/>
      <c r="B5" s="68" t="s">
        <v>226</v>
      </c>
      <c r="C5" s="68" t="s">
        <v>229</v>
      </c>
      <c r="D5" s="81">
        <v>0.53</v>
      </c>
      <c r="E5" s="162">
        <v>0.53</v>
      </c>
      <c r="F5" s="162">
        <v>0.53</v>
      </c>
      <c r="G5" s="162">
        <v>0.53</v>
      </c>
      <c r="H5" s="162">
        <v>0.53</v>
      </c>
      <c r="I5" s="162">
        <v>0.53</v>
      </c>
      <c r="J5" s="162">
        <v>0.53</v>
      </c>
      <c r="K5" s="163">
        <v>0</v>
      </c>
      <c r="L5" s="172">
        <v>6</v>
      </c>
      <c r="M5" s="160">
        <v>1501402</v>
      </c>
      <c r="N5" s="161">
        <v>795743.06</v>
      </c>
      <c r="O5"/>
    </row>
    <row r="6" spans="1:15" ht="17.100000000000001" customHeight="1" x14ac:dyDescent="0.25">
      <c r="A6" s="67"/>
      <c r="B6" s="112" t="s">
        <v>177</v>
      </c>
      <c r="C6" s="68" t="s">
        <v>178</v>
      </c>
      <c r="D6" s="81">
        <v>0.22</v>
      </c>
      <c r="E6" s="162">
        <v>0.22</v>
      </c>
      <c r="F6" s="162">
        <v>0.22</v>
      </c>
      <c r="G6" s="162">
        <v>0.22</v>
      </c>
      <c r="H6" s="162">
        <v>0.22</v>
      </c>
      <c r="I6" s="162">
        <v>0.22</v>
      </c>
      <c r="J6" s="162">
        <v>0.22</v>
      </c>
      <c r="K6" s="163">
        <v>0</v>
      </c>
      <c r="L6" s="172">
        <v>1</v>
      </c>
      <c r="M6" s="160">
        <v>250000</v>
      </c>
      <c r="N6" s="161">
        <v>55000</v>
      </c>
      <c r="O6"/>
    </row>
    <row r="7" spans="1:15" ht="17.100000000000001" customHeight="1" x14ac:dyDescent="0.25">
      <c r="A7" s="67"/>
      <c r="B7" s="96" t="s">
        <v>237</v>
      </c>
      <c r="C7" s="96" t="s">
        <v>239</v>
      </c>
      <c r="D7" s="81">
        <v>0.25</v>
      </c>
      <c r="E7" s="162">
        <v>0.26</v>
      </c>
      <c r="F7" s="162">
        <v>0.25</v>
      </c>
      <c r="G7" s="162">
        <v>0.26</v>
      </c>
      <c r="H7" s="162">
        <v>0.27</v>
      </c>
      <c r="I7" s="162">
        <v>0.25</v>
      </c>
      <c r="J7" s="162">
        <v>0.27</v>
      </c>
      <c r="K7" s="163">
        <v>-7.41</v>
      </c>
      <c r="L7" s="155">
        <v>4</v>
      </c>
      <c r="M7" s="160">
        <v>211111</v>
      </c>
      <c r="N7" s="161">
        <v>53888.86</v>
      </c>
      <c r="O7"/>
    </row>
    <row r="8" spans="1:15" ht="17.100000000000001" customHeight="1" x14ac:dyDescent="0.25">
      <c r="A8" s="67"/>
      <c r="B8" s="96" t="s">
        <v>241</v>
      </c>
      <c r="C8" s="68" t="s">
        <v>242</v>
      </c>
      <c r="D8" s="81">
        <v>0.3</v>
      </c>
      <c r="E8" s="162">
        <v>0.3</v>
      </c>
      <c r="F8" s="162">
        <v>0.28999999999999998</v>
      </c>
      <c r="G8" s="162">
        <v>0.3</v>
      </c>
      <c r="H8" s="162">
        <v>0.3</v>
      </c>
      <c r="I8" s="162">
        <v>0.28999999999999998</v>
      </c>
      <c r="J8" s="162">
        <v>0.3</v>
      </c>
      <c r="K8" s="163">
        <v>-3.33</v>
      </c>
      <c r="L8" s="159">
        <v>5</v>
      </c>
      <c r="M8" s="160">
        <v>3426866</v>
      </c>
      <c r="N8" s="161">
        <v>1014059.8</v>
      </c>
      <c r="O8"/>
    </row>
    <row r="9" spans="1:15" ht="17.100000000000001" customHeight="1" x14ac:dyDescent="0.25">
      <c r="A9" s="67"/>
      <c r="B9" s="119" t="s">
        <v>258</v>
      </c>
      <c r="C9" s="119" t="s">
        <v>259</v>
      </c>
      <c r="D9" s="69">
        <v>0.93</v>
      </c>
      <c r="E9" s="81">
        <v>0.93</v>
      </c>
      <c r="F9" s="81">
        <v>0.93</v>
      </c>
      <c r="G9" s="81">
        <v>0.93</v>
      </c>
      <c r="H9" s="81">
        <v>0.93</v>
      </c>
      <c r="I9" s="81">
        <v>0.93</v>
      </c>
      <c r="J9" s="81">
        <v>0.93</v>
      </c>
      <c r="K9" s="82">
        <v>0</v>
      </c>
      <c r="L9" s="90">
        <v>23</v>
      </c>
      <c r="M9" s="83">
        <v>10198565</v>
      </c>
      <c r="N9" s="84">
        <v>9484665.4499999993</v>
      </c>
      <c r="O9"/>
    </row>
    <row r="10" spans="1:15" ht="17.100000000000001" customHeight="1" x14ac:dyDescent="0.25">
      <c r="A10" s="67"/>
      <c r="B10" s="68" t="s">
        <v>86</v>
      </c>
      <c r="C10" s="68" t="s">
        <v>87</v>
      </c>
      <c r="D10" s="81">
        <v>0.06</v>
      </c>
      <c r="E10" s="162">
        <v>0.06</v>
      </c>
      <c r="F10" s="162">
        <v>0.06</v>
      </c>
      <c r="G10" s="162">
        <v>0.06</v>
      </c>
      <c r="H10" s="162">
        <v>0.06</v>
      </c>
      <c r="I10" s="162">
        <v>0.06</v>
      </c>
      <c r="J10" s="162">
        <v>0.06</v>
      </c>
      <c r="K10" s="163">
        <v>0</v>
      </c>
      <c r="L10" s="155">
        <v>3</v>
      </c>
      <c r="M10" s="160">
        <v>671940</v>
      </c>
      <c r="N10" s="161">
        <v>40316.400000000001</v>
      </c>
      <c r="O10"/>
    </row>
    <row r="11" spans="1:15" ht="17.100000000000001" customHeight="1" x14ac:dyDescent="0.25">
      <c r="A11" s="67"/>
      <c r="B11" s="68" t="s">
        <v>144</v>
      </c>
      <c r="C11" s="68" t="s">
        <v>145</v>
      </c>
      <c r="D11" s="81">
        <v>2.02</v>
      </c>
      <c r="E11" s="136">
        <v>2.02</v>
      </c>
      <c r="F11" s="136">
        <v>2</v>
      </c>
      <c r="G11" s="136">
        <v>2</v>
      </c>
      <c r="H11" s="136">
        <v>2</v>
      </c>
      <c r="I11" s="136">
        <v>2</v>
      </c>
      <c r="J11" s="136">
        <v>2.02</v>
      </c>
      <c r="K11" s="137">
        <v>-0.99</v>
      </c>
      <c r="L11" s="140">
        <v>77</v>
      </c>
      <c r="M11" s="138">
        <v>66100404</v>
      </c>
      <c r="N11" s="139">
        <v>132213777.7</v>
      </c>
      <c r="O11"/>
    </row>
    <row r="12" spans="1:15" ht="17.100000000000001" customHeight="1" x14ac:dyDescent="0.25">
      <c r="A12" s="67"/>
      <c r="B12" s="68" t="s">
        <v>322</v>
      </c>
      <c r="C12" s="68" t="s">
        <v>323</v>
      </c>
      <c r="D12" s="81">
        <v>1</v>
      </c>
      <c r="E12" s="162">
        <v>1</v>
      </c>
      <c r="F12" s="162">
        <v>1</v>
      </c>
      <c r="G12" s="162">
        <v>1</v>
      </c>
      <c r="H12" s="162">
        <v>1</v>
      </c>
      <c r="I12" s="162">
        <v>1</v>
      </c>
      <c r="J12" s="162">
        <v>1</v>
      </c>
      <c r="K12" s="163">
        <v>0</v>
      </c>
      <c r="L12" s="172">
        <v>2</v>
      </c>
      <c r="M12" s="160">
        <v>2392784</v>
      </c>
      <c r="N12" s="161">
        <v>2392784</v>
      </c>
      <c r="O12"/>
    </row>
    <row r="13" spans="1:15" ht="17.100000000000001" customHeight="1" x14ac:dyDescent="0.25">
      <c r="A13" s="67"/>
      <c r="B13" s="68" t="s">
        <v>161</v>
      </c>
      <c r="C13" s="68" t="s">
        <v>162</v>
      </c>
      <c r="D13" s="81">
        <v>3.59</v>
      </c>
      <c r="E13" s="136">
        <v>3.6</v>
      </c>
      <c r="F13" s="136">
        <v>3.54</v>
      </c>
      <c r="G13" s="136">
        <v>3.56</v>
      </c>
      <c r="H13" s="136">
        <v>3.58</v>
      </c>
      <c r="I13" s="136">
        <v>3.56</v>
      </c>
      <c r="J13" s="136">
        <v>3.59</v>
      </c>
      <c r="K13" s="137">
        <v>-0.84</v>
      </c>
      <c r="L13" s="140">
        <v>60</v>
      </c>
      <c r="M13" s="138">
        <v>5007365</v>
      </c>
      <c r="N13" s="139">
        <v>17822577.800000001</v>
      </c>
      <c r="O13"/>
    </row>
    <row r="14" spans="1:15" ht="17.100000000000001" customHeight="1" x14ac:dyDescent="0.25">
      <c r="A14" s="67"/>
      <c r="B14" s="68" t="s">
        <v>268</v>
      </c>
      <c r="C14" s="68" t="s">
        <v>274</v>
      </c>
      <c r="D14" s="81">
        <v>0.05</v>
      </c>
      <c r="E14" s="136">
        <v>0.05</v>
      </c>
      <c r="F14" s="136">
        <v>0.05</v>
      </c>
      <c r="G14" s="136">
        <v>0.05</v>
      </c>
      <c r="H14" s="136">
        <v>0.05</v>
      </c>
      <c r="I14" s="136">
        <v>0.05</v>
      </c>
      <c r="J14" s="136">
        <v>0.05</v>
      </c>
      <c r="K14" s="137">
        <v>0</v>
      </c>
      <c r="L14" s="140">
        <v>5</v>
      </c>
      <c r="M14" s="138">
        <v>600238</v>
      </c>
      <c r="N14" s="139">
        <v>30011.9</v>
      </c>
      <c r="O14"/>
    </row>
    <row r="15" spans="1:15" ht="17.100000000000001" customHeight="1" x14ac:dyDescent="0.25">
      <c r="A15" s="67"/>
      <c r="B15" s="237" t="s">
        <v>53</v>
      </c>
      <c r="C15" s="238"/>
      <c r="D15" s="86"/>
      <c r="E15" s="86"/>
      <c r="F15" s="86"/>
      <c r="G15" s="86"/>
      <c r="H15" s="86"/>
      <c r="I15" s="86"/>
      <c r="J15" s="86"/>
      <c r="K15" s="86"/>
      <c r="L15" s="70">
        <f>SUM(L4:L14)</f>
        <v>208</v>
      </c>
      <c r="M15" s="70">
        <f>SUM(M4:M14)</f>
        <v>95158582</v>
      </c>
      <c r="N15" s="70">
        <f>SUM(N4:N14)</f>
        <v>177288470.46000001</v>
      </c>
      <c r="O15"/>
    </row>
    <row r="16" spans="1:15" ht="17.100000000000001" customHeight="1" x14ac:dyDescent="0.25">
      <c r="A16" s="67"/>
      <c r="B16" s="230" t="s">
        <v>54</v>
      </c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31"/>
      <c r="O16"/>
    </row>
    <row r="17" spans="1:15" ht="17.100000000000001" customHeight="1" x14ac:dyDescent="0.25">
      <c r="A17" s="67"/>
      <c r="B17" s="68" t="s">
        <v>167</v>
      </c>
      <c r="C17" s="68" t="s">
        <v>168</v>
      </c>
      <c r="D17" s="81">
        <v>15.17</v>
      </c>
      <c r="E17" s="136">
        <v>15.4</v>
      </c>
      <c r="F17" s="136">
        <v>15.17</v>
      </c>
      <c r="G17" s="136">
        <v>15.34</v>
      </c>
      <c r="H17" s="136">
        <v>15.22</v>
      </c>
      <c r="I17" s="136">
        <v>15.4</v>
      </c>
      <c r="J17" s="136">
        <v>15.17</v>
      </c>
      <c r="K17" s="137">
        <v>1.52</v>
      </c>
      <c r="L17" s="140">
        <v>61</v>
      </c>
      <c r="M17" s="138">
        <v>1598886</v>
      </c>
      <c r="N17" s="139">
        <v>24529029.390000001</v>
      </c>
    </row>
    <row r="18" spans="1:15" ht="17.100000000000001" customHeight="1" x14ac:dyDescent="0.25">
      <c r="A18" s="67"/>
      <c r="B18" s="68" t="s">
        <v>285</v>
      </c>
      <c r="C18" s="68" t="s">
        <v>284</v>
      </c>
      <c r="D18" s="81">
        <v>3.7</v>
      </c>
      <c r="E18" s="136">
        <v>3.7</v>
      </c>
      <c r="F18" s="136">
        <v>3.7</v>
      </c>
      <c r="G18" s="136">
        <v>3.7</v>
      </c>
      <c r="H18" s="136">
        <v>3.68</v>
      </c>
      <c r="I18" s="136">
        <v>3.7</v>
      </c>
      <c r="J18" s="136">
        <v>3.7</v>
      </c>
      <c r="K18" s="137">
        <v>0</v>
      </c>
      <c r="L18" s="140">
        <v>5</v>
      </c>
      <c r="M18" s="138">
        <v>61639</v>
      </c>
      <c r="N18" s="139">
        <v>228064.3</v>
      </c>
    </row>
    <row r="19" spans="1:15" ht="17.100000000000001" customHeight="1" x14ac:dyDescent="0.25">
      <c r="A19" s="67"/>
      <c r="B19" s="232" t="s">
        <v>55</v>
      </c>
      <c r="C19" s="233"/>
      <c r="D19" s="86"/>
      <c r="E19" s="86"/>
      <c r="F19" s="86"/>
      <c r="G19" s="86"/>
      <c r="H19" s="86"/>
      <c r="I19" s="86"/>
      <c r="J19" s="86"/>
      <c r="K19" s="86"/>
      <c r="L19" s="70">
        <f>SUM(L17:L18)</f>
        <v>66</v>
      </c>
      <c r="M19" s="70">
        <f>SUM(M17:M18)</f>
        <v>1660525</v>
      </c>
      <c r="N19" s="70">
        <f>SUM(N17:N18)</f>
        <v>24757093.690000001</v>
      </c>
    </row>
    <row r="20" spans="1:15" ht="17.100000000000001" customHeight="1" x14ac:dyDescent="0.25">
      <c r="A20" s="67"/>
      <c r="B20" s="230" t="s">
        <v>56</v>
      </c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31"/>
    </row>
    <row r="21" spans="1:15" ht="17.100000000000001" customHeight="1" x14ac:dyDescent="0.25">
      <c r="A21" s="67"/>
      <c r="B21" s="96" t="s">
        <v>171</v>
      </c>
      <c r="C21" s="96" t="s">
        <v>172</v>
      </c>
      <c r="D21" s="69">
        <v>0.7</v>
      </c>
      <c r="E21" s="81">
        <v>0.7</v>
      </c>
      <c r="F21" s="81">
        <v>0.69</v>
      </c>
      <c r="G21" s="81">
        <v>0.69</v>
      </c>
      <c r="H21" s="81">
        <v>0.7</v>
      </c>
      <c r="I21" s="129">
        <v>0.69</v>
      </c>
      <c r="J21" s="129">
        <v>0.7</v>
      </c>
      <c r="K21" s="82">
        <v>-1.43</v>
      </c>
      <c r="L21" s="120">
        <v>2</v>
      </c>
      <c r="M21" s="131">
        <v>450000</v>
      </c>
      <c r="N21" s="132">
        <v>312500</v>
      </c>
    </row>
    <row r="22" spans="1:15" ht="17.100000000000001" customHeight="1" x14ac:dyDescent="0.25">
      <c r="A22" s="67"/>
      <c r="B22" s="232" t="s">
        <v>254</v>
      </c>
      <c r="C22" s="233"/>
      <c r="D22" s="86"/>
      <c r="E22" s="86"/>
      <c r="F22" s="86"/>
      <c r="G22" s="86"/>
      <c r="H22" s="86"/>
      <c r="I22" s="86"/>
      <c r="J22" s="86"/>
      <c r="K22" s="86"/>
      <c r="L22" s="70">
        <f>SUM(L21)</f>
        <v>2</v>
      </c>
      <c r="M22" s="70">
        <f>SUM(M21)</f>
        <v>450000</v>
      </c>
      <c r="N22" s="70">
        <f>SUM(N21)</f>
        <v>312500</v>
      </c>
    </row>
    <row r="23" spans="1:15" ht="17.100000000000001" customHeight="1" x14ac:dyDescent="0.25">
      <c r="A23" s="67"/>
      <c r="B23" s="230" t="s">
        <v>57</v>
      </c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31"/>
    </row>
    <row r="24" spans="1:15" ht="17.100000000000001" customHeight="1" x14ac:dyDescent="0.25">
      <c r="A24" s="67"/>
      <c r="B24" s="128" t="s">
        <v>58</v>
      </c>
      <c r="C24" s="128" t="s">
        <v>59</v>
      </c>
      <c r="D24" s="69">
        <v>18.100000000000001</v>
      </c>
      <c r="E24" s="81">
        <v>18.2</v>
      </c>
      <c r="F24" s="81">
        <v>18</v>
      </c>
      <c r="G24" s="81">
        <v>18.100000000000001</v>
      </c>
      <c r="H24" s="81">
        <v>18.309999999999999</v>
      </c>
      <c r="I24" s="129">
        <v>18.2</v>
      </c>
      <c r="J24" s="129">
        <v>18.25</v>
      </c>
      <c r="K24" s="82">
        <v>-0.27</v>
      </c>
      <c r="L24" s="120">
        <v>11</v>
      </c>
      <c r="M24" s="131">
        <v>822000</v>
      </c>
      <c r="N24" s="132">
        <v>14879450</v>
      </c>
    </row>
    <row r="25" spans="1:15" ht="17.100000000000001" customHeight="1" x14ac:dyDescent="0.25">
      <c r="A25" s="67"/>
      <c r="B25" s="128" t="s">
        <v>260</v>
      </c>
      <c r="C25" s="128" t="s">
        <v>261</v>
      </c>
      <c r="D25" s="81">
        <v>2.36</v>
      </c>
      <c r="E25" s="162">
        <v>2.38</v>
      </c>
      <c r="F25" s="162">
        <v>2.34</v>
      </c>
      <c r="G25" s="162">
        <v>2.35</v>
      </c>
      <c r="H25" s="162">
        <v>2.2999999999999998</v>
      </c>
      <c r="I25" s="129">
        <v>2.34</v>
      </c>
      <c r="J25" s="129">
        <v>2.36</v>
      </c>
      <c r="K25" s="130">
        <v>-0.85</v>
      </c>
      <c r="L25" s="120">
        <v>21</v>
      </c>
      <c r="M25" s="131">
        <v>2152408</v>
      </c>
      <c r="N25" s="132">
        <v>5067114.0999999996</v>
      </c>
    </row>
    <row r="26" spans="1:15" ht="17.100000000000001" customHeight="1" x14ac:dyDescent="0.25">
      <c r="A26" s="67"/>
      <c r="B26" s="251" t="s">
        <v>62</v>
      </c>
      <c r="C26" s="252"/>
      <c r="D26" s="86"/>
      <c r="E26" s="86"/>
      <c r="F26" s="86"/>
      <c r="G26" s="86"/>
      <c r="H26" s="86"/>
      <c r="I26" s="86"/>
      <c r="J26" s="86"/>
      <c r="K26" s="86"/>
      <c r="L26" s="70">
        <f>SUM(L24:L25)</f>
        <v>32</v>
      </c>
      <c r="M26" s="70">
        <f>SUM(M24:M25)</f>
        <v>2974408</v>
      </c>
      <c r="N26" s="70">
        <f>SUM(N24:N25)</f>
        <v>19946564.100000001</v>
      </c>
    </row>
    <row r="27" spans="1:15" ht="17.100000000000001" customHeight="1" x14ac:dyDescent="0.25">
      <c r="B27" s="230" t="s">
        <v>63</v>
      </c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31"/>
    </row>
    <row r="28" spans="1:15" ht="17.100000000000001" customHeight="1" x14ac:dyDescent="0.25">
      <c r="B28" s="153" t="s">
        <v>203</v>
      </c>
      <c r="C28" s="153" t="s">
        <v>204</v>
      </c>
      <c r="D28" s="69">
        <v>5.98</v>
      </c>
      <c r="E28" s="81">
        <v>6.04</v>
      </c>
      <c r="F28" s="81">
        <v>5.94</v>
      </c>
      <c r="G28" s="81">
        <v>5.98</v>
      </c>
      <c r="H28" s="81">
        <v>5.97</v>
      </c>
      <c r="I28" s="129">
        <v>6.03</v>
      </c>
      <c r="J28" s="129">
        <v>5.98</v>
      </c>
      <c r="K28" s="130">
        <v>0.84</v>
      </c>
      <c r="L28" s="120">
        <v>86</v>
      </c>
      <c r="M28" s="131">
        <v>4056230</v>
      </c>
      <c r="N28" s="132">
        <v>24252412.850000001</v>
      </c>
      <c r="O28"/>
    </row>
    <row r="29" spans="1:15" ht="17.100000000000001" customHeight="1" x14ac:dyDescent="0.25">
      <c r="B29" s="153" t="s">
        <v>64</v>
      </c>
      <c r="C29" s="153" t="s">
        <v>65</v>
      </c>
      <c r="D29" s="69">
        <v>2.85</v>
      </c>
      <c r="E29" s="162">
        <v>2.85</v>
      </c>
      <c r="F29" s="162">
        <v>2.85</v>
      </c>
      <c r="G29" s="162">
        <v>2.85</v>
      </c>
      <c r="H29" s="162">
        <v>2.85</v>
      </c>
      <c r="I29" s="162">
        <v>2.85</v>
      </c>
      <c r="J29" s="162">
        <v>2.85</v>
      </c>
      <c r="K29" s="163">
        <v>0</v>
      </c>
      <c r="L29" s="155">
        <v>1</v>
      </c>
      <c r="M29" s="160">
        <v>697</v>
      </c>
      <c r="N29" s="161">
        <v>1986.45</v>
      </c>
      <c r="O29"/>
    </row>
    <row r="30" spans="1:15" ht="17.100000000000001" customHeight="1" x14ac:dyDescent="0.25">
      <c r="B30" s="153" t="s">
        <v>303</v>
      </c>
      <c r="C30" s="153" t="s">
        <v>304</v>
      </c>
      <c r="D30" s="69">
        <v>6.06</v>
      </c>
      <c r="E30" s="81">
        <v>6.06</v>
      </c>
      <c r="F30" s="81">
        <v>6.06</v>
      </c>
      <c r="G30" s="81">
        <v>6.06</v>
      </c>
      <c r="H30" s="81">
        <v>6.1</v>
      </c>
      <c r="I30" s="129">
        <v>6.06</v>
      </c>
      <c r="J30" s="129">
        <v>6.06</v>
      </c>
      <c r="K30" s="130">
        <v>0</v>
      </c>
      <c r="L30" s="120">
        <v>6</v>
      </c>
      <c r="M30" s="131">
        <v>1400000</v>
      </c>
      <c r="N30" s="132">
        <v>8484000</v>
      </c>
      <c r="O30"/>
    </row>
    <row r="31" spans="1:15" ht="17.100000000000001" customHeight="1" x14ac:dyDescent="0.25">
      <c r="B31" s="153" t="s">
        <v>262</v>
      </c>
      <c r="C31" s="153" t="s">
        <v>263</v>
      </c>
      <c r="D31" s="69">
        <v>2.25</v>
      </c>
      <c r="E31" s="81">
        <v>2.25</v>
      </c>
      <c r="F31" s="81">
        <v>2.25</v>
      </c>
      <c r="G31" s="81">
        <v>2.25</v>
      </c>
      <c r="H31" s="81">
        <v>2.21</v>
      </c>
      <c r="I31" s="129">
        <v>2.25</v>
      </c>
      <c r="J31" s="129">
        <v>2.21</v>
      </c>
      <c r="K31" s="130">
        <v>1.81</v>
      </c>
      <c r="L31" s="120">
        <v>1</v>
      </c>
      <c r="M31" s="131">
        <v>10000</v>
      </c>
      <c r="N31" s="132">
        <v>22500</v>
      </c>
      <c r="O31"/>
    </row>
    <row r="32" spans="1:15" ht="17.100000000000001" customHeight="1" x14ac:dyDescent="0.25">
      <c r="A32" s="67"/>
      <c r="B32" s="232" t="s">
        <v>66</v>
      </c>
      <c r="C32" s="233"/>
      <c r="D32" s="86"/>
      <c r="E32" s="86"/>
      <c r="F32" s="86"/>
      <c r="G32" s="86"/>
      <c r="H32" s="86"/>
      <c r="I32" s="86"/>
      <c r="J32" s="86"/>
      <c r="K32" s="86"/>
      <c r="L32" s="70">
        <f>SUM(L28:L31)</f>
        <v>94</v>
      </c>
      <c r="M32" s="70">
        <f>SUM(M28:M31)</f>
        <v>5466927</v>
      </c>
      <c r="N32" s="70">
        <f>SUM(N28:N31)</f>
        <v>32760899.300000001</v>
      </c>
      <c r="O32"/>
    </row>
    <row r="33" spans="1:15" ht="17.100000000000001" customHeight="1" x14ac:dyDescent="0.25">
      <c r="B33" s="244" t="s">
        <v>67</v>
      </c>
      <c r="C33" s="245"/>
      <c r="D33" s="245"/>
      <c r="E33" s="245"/>
      <c r="F33" s="245"/>
      <c r="G33" s="245"/>
      <c r="H33" s="245"/>
      <c r="I33" s="245"/>
      <c r="J33" s="245"/>
      <c r="K33" s="245"/>
      <c r="L33" s="245"/>
      <c r="M33" s="245"/>
      <c r="N33" s="246"/>
      <c r="O33"/>
    </row>
    <row r="34" spans="1:15" ht="17.100000000000001" customHeight="1" x14ac:dyDescent="0.25">
      <c r="B34" s="153" t="s">
        <v>243</v>
      </c>
      <c r="C34" s="153" t="s">
        <v>244</v>
      </c>
      <c r="D34" s="69">
        <v>12.4</v>
      </c>
      <c r="E34" s="81">
        <v>12.4</v>
      </c>
      <c r="F34" s="81">
        <v>12.39</v>
      </c>
      <c r="G34" s="81">
        <v>12.4</v>
      </c>
      <c r="H34" s="81">
        <v>12.4</v>
      </c>
      <c r="I34" s="129">
        <v>12.39</v>
      </c>
      <c r="J34" s="129">
        <v>12.4</v>
      </c>
      <c r="K34" s="130">
        <v>-0.08</v>
      </c>
      <c r="L34" s="120">
        <v>3</v>
      </c>
      <c r="M34" s="131">
        <v>40720</v>
      </c>
      <c r="N34" s="132">
        <v>504924</v>
      </c>
    </row>
    <row r="35" spans="1:15" ht="17.100000000000001" customHeight="1" x14ac:dyDescent="0.25">
      <c r="B35" s="153" t="s">
        <v>185</v>
      </c>
      <c r="C35" s="153" t="s">
        <v>186</v>
      </c>
      <c r="D35" s="69">
        <v>12.05</v>
      </c>
      <c r="E35" s="81">
        <v>12.05</v>
      </c>
      <c r="F35" s="81">
        <v>12.05</v>
      </c>
      <c r="G35" s="81">
        <v>12.05</v>
      </c>
      <c r="H35" s="81">
        <v>12</v>
      </c>
      <c r="I35" s="129">
        <v>12.05</v>
      </c>
      <c r="J35" s="129">
        <v>12</v>
      </c>
      <c r="K35" s="130">
        <v>0.42</v>
      </c>
      <c r="L35" s="120">
        <v>3</v>
      </c>
      <c r="M35" s="131">
        <v>11000</v>
      </c>
      <c r="N35" s="132">
        <v>132550</v>
      </c>
    </row>
    <row r="36" spans="1:15" ht="17.100000000000001" customHeight="1" x14ac:dyDescent="0.25">
      <c r="A36" s="67"/>
      <c r="B36" s="232" t="s">
        <v>69</v>
      </c>
      <c r="C36" s="233"/>
      <c r="D36" s="86"/>
      <c r="E36" s="86"/>
      <c r="F36" s="86"/>
      <c r="G36" s="86"/>
      <c r="H36" s="86"/>
      <c r="I36" s="86"/>
      <c r="J36" s="86"/>
      <c r="K36" s="86"/>
      <c r="L36" s="70">
        <f>SUM(L34:L35)</f>
        <v>6</v>
      </c>
      <c r="M36" s="70">
        <f>SUM(M34:M35)</f>
        <v>51720</v>
      </c>
      <c r="N36" s="70">
        <f>SUM(N34:N35)</f>
        <v>637474</v>
      </c>
    </row>
    <row r="37" spans="1:15" ht="17.100000000000001" customHeight="1" x14ac:dyDescent="0.25">
      <c r="A37" s="67"/>
      <c r="B37" s="227" t="s">
        <v>71</v>
      </c>
      <c r="C37" s="228"/>
      <c r="D37" s="71"/>
      <c r="E37" s="71"/>
      <c r="F37" s="71"/>
      <c r="G37" s="71"/>
      <c r="H37" s="71"/>
      <c r="I37" s="71"/>
      <c r="J37" s="71"/>
      <c r="K37" s="71"/>
      <c r="L37" s="72">
        <f>L36+L32+L26+L22+L19+L15</f>
        <v>408</v>
      </c>
      <c r="M37" s="72">
        <f>M36+M32+M26+M22+M19+M15</f>
        <v>105762162</v>
      </c>
      <c r="N37" s="72">
        <f>N36+N32+N26+N22+N19+N15</f>
        <v>255703001.55000001</v>
      </c>
    </row>
    <row r="38" spans="1:15" ht="23.25" customHeight="1" x14ac:dyDescent="0.25">
      <c r="A38" s="67"/>
      <c r="B38" s="229" t="s">
        <v>350</v>
      </c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</row>
    <row r="39" spans="1:15" ht="24" customHeight="1" x14ac:dyDescent="0.25">
      <c r="A39" s="67"/>
      <c r="B39" s="105" t="s">
        <v>38</v>
      </c>
      <c r="C39" s="106" t="s">
        <v>39</v>
      </c>
      <c r="D39" s="106" t="s">
        <v>40</v>
      </c>
      <c r="E39" s="106" t="s">
        <v>41</v>
      </c>
      <c r="F39" s="106" t="s">
        <v>42</v>
      </c>
      <c r="G39" s="106" t="s">
        <v>43</v>
      </c>
      <c r="H39" s="106" t="s">
        <v>44</v>
      </c>
      <c r="I39" s="106" t="s">
        <v>45</v>
      </c>
      <c r="J39" s="107" t="s">
        <v>46</v>
      </c>
      <c r="K39" s="108" t="s">
        <v>32</v>
      </c>
      <c r="L39" s="109" t="s">
        <v>47</v>
      </c>
      <c r="M39" s="109" t="s">
        <v>48</v>
      </c>
      <c r="N39" s="106" t="s">
        <v>49</v>
      </c>
    </row>
    <row r="40" spans="1:15" ht="15" customHeight="1" x14ac:dyDescent="0.25">
      <c r="A40" s="67"/>
      <c r="B40" s="230" t="s">
        <v>50</v>
      </c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31"/>
    </row>
    <row r="41" spans="1:15" ht="15" customHeight="1" x14ac:dyDescent="0.25">
      <c r="A41" s="67"/>
      <c r="B41" s="113" t="s">
        <v>352</v>
      </c>
      <c r="C41" s="113" t="s">
        <v>353</v>
      </c>
      <c r="D41" s="81">
        <v>0.12</v>
      </c>
      <c r="E41" s="81">
        <v>0.12</v>
      </c>
      <c r="F41" s="81">
        <v>0.11</v>
      </c>
      <c r="G41" s="81">
        <v>0.11</v>
      </c>
      <c r="H41" s="81">
        <v>0.1</v>
      </c>
      <c r="I41" s="123">
        <v>0.12</v>
      </c>
      <c r="J41" s="123">
        <v>0.1</v>
      </c>
      <c r="K41" s="124">
        <v>20</v>
      </c>
      <c r="L41" s="133">
        <v>13</v>
      </c>
      <c r="M41" s="121">
        <v>1136375</v>
      </c>
      <c r="N41" s="122">
        <v>125061.25</v>
      </c>
    </row>
    <row r="42" spans="1:15" ht="15" customHeight="1" x14ac:dyDescent="0.25">
      <c r="A42" s="67"/>
      <c r="B42" s="119" t="s">
        <v>249</v>
      </c>
      <c r="C42" s="119" t="s">
        <v>250</v>
      </c>
      <c r="D42" s="81">
        <v>7.0000000000000007E-2</v>
      </c>
      <c r="E42" s="81">
        <v>7.0000000000000007E-2</v>
      </c>
      <c r="F42" s="81">
        <v>7.0000000000000007E-2</v>
      </c>
      <c r="G42" s="81">
        <v>7.0000000000000007E-2</v>
      </c>
      <c r="H42" s="81">
        <v>0.06</v>
      </c>
      <c r="I42" s="123">
        <v>7.0000000000000007E-2</v>
      </c>
      <c r="J42" s="123">
        <v>0.06</v>
      </c>
      <c r="K42" s="124">
        <v>16.670000000000002</v>
      </c>
      <c r="L42" s="133">
        <v>1</v>
      </c>
      <c r="M42" s="121">
        <v>130000</v>
      </c>
      <c r="N42" s="122">
        <v>9100</v>
      </c>
    </row>
    <row r="43" spans="1:15" ht="15" customHeight="1" x14ac:dyDescent="0.25">
      <c r="A43" s="67"/>
      <c r="B43" s="232" t="s">
        <v>53</v>
      </c>
      <c r="C43" s="233"/>
      <c r="D43" s="86"/>
      <c r="E43" s="86"/>
      <c r="F43" s="86"/>
      <c r="G43" s="86"/>
      <c r="H43" s="86"/>
      <c r="I43" s="86"/>
      <c r="J43" s="86"/>
      <c r="K43" s="86"/>
      <c r="L43" s="70">
        <f>SUM(L41:L42)</f>
        <v>14</v>
      </c>
      <c r="M43" s="70">
        <f>SUM(M41:M42)</f>
        <v>1266375</v>
      </c>
      <c r="N43" s="70">
        <f>SUM(N41:N42)</f>
        <v>134161.25</v>
      </c>
    </row>
    <row r="44" spans="1:15" ht="15" customHeight="1" x14ac:dyDescent="0.25">
      <c r="A44" s="67"/>
      <c r="B44" s="230" t="s">
        <v>56</v>
      </c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31"/>
    </row>
    <row r="45" spans="1:15" ht="15" customHeight="1" x14ac:dyDescent="0.25">
      <c r="A45" s="67"/>
      <c r="B45" s="119" t="s">
        <v>264</v>
      </c>
      <c r="C45" s="119" t="s">
        <v>266</v>
      </c>
      <c r="D45" s="81">
        <v>3.75</v>
      </c>
      <c r="E45" s="81">
        <v>3.75</v>
      </c>
      <c r="F45" s="81">
        <v>3.42</v>
      </c>
      <c r="G45" s="81">
        <v>3.45</v>
      </c>
      <c r="H45" s="81">
        <v>3.8</v>
      </c>
      <c r="I45" s="123">
        <v>3.5</v>
      </c>
      <c r="J45" s="123">
        <v>3.8</v>
      </c>
      <c r="K45" s="124">
        <v>-7.89</v>
      </c>
      <c r="L45" s="133">
        <v>23</v>
      </c>
      <c r="M45" s="121">
        <v>743878</v>
      </c>
      <c r="N45" s="122">
        <v>2564597.89</v>
      </c>
    </row>
    <row r="46" spans="1:15" ht="15" customHeight="1" x14ac:dyDescent="0.25">
      <c r="A46" s="67"/>
      <c r="B46" s="232" t="s">
        <v>254</v>
      </c>
      <c r="C46" s="233"/>
      <c r="D46" s="239"/>
      <c r="E46" s="240"/>
      <c r="F46" s="240"/>
      <c r="G46" s="240"/>
      <c r="H46" s="240"/>
      <c r="I46" s="240"/>
      <c r="J46" s="240"/>
      <c r="K46" s="241"/>
      <c r="L46" s="70">
        <f>SUM(L45:L45)</f>
        <v>23</v>
      </c>
      <c r="M46" s="70">
        <f>SUM(M45:M45)</f>
        <v>743878</v>
      </c>
      <c r="N46" s="70">
        <f>SUM(N45:N45)</f>
        <v>2564597.89</v>
      </c>
    </row>
    <row r="47" spans="1:15" ht="15" customHeight="1" x14ac:dyDescent="0.25">
      <c r="A47" s="67"/>
      <c r="B47" s="230" t="s">
        <v>57</v>
      </c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31"/>
    </row>
    <row r="48" spans="1:15" ht="15" customHeight="1" x14ac:dyDescent="0.25">
      <c r="A48" s="67"/>
      <c r="B48" s="113" t="s">
        <v>326</v>
      </c>
      <c r="C48" s="113" t="s">
        <v>327</v>
      </c>
      <c r="D48" s="81">
        <v>1.42</v>
      </c>
      <c r="E48" s="81">
        <v>1.42</v>
      </c>
      <c r="F48" s="81">
        <v>1.42</v>
      </c>
      <c r="G48" s="81">
        <v>1.42</v>
      </c>
      <c r="H48" s="81">
        <v>1.48</v>
      </c>
      <c r="I48" s="123">
        <v>1.42</v>
      </c>
      <c r="J48" s="123">
        <v>1.48</v>
      </c>
      <c r="K48" s="124">
        <v>-4.05</v>
      </c>
      <c r="L48" s="133">
        <v>1</v>
      </c>
      <c r="M48" s="121">
        <v>8000</v>
      </c>
      <c r="N48" s="122">
        <v>11360</v>
      </c>
    </row>
    <row r="49" spans="1:14" ht="15" customHeight="1" x14ac:dyDescent="0.25">
      <c r="A49" s="67"/>
      <c r="B49" s="237" t="s">
        <v>62</v>
      </c>
      <c r="C49" s="238"/>
      <c r="D49" s="239"/>
      <c r="E49" s="240"/>
      <c r="F49" s="240"/>
      <c r="G49" s="240"/>
      <c r="H49" s="240"/>
      <c r="I49" s="240"/>
      <c r="J49" s="240"/>
      <c r="K49" s="241"/>
      <c r="L49" s="70">
        <f>SUM(L48)</f>
        <v>1</v>
      </c>
      <c r="M49" s="70">
        <f>SUM(M48)</f>
        <v>8000</v>
      </c>
      <c r="N49" s="70">
        <f>SUM(N48)</f>
        <v>11360</v>
      </c>
    </row>
    <row r="50" spans="1:14" ht="15" customHeight="1" x14ac:dyDescent="0.25">
      <c r="A50" s="67"/>
      <c r="B50" s="244" t="s">
        <v>67</v>
      </c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6"/>
    </row>
    <row r="51" spans="1:14" ht="15" customHeight="1" x14ac:dyDescent="0.25">
      <c r="A51" s="67"/>
      <c r="B51" s="49" t="s">
        <v>183</v>
      </c>
      <c r="C51" s="49" t="s">
        <v>184</v>
      </c>
      <c r="D51" s="81">
        <v>23.39</v>
      </c>
      <c r="E51" s="81">
        <v>23.39</v>
      </c>
      <c r="F51" s="81">
        <v>23.39</v>
      </c>
      <c r="G51" s="81">
        <v>23.39</v>
      </c>
      <c r="H51" s="81">
        <v>23.39</v>
      </c>
      <c r="I51" s="123">
        <v>23.39</v>
      </c>
      <c r="J51" s="123">
        <v>23.39</v>
      </c>
      <c r="K51" s="124">
        <v>0</v>
      </c>
      <c r="L51" s="133">
        <v>2</v>
      </c>
      <c r="M51" s="121">
        <v>382</v>
      </c>
      <c r="N51" s="122">
        <v>8934.98</v>
      </c>
    </row>
    <row r="52" spans="1:14" ht="15" customHeight="1" x14ac:dyDescent="0.25">
      <c r="A52" s="67"/>
      <c r="B52" s="232" t="s">
        <v>69</v>
      </c>
      <c r="C52" s="233"/>
      <c r="D52" s="239"/>
      <c r="E52" s="240"/>
      <c r="F52" s="240"/>
      <c r="G52" s="240"/>
      <c r="H52" s="240"/>
      <c r="I52" s="240"/>
      <c r="J52" s="240"/>
      <c r="K52" s="241"/>
      <c r="L52" s="70">
        <f>SUM(L51)</f>
        <v>2</v>
      </c>
      <c r="M52" s="70">
        <f>SUM(M51)</f>
        <v>382</v>
      </c>
      <c r="N52" s="70">
        <f>SUM(N51)</f>
        <v>8934.98</v>
      </c>
    </row>
    <row r="53" spans="1:14" ht="15" customHeight="1" x14ac:dyDescent="0.25">
      <c r="A53" s="67"/>
      <c r="B53" s="234" t="s">
        <v>63</v>
      </c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6"/>
    </row>
    <row r="54" spans="1:14" ht="15" customHeight="1" x14ac:dyDescent="0.25">
      <c r="A54" s="67"/>
      <c r="B54" s="49" t="s">
        <v>72</v>
      </c>
      <c r="C54" s="49" t="s">
        <v>73</v>
      </c>
      <c r="D54" s="126">
        <v>2.75</v>
      </c>
      <c r="E54" s="81">
        <v>2.75</v>
      </c>
      <c r="F54" s="81">
        <v>2.75</v>
      </c>
      <c r="G54" s="81">
        <v>2.75</v>
      </c>
      <c r="H54" s="81">
        <v>2.7</v>
      </c>
      <c r="I54" s="123">
        <v>2.75</v>
      </c>
      <c r="J54" s="123">
        <v>2.7</v>
      </c>
      <c r="K54" s="124">
        <v>1.85</v>
      </c>
      <c r="L54" s="133">
        <v>4</v>
      </c>
      <c r="M54" s="121">
        <v>250000</v>
      </c>
      <c r="N54" s="122">
        <v>687500</v>
      </c>
    </row>
    <row r="55" spans="1:14" ht="15" customHeight="1" x14ac:dyDescent="0.25">
      <c r="A55" s="67"/>
      <c r="B55" s="232" t="s">
        <v>66</v>
      </c>
      <c r="C55" s="233"/>
      <c r="D55" s="73"/>
      <c r="E55" s="73"/>
      <c r="F55" s="73"/>
      <c r="G55" s="73"/>
      <c r="H55" s="73"/>
      <c r="I55" s="73"/>
      <c r="J55" s="73"/>
      <c r="K55" s="73"/>
      <c r="L55" s="70">
        <f>SUM(L54)</f>
        <v>4</v>
      </c>
      <c r="M55" s="70">
        <f>SUM(M54)</f>
        <v>250000</v>
      </c>
      <c r="N55" s="70">
        <f>SUM(N54)</f>
        <v>687500</v>
      </c>
    </row>
    <row r="56" spans="1:14" ht="15" customHeight="1" x14ac:dyDescent="0.25">
      <c r="A56" s="67"/>
      <c r="B56" s="242" t="s">
        <v>75</v>
      </c>
      <c r="C56" s="243"/>
      <c r="D56" s="71"/>
      <c r="E56" s="71"/>
      <c r="F56" s="71"/>
      <c r="G56" s="71"/>
      <c r="H56" s="71"/>
      <c r="I56" s="71"/>
      <c r="J56" s="71"/>
      <c r="K56" s="71"/>
      <c r="L56" s="72">
        <f>L55+L52+L49+L46+L43</f>
        <v>44</v>
      </c>
      <c r="M56" s="72">
        <f t="shared" ref="M56:N56" si="0">M55+M52+M49+M46+M43</f>
        <v>2268635</v>
      </c>
      <c r="N56" s="72">
        <f t="shared" si="0"/>
        <v>3406554.12</v>
      </c>
    </row>
    <row r="57" spans="1:14" ht="21.75" customHeight="1" x14ac:dyDescent="0.25">
      <c r="A57" s="67"/>
      <c r="B57" s="229" t="s">
        <v>351</v>
      </c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</row>
    <row r="58" spans="1:14" ht="25.5" customHeight="1" x14ac:dyDescent="0.25">
      <c r="A58" s="67"/>
      <c r="B58" s="105" t="s">
        <v>38</v>
      </c>
      <c r="C58" s="106" t="s">
        <v>39</v>
      </c>
      <c r="D58" s="106" t="s">
        <v>40</v>
      </c>
      <c r="E58" s="106" t="s">
        <v>41</v>
      </c>
      <c r="F58" s="106" t="s">
        <v>42</v>
      </c>
      <c r="G58" s="106" t="s">
        <v>43</v>
      </c>
      <c r="H58" s="106" t="s">
        <v>44</v>
      </c>
      <c r="I58" s="106" t="s">
        <v>45</v>
      </c>
      <c r="J58" s="107" t="s">
        <v>46</v>
      </c>
      <c r="K58" s="108" t="s">
        <v>32</v>
      </c>
      <c r="L58" s="109" t="s">
        <v>47</v>
      </c>
      <c r="M58" s="109" t="s">
        <v>48</v>
      </c>
      <c r="N58" s="106" t="s">
        <v>49</v>
      </c>
    </row>
    <row r="59" spans="1:14" ht="14.1" customHeight="1" x14ac:dyDescent="0.25">
      <c r="A59" s="67"/>
      <c r="B59" s="230" t="s">
        <v>50</v>
      </c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31"/>
    </row>
    <row r="60" spans="1:14" ht="14.1" customHeight="1" x14ac:dyDescent="0.25">
      <c r="A60" s="67"/>
      <c r="B60" s="96" t="s">
        <v>270</v>
      </c>
      <c r="C60" s="96" t="s">
        <v>276</v>
      </c>
      <c r="D60" s="81">
        <v>0.12</v>
      </c>
      <c r="E60" s="81">
        <v>0.12</v>
      </c>
      <c r="F60" s="81">
        <v>0.12</v>
      </c>
      <c r="G60" s="81">
        <v>0.12</v>
      </c>
      <c r="H60" s="81">
        <v>0.12</v>
      </c>
      <c r="I60" s="81">
        <v>0.12</v>
      </c>
      <c r="J60" s="81">
        <v>0.12</v>
      </c>
      <c r="K60" s="82">
        <v>0</v>
      </c>
      <c r="L60" s="120">
        <v>14</v>
      </c>
      <c r="M60" s="83">
        <v>35099276</v>
      </c>
      <c r="N60" s="84">
        <v>4211913.12</v>
      </c>
    </row>
    <row r="61" spans="1:14" ht="14.1" customHeight="1" x14ac:dyDescent="0.25">
      <c r="A61" s="67"/>
      <c r="B61" s="96" t="s">
        <v>269</v>
      </c>
      <c r="C61" s="96" t="s">
        <v>275</v>
      </c>
      <c r="D61" s="81">
        <v>0.2</v>
      </c>
      <c r="E61" s="81">
        <v>0.21</v>
      </c>
      <c r="F61" s="81">
        <v>0.2</v>
      </c>
      <c r="G61" s="81">
        <v>0.21</v>
      </c>
      <c r="H61" s="81">
        <v>0.21</v>
      </c>
      <c r="I61" s="81">
        <v>0.21</v>
      </c>
      <c r="J61" s="81">
        <v>0.21</v>
      </c>
      <c r="K61" s="82">
        <v>0</v>
      </c>
      <c r="L61" s="120">
        <v>20</v>
      </c>
      <c r="M61" s="83">
        <v>11500000</v>
      </c>
      <c r="N61" s="84">
        <v>2365000</v>
      </c>
    </row>
    <row r="62" spans="1:14" ht="14.1" customHeight="1" x14ac:dyDescent="0.25">
      <c r="A62" s="67"/>
      <c r="B62" s="237" t="s">
        <v>53</v>
      </c>
      <c r="C62" s="238"/>
      <c r="D62" s="239"/>
      <c r="E62" s="240"/>
      <c r="F62" s="240"/>
      <c r="G62" s="240"/>
      <c r="H62" s="240"/>
      <c r="I62" s="240"/>
      <c r="J62" s="240"/>
      <c r="K62" s="241"/>
      <c r="L62" s="70">
        <f>SUM(L60:L61)</f>
        <v>34</v>
      </c>
      <c r="M62" s="70">
        <f>SUM(M60:M61)</f>
        <v>46599276</v>
      </c>
      <c r="N62" s="70">
        <f>SUM(N60:N61)</f>
        <v>6576913.1200000001</v>
      </c>
    </row>
    <row r="63" spans="1:14" ht="14.1" customHeight="1" x14ac:dyDescent="0.25">
      <c r="A63" s="67"/>
      <c r="B63" s="230" t="s">
        <v>57</v>
      </c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29"/>
      <c r="N63" s="231"/>
    </row>
    <row r="64" spans="1:14" ht="14.1" customHeight="1" x14ac:dyDescent="0.25">
      <c r="A64" s="67"/>
      <c r="B64" s="96" t="s">
        <v>76</v>
      </c>
      <c r="C64" s="96" t="s">
        <v>77</v>
      </c>
      <c r="D64" s="81">
        <v>1.3</v>
      </c>
      <c r="E64" s="81">
        <v>1.3</v>
      </c>
      <c r="F64" s="81">
        <v>1.3</v>
      </c>
      <c r="G64" s="81">
        <v>1.3</v>
      </c>
      <c r="H64" s="81">
        <v>1.3</v>
      </c>
      <c r="I64" s="81">
        <v>1.3</v>
      </c>
      <c r="J64" s="81">
        <v>1.3</v>
      </c>
      <c r="K64" s="82">
        <v>0</v>
      </c>
      <c r="L64" s="120">
        <v>2</v>
      </c>
      <c r="M64" s="83">
        <v>1192</v>
      </c>
      <c r="N64" s="84">
        <v>1549.6</v>
      </c>
    </row>
    <row r="65" spans="1:14" ht="14.1" customHeight="1" x14ac:dyDescent="0.25">
      <c r="A65" s="67"/>
      <c r="B65" s="96" t="s">
        <v>94</v>
      </c>
      <c r="C65" s="96" t="s">
        <v>95</v>
      </c>
      <c r="D65" s="81">
        <v>1.25</v>
      </c>
      <c r="E65" s="81">
        <v>1.25</v>
      </c>
      <c r="F65" s="81">
        <v>1.25</v>
      </c>
      <c r="G65" s="81">
        <v>1.25</v>
      </c>
      <c r="H65" s="81">
        <v>1.25</v>
      </c>
      <c r="I65" s="81">
        <v>1.25</v>
      </c>
      <c r="J65" s="81">
        <v>1.25</v>
      </c>
      <c r="K65" s="82">
        <v>0</v>
      </c>
      <c r="L65" s="120">
        <v>1</v>
      </c>
      <c r="M65" s="83">
        <v>38170</v>
      </c>
      <c r="N65" s="84">
        <v>47712.5</v>
      </c>
    </row>
    <row r="66" spans="1:14" ht="14.1" customHeight="1" x14ac:dyDescent="0.25">
      <c r="A66" s="67"/>
      <c r="B66" s="237" t="s">
        <v>62</v>
      </c>
      <c r="C66" s="238"/>
      <c r="D66" s="239"/>
      <c r="E66" s="240"/>
      <c r="F66" s="240"/>
      <c r="G66" s="240"/>
      <c r="H66" s="240"/>
      <c r="I66" s="240"/>
      <c r="J66" s="240"/>
      <c r="K66" s="241"/>
      <c r="L66" s="70">
        <f>SUM(L64:L65)</f>
        <v>3</v>
      </c>
      <c r="M66" s="70">
        <f>SUM(M64:M65)</f>
        <v>39362</v>
      </c>
      <c r="N66" s="70">
        <f>SUM(N64:N65)</f>
        <v>49262.1</v>
      </c>
    </row>
    <row r="67" spans="1:14" ht="14.1" customHeight="1" x14ac:dyDescent="0.25">
      <c r="A67" s="67"/>
      <c r="B67" s="234" t="s">
        <v>63</v>
      </c>
      <c r="C67" s="235"/>
      <c r="D67" s="235"/>
      <c r="E67" s="235"/>
      <c r="F67" s="235"/>
      <c r="G67" s="235"/>
      <c r="H67" s="235"/>
      <c r="I67" s="235"/>
      <c r="J67" s="235"/>
      <c r="K67" s="235"/>
      <c r="L67" s="235"/>
      <c r="M67" s="235"/>
      <c r="N67" s="236"/>
    </row>
    <row r="68" spans="1:14" ht="14.1" customHeight="1" x14ac:dyDescent="0.25">
      <c r="A68" s="67"/>
      <c r="B68" s="96" t="s">
        <v>154</v>
      </c>
      <c r="C68" s="96" t="s">
        <v>155</v>
      </c>
      <c r="D68" s="81">
        <v>1.25</v>
      </c>
      <c r="E68" s="81">
        <v>1.25</v>
      </c>
      <c r="F68" s="81">
        <v>1.25</v>
      </c>
      <c r="G68" s="81">
        <v>1.25</v>
      </c>
      <c r="H68" s="81">
        <v>1.3</v>
      </c>
      <c r="I68" s="81">
        <v>1.25</v>
      </c>
      <c r="J68" s="81">
        <v>1.3</v>
      </c>
      <c r="K68" s="82">
        <v>-3.85</v>
      </c>
      <c r="L68" s="120">
        <v>1</v>
      </c>
      <c r="M68" s="83">
        <v>237372</v>
      </c>
      <c r="N68" s="84">
        <v>296715</v>
      </c>
    </row>
    <row r="69" spans="1:14" ht="14.1" customHeight="1" x14ac:dyDescent="0.25">
      <c r="A69" s="67"/>
      <c r="B69" s="96" t="s">
        <v>78</v>
      </c>
      <c r="C69" s="96" t="s">
        <v>79</v>
      </c>
      <c r="D69" s="81">
        <v>1.86</v>
      </c>
      <c r="E69" s="81">
        <v>1.86</v>
      </c>
      <c r="F69" s="81">
        <v>1.86</v>
      </c>
      <c r="G69" s="81">
        <v>1.86</v>
      </c>
      <c r="H69" s="81">
        <v>1.86</v>
      </c>
      <c r="I69" s="81">
        <v>1.86</v>
      </c>
      <c r="J69" s="81">
        <v>1.86</v>
      </c>
      <c r="K69" s="82">
        <v>0</v>
      </c>
      <c r="L69" s="120">
        <v>2</v>
      </c>
      <c r="M69" s="83">
        <v>1920546</v>
      </c>
      <c r="N69" s="84">
        <v>3572215.56</v>
      </c>
    </row>
    <row r="70" spans="1:14" ht="14.1" customHeight="1" x14ac:dyDescent="0.25">
      <c r="A70" s="67"/>
      <c r="B70" s="232" t="s">
        <v>66</v>
      </c>
      <c r="C70" s="233"/>
      <c r="D70" s="239"/>
      <c r="E70" s="240"/>
      <c r="F70" s="240"/>
      <c r="G70" s="240"/>
      <c r="H70" s="240"/>
      <c r="I70" s="240"/>
      <c r="J70" s="240"/>
      <c r="K70" s="241"/>
      <c r="L70" s="70">
        <f>SUM(L68:L69)</f>
        <v>3</v>
      </c>
      <c r="M70" s="70">
        <f>SUM(M68:M69)</f>
        <v>2157918</v>
      </c>
      <c r="N70" s="70">
        <f>SUM(N68:N69)</f>
        <v>3868930.56</v>
      </c>
    </row>
    <row r="71" spans="1:14" ht="14.1" customHeight="1" x14ac:dyDescent="0.25">
      <c r="A71" s="67"/>
      <c r="B71" s="244" t="s">
        <v>67</v>
      </c>
      <c r="C71" s="245"/>
      <c r="D71" s="245"/>
      <c r="E71" s="245"/>
      <c r="F71" s="245"/>
      <c r="G71" s="245"/>
      <c r="H71" s="245"/>
      <c r="I71" s="245"/>
      <c r="J71" s="245"/>
      <c r="K71" s="245"/>
      <c r="L71" s="245"/>
      <c r="M71" s="245"/>
      <c r="N71" s="246"/>
    </row>
    <row r="72" spans="1:14" ht="14.1" customHeight="1" x14ac:dyDescent="0.25">
      <c r="A72" s="67"/>
      <c r="B72" s="119" t="s">
        <v>280</v>
      </c>
      <c r="C72" s="119" t="s">
        <v>282</v>
      </c>
      <c r="D72" s="81">
        <v>9.06</v>
      </c>
      <c r="E72" s="81">
        <v>9.08</v>
      </c>
      <c r="F72" s="81">
        <v>9.06</v>
      </c>
      <c r="G72" s="81">
        <v>9.08</v>
      </c>
      <c r="H72" s="81">
        <v>9.06</v>
      </c>
      <c r="I72" s="81">
        <v>9.08</v>
      </c>
      <c r="J72" s="81">
        <v>9.06</v>
      </c>
      <c r="K72" s="82">
        <v>0.22</v>
      </c>
      <c r="L72" s="120">
        <v>2</v>
      </c>
      <c r="M72" s="83">
        <v>60217</v>
      </c>
      <c r="N72" s="84">
        <v>546766.02</v>
      </c>
    </row>
    <row r="73" spans="1:14" ht="14.1" customHeight="1" x14ac:dyDescent="0.25">
      <c r="A73" s="67"/>
      <c r="B73" s="68" t="s">
        <v>141</v>
      </c>
      <c r="C73" s="68" t="s">
        <v>138</v>
      </c>
      <c r="D73" s="81">
        <v>19</v>
      </c>
      <c r="E73" s="81">
        <v>19</v>
      </c>
      <c r="F73" s="81">
        <v>19</v>
      </c>
      <c r="G73" s="81">
        <v>19</v>
      </c>
      <c r="H73" s="81">
        <v>19.12</v>
      </c>
      <c r="I73" s="81">
        <v>19</v>
      </c>
      <c r="J73" s="81">
        <v>19</v>
      </c>
      <c r="K73" s="103">
        <v>0</v>
      </c>
      <c r="L73" s="90">
        <v>3</v>
      </c>
      <c r="M73" s="83">
        <v>10000</v>
      </c>
      <c r="N73" s="84">
        <v>190000</v>
      </c>
    </row>
    <row r="74" spans="1:14" ht="14.1" customHeight="1" x14ac:dyDescent="0.25">
      <c r="A74" s="67"/>
      <c r="B74" s="232" t="s">
        <v>69</v>
      </c>
      <c r="C74" s="233"/>
      <c r="D74" s="239"/>
      <c r="E74" s="240"/>
      <c r="F74" s="240"/>
      <c r="G74" s="240"/>
      <c r="H74" s="240"/>
      <c r="I74" s="240"/>
      <c r="J74" s="240"/>
      <c r="K74" s="241"/>
      <c r="L74" s="70">
        <f>SUM(L72:L73)</f>
        <v>5</v>
      </c>
      <c r="M74" s="83">
        <f>SUM(M72:M73)</f>
        <v>70217</v>
      </c>
      <c r="N74" s="84">
        <f>SUM(N72:N73)</f>
        <v>736766.02</v>
      </c>
    </row>
    <row r="75" spans="1:14" ht="14.1" customHeight="1" x14ac:dyDescent="0.25">
      <c r="A75" s="67"/>
      <c r="B75" s="244" t="s">
        <v>70</v>
      </c>
      <c r="C75" s="245"/>
      <c r="D75" s="245"/>
      <c r="E75" s="245"/>
      <c r="F75" s="245"/>
      <c r="G75" s="245"/>
      <c r="H75" s="245"/>
      <c r="I75" s="245"/>
      <c r="J75" s="245"/>
      <c r="K75" s="245"/>
      <c r="L75" s="245"/>
      <c r="M75" s="245"/>
      <c r="N75" s="246"/>
    </row>
    <row r="76" spans="1:14" ht="14.1" customHeight="1" x14ac:dyDescent="0.25">
      <c r="A76" s="67"/>
      <c r="B76" s="96" t="s">
        <v>272</v>
      </c>
      <c r="C76" s="96" t="s">
        <v>273</v>
      </c>
      <c r="D76" s="126">
        <v>7.85</v>
      </c>
      <c r="E76" s="162">
        <v>7.85</v>
      </c>
      <c r="F76" s="162">
        <v>7.85</v>
      </c>
      <c r="G76" s="162">
        <v>7.85</v>
      </c>
      <c r="H76" s="162">
        <v>7.85</v>
      </c>
      <c r="I76" s="162">
        <v>7.85</v>
      </c>
      <c r="J76" s="162">
        <v>7.85</v>
      </c>
      <c r="K76" s="163">
        <v>0</v>
      </c>
      <c r="L76" s="155">
        <v>3</v>
      </c>
      <c r="M76" s="160">
        <v>34839</v>
      </c>
      <c r="N76" s="161">
        <v>273486.15000000002</v>
      </c>
    </row>
    <row r="77" spans="1:14" ht="14.1" customHeight="1" x14ac:dyDescent="0.25">
      <c r="A77" s="67"/>
      <c r="B77" s="96" t="s">
        <v>216</v>
      </c>
      <c r="C77" s="96" t="s">
        <v>217</v>
      </c>
      <c r="D77" s="126">
        <v>5.2</v>
      </c>
      <c r="E77" s="162">
        <v>5.25</v>
      </c>
      <c r="F77" s="162">
        <v>5.2</v>
      </c>
      <c r="G77" s="162">
        <v>5.22</v>
      </c>
      <c r="H77" s="162">
        <v>5.22</v>
      </c>
      <c r="I77" s="162">
        <v>5.24</v>
      </c>
      <c r="J77" s="162">
        <v>5.22</v>
      </c>
      <c r="K77" s="163">
        <v>0.38</v>
      </c>
      <c r="L77" s="155">
        <v>18</v>
      </c>
      <c r="M77" s="160">
        <v>1982740</v>
      </c>
      <c r="N77" s="161">
        <v>10346278.630000001</v>
      </c>
    </row>
    <row r="78" spans="1:14" ht="14.1" customHeight="1" x14ac:dyDescent="0.25">
      <c r="A78" s="67"/>
      <c r="B78" s="96" t="s">
        <v>339</v>
      </c>
      <c r="C78" s="96" t="s">
        <v>342</v>
      </c>
      <c r="D78" s="126">
        <v>0.35</v>
      </c>
      <c r="E78" s="162">
        <v>0.35</v>
      </c>
      <c r="F78" s="162">
        <v>0.35</v>
      </c>
      <c r="G78" s="162">
        <v>0.35</v>
      </c>
      <c r="H78" s="162">
        <v>0.35</v>
      </c>
      <c r="I78" s="162">
        <v>0.35</v>
      </c>
      <c r="J78" s="162">
        <v>0.35</v>
      </c>
      <c r="K78" s="163">
        <v>0</v>
      </c>
      <c r="L78" s="155">
        <v>4</v>
      </c>
      <c r="M78" s="160">
        <v>9000</v>
      </c>
      <c r="N78" s="161">
        <v>3150</v>
      </c>
    </row>
    <row r="79" spans="1:14" ht="14.1" customHeight="1" x14ac:dyDescent="0.25">
      <c r="A79" s="67"/>
      <c r="B79" s="232" t="s">
        <v>209</v>
      </c>
      <c r="C79" s="233"/>
      <c r="D79" s="239"/>
      <c r="E79" s="240"/>
      <c r="F79" s="240"/>
      <c r="G79" s="240"/>
      <c r="H79" s="240"/>
      <c r="I79" s="240"/>
      <c r="J79" s="240"/>
      <c r="K79" s="241"/>
      <c r="L79" s="70">
        <f>SUM(L76:L78)</f>
        <v>25</v>
      </c>
      <c r="M79" s="83">
        <f>SUM(M76:M78)</f>
        <v>2026579</v>
      </c>
      <c r="N79" s="84">
        <f>SUM(N76:N78)</f>
        <v>10622914.780000001</v>
      </c>
    </row>
    <row r="80" spans="1:14" ht="19.5" customHeight="1" x14ac:dyDescent="0.25">
      <c r="A80" s="67"/>
      <c r="B80" s="227" t="s">
        <v>82</v>
      </c>
      <c r="C80" s="228"/>
      <c r="D80" s="71"/>
      <c r="E80" s="71"/>
      <c r="F80" s="71"/>
      <c r="G80" s="71"/>
      <c r="H80" s="71"/>
      <c r="I80" s="71"/>
      <c r="J80" s="71"/>
      <c r="K80" s="71"/>
      <c r="L80" s="72">
        <f>L79+L74+L70+L66+L62</f>
        <v>70</v>
      </c>
      <c r="M80" s="72">
        <f>M79+M74+M70+M66+M62</f>
        <v>50893352</v>
      </c>
      <c r="N80" s="72">
        <f>N79+N74+N70+N66+N62</f>
        <v>21854786.580000002</v>
      </c>
    </row>
    <row r="81" spans="1:14" ht="14.1" customHeight="1" x14ac:dyDescent="0.25">
      <c r="A81" s="67"/>
      <c r="B81" s="227" t="s">
        <v>83</v>
      </c>
      <c r="C81" s="228"/>
      <c r="D81" s="248"/>
      <c r="E81" s="249"/>
      <c r="F81" s="249"/>
      <c r="G81" s="249"/>
      <c r="H81" s="249"/>
      <c r="I81" s="249"/>
      <c r="J81" s="249"/>
      <c r="K81" s="250"/>
      <c r="L81" s="72">
        <f>L80+L56+L37</f>
        <v>522</v>
      </c>
      <c r="M81" s="72">
        <f>M80+M56+M37</f>
        <v>158924149</v>
      </c>
      <c r="N81" s="72">
        <f>N80+N56+N37</f>
        <v>280964342.25</v>
      </c>
    </row>
    <row r="83" spans="1:14" ht="18.75" customHeight="1" x14ac:dyDescent="0.25">
      <c r="N83" s="77"/>
    </row>
  </sheetData>
  <mergeCells count="48">
    <mergeCell ref="B70:C70"/>
    <mergeCell ref="D70:K70"/>
    <mergeCell ref="B63:N63"/>
    <mergeCell ref="B23:N23"/>
    <mergeCell ref="B26:C26"/>
    <mergeCell ref="B47:N47"/>
    <mergeCell ref="B49:C49"/>
    <mergeCell ref="D49:K49"/>
    <mergeCell ref="B50:N50"/>
    <mergeCell ref="B52:C52"/>
    <mergeCell ref="D52:K52"/>
    <mergeCell ref="B27:N27"/>
    <mergeCell ref="B32:C32"/>
    <mergeCell ref="B44:N44"/>
    <mergeCell ref="B46:C46"/>
    <mergeCell ref="D46:K46"/>
    <mergeCell ref="B81:C81"/>
    <mergeCell ref="D81:K81"/>
    <mergeCell ref="B80:C80"/>
    <mergeCell ref="B71:N71"/>
    <mergeCell ref="B74:C74"/>
    <mergeCell ref="D74:K74"/>
    <mergeCell ref="B75:N75"/>
    <mergeCell ref="B79:C79"/>
    <mergeCell ref="D79:K79"/>
    <mergeCell ref="B40:N40"/>
    <mergeCell ref="B43:C43"/>
    <mergeCell ref="B1:N1"/>
    <mergeCell ref="B3:N3"/>
    <mergeCell ref="B15:C15"/>
    <mergeCell ref="B16:N16"/>
    <mergeCell ref="B19:C19"/>
    <mergeCell ref="B37:C37"/>
    <mergeCell ref="B38:N38"/>
    <mergeCell ref="B20:N20"/>
    <mergeCell ref="B22:C22"/>
    <mergeCell ref="B67:N67"/>
    <mergeCell ref="B66:C66"/>
    <mergeCell ref="D66:K66"/>
    <mergeCell ref="B62:C62"/>
    <mergeCell ref="B57:N57"/>
    <mergeCell ref="D62:K62"/>
    <mergeCell ref="B59:N59"/>
    <mergeCell ref="B56:C56"/>
    <mergeCell ref="B53:N53"/>
    <mergeCell ref="B55:C55"/>
    <mergeCell ref="B33:N33"/>
    <mergeCell ref="B36:C36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66"/>
  <sheetViews>
    <sheetView rightToLeft="1" topLeftCell="A40" zoomScale="110" zoomScaleNormal="110" workbookViewId="0">
      <selection activeCell="F67" sqref="F67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59" t="s">
        <v>346</v>
      </c>
      <c r="C1" s="259"/>
      <c r="D1" s="259"/>
      <c r="E1" s="259"/>
    </row>
    <row r="2" spans="2:5" ht="21" customHeight="1" x14ac:dyDescent="0.25">
      <c r="B2" s="117" t="s">
        <v>38</v>
      </c>
      <c r="C2" s="117" t="s">
        <v>39</v>
      </c>
      <c r="D2" s="117" t="s">
        <v>84</v>
      </c>
      <c r="E2" s="117" t="s">
        <v>85</v>
      </c>
    </row>
    <row r="3" spans="2:5" ht="12.95" customHeight="1" x14ac:dyDescent="0.25">
      <c r="B3" s="256" t="s">
        <v>50</v>
      </c>
      <c r="C3" s="257"/>
      <c r="D3" s="257"/>
      <c r="E3" s="258"/>
    </row>
    <row r="4" spans="2:5" ht="12.95" customHeight="1" x14ac:dyDescent="0.25">
      <c r="B4" s="68" t="s">
        <v>307</v>
      </c>
      <c r="C4" s="87" t="s">
        <v>308</v>
      </c>
      <c r="D4" s="81">
        <v>0.96</v>
      </c>
      <c r="E4" s="81">
        <v>0.96</v>
      </c>
    </row>
    <row r="5" spans="2:5" ht="12.95" customHeight="1" x14ac:dyDescent="0.25">
      <c r="B5" s="96" t="s">
        <v>220</v>
      </c>
      <c r="C5" s="96" t="s">
        <v>224</v>
      </c>
      <c r="D5" s="81">
        <v>1.55</v>
      </c>
      <c r="E5" s="81">
        <v>1.55</v>
      </c>
    </row>
    <row r="6" spans="2:5" ht="12.95" customHeight="1" x14ac:dyDescent="0.25">
      <c r="B6" s="68" t="s">
        <v>212</v>
      </c>
      <c r="C6" s="68" t="s">
        <v>213</v>
      </c>
      <c r="D6" s="81">
        <v>0.3</v>
      </c>
      <c r="E6" s="81">
        <v>0.3</v>
      </c>
    </row>
    <row r="7" spans="2:5" ht="12.95" customHeight="1" x14ac:dyDescent="0.25">
      <c r="B7" s="68" t="s">
        <v>51</v>
      </c>
      <c r="C7" s="68" t="s">
        <v>52</v>
      </c>
      <c r="D7" s="81">
        <v>0.39</v>
      </c>
      <c r="E7" s="81">
        <v>0.39</v>
      </c>
    </row>
    <row r="8" spans="2:5" ht="12.95" customHeight="1" x14ac:dyDescent="0.25">
      <c r="B8" s="68" t="s">
        <v>336</v>
      </c>
      <c r="C8" s="68" t="s">
        <v>337</v>
      </c>
      <c r="D8" s="81" t="s">
        <v>338</v>
      </c>
      <c r="E8" s="81" t="s">
        <v>338</v>
      </c>
    </row>
    <row r="9" spans="2:5" ht="12.95" customHeight="1" x14ac:dyDescent="0.25">
      <c r="B9" s="68" t="s">
        <v>278</v>
      </c>
      <c r="C9" s="68" t="s">
        <v>277</v>
      </c>
      <c r="D9" s="81">
        <v>0.14000000000000001</v>
      </c>
      <c r="E9" s="81">
        <v>0.14000000000000001</v>
      </c>
    </row>
    <row r="10" spans="2:5" ht="12.95" customHeight="1" x14ac:dyDescent="0.25">
      <c r="B10" s="253" t="s">
        <v>56</v>
      </c>
      <c r="C10" s="254"/>
      <c r="D10" s="254"/>
      <c r="E10" s="255"/>
    </row>
    <row r="11" spans="2:5" ht="12.95" customHeight="1" x14ac:dyDescent="0.25">
      <c r="B11" s="96" t="s">
        <v>147</v>
      </c>
      <c r="C11" s="96" t="s">
        <v>146</v>
      </c>
      <c r="D11" s="81">
        <v>0.8</v>
      </c>
      <c r="E11" s="81">
        <v>0.8</v>
      </c>
    </row>
    <row r="12" spans="2:5" ht="12.95" customHeight="1" x14ac:dyDescent="0.25">
      <c r="B12" s="68" t="s">
        <v>301</v>
      </c>
      <c r="C12" s="68" t="s">
        <v>302</v>
      </c>
      <c r="D12" s="81">
        <v>0.65</v>
      </c>
      <c r="E12" s="81">
        <v>0.65</v>
      </c>
    </row>
    <row r="13" spans="2:5" ht="12.95" customHeight="1" x14ac:dyDescent="0.25">
      <c r="B13" s="253" t="s">
        <v>57</v>
      </c>
      <c r="C13" s="254"/>
      <c r="D13" s="254"/>
      <c r="E13" s="255"/>
    </row>
    <row r="14" spans="2:5" ht="12.95" customHeight="1" x14ac:dyDescent="0.25">
      <c r="B14" s="96" t="s">
        <v>60</v>
      </c>
      <c r="C14" s="96" t="s">
        <v>61</v>
      </c>
      <c r="D14" s="81">
        <v>8.42</v>
      </c>
      <c r="E14" s="81">
        <v>8.42</v>
      </c>
    </row>
    <row r="15" spans="2:5" ht="12.95" customHeight="1" x14ac:dyDescent="0.25">
      <c r="B15" s="128" t="s">
        <v>205</v>
      </c>
      <c r="C15" s="128" t="s">
        <v>206</v>
      </c>
      <c r="D15" s="81">
        <v>0.56999999999999995</v>
      </c>
      <c r="E15" s="81">
        <v>0.56999999999999995</v>
      </c>
    </row>
    <row r="16" spans="2:5" ht="12.95" customHeight="1" x14ac:dyDescent="0.25">
      <c r="B16" s="128" t="s">
        <v>287</v>
      </c>
      <c r="C16" s="128" t="s">
        <v>288</v>
      </c>
      <c r="D16" s="81">
        <v>0.4</v>
      </c>
      <c r="E16" s="81">
        <v>0.4</v>
      </c>
    </row>
    <row r="17" spans="2:5" ht="12.95" customHeight="1" x14ac:dyDescent="0.25">
      <c r="B17" s="253" t="s">
        <v>63</v>
      </c>
      <c r="C17" s="254"/>
      <c r="D17" s="254"/>
      <c r="E17" s="255"/>
    </row>
    <row r="18" spans="2:5" ht="12.95" customHeight="1" x14ac:dyDescent="0.25">
      <c r="B18" s="153" t="s">
        <v>90</v>
      </c>
      <c r="C18" s="153" t="s">
        <v>91</v>
      </c>
      <c r="D18" s="81">
        <v>1.94</v>
      </c>
      <c r="E18" s="81">
        <v>1.94</v>
      </c>
    </row>
    <row r="19" spans="2:5" ht="12.95" customHeight="1" x14ac:dyDescent="0.25">
      <c r="B19" s="96" t="s">
        <v>88</v>
      </c>
      <c r="C19" s="96" t="s">
        <v>89</v>
      </c>
      <c r="D19" s="81">
        <v>4.8</v>
      </c>
      <c r="E19" s="81">
        <v>4.8</v>
      </c>
    </row>
    <row r="20" spans="2:5" ht="12.95" customHeight="1" x14ac:dyDescent="0.25">
      <c r="B20" s="153" t="s">
        <v>251</v>
      </c>
      <c r="C20" s="153" t="s">
        <v>253</v>
      </c>
      <c r="D20" s="81">
        <v>1.1399999999999999</v>
      </c>
      <c r="E20" s="81">
        <v>1.1399999999999999</v>
      </c>
    </row>
    <row r="21" spans="2:5" ht="12.95" customHeight="1" x14ac:dyDescent="0.25">
      <c r="B21" s="153" t="s">
        <v>96</v>
      </c>
      <c r="C21" s="153" t="s">
        <v>97</v>
      </c>
      <c r="D21" s="81">
        <v>1.4</v>
      </c>
      <c r="E21" s="81">
        <v>1.4</v>
      </c>
    </row>
    <row r="22" spans="2:5" ht="12.95" customHeight="1" x14ac:dyDescent="0.25">
      <c r="B22" s="128" t="s">
        <v>306</v>
      </c>
      <c r="C22" s="128" t="s">
        <v>305</v>
      </c>
      <c r="D22" s="81">
        <v>18.5</v>
      </c>
      <c r="E22" s="81">
        <v>18.5</v>
      </c>
    </row>
    <row r="23" spans="2:5" ht="12.95" customHeight="1" x14ac:dyDescent="0.25">
      <c r="B23" s="253" t="s">
        <v>236</v>
      </c>
      <c r="C23" s="254"/>
      <c r="D23" s="254"/>
      <c r="E23" s="255"/>
    </row>
    <row r="24" spans="2:5" ht="12.95" customHeight="1" x14ac:dyDescent="0.25">
      <c r="B24" s="153" t="s">
        <v>201</v>
      </c>
      <c r="C24" s="153" t="s">
        <v>202</v>
      </c>
      <c r="D24" s="136">
        <v>58</v>
      </c>
      <c r="E24" s="136">
        <v>58</v>
      </c>
    </row>
    <row r="25" spans="2:5" ht="12.95" customHeight="1" x14ac:dyDescent="0.25">
      <c r="B25" s="68" t="s">
        <v>37</v>
      </c>
      <c r="C25" s="68" t="s">
        <v>68</v>
      </c>
      <c r="D25" s="136">
        <v>100</v>
      </c>
      <c r="E25" s="136">
        <v>100</v>
      </c>
    </row>
    <row r="26" spans="2:5" ht="12.95" customHeight="1" x14ac:dyDescent="0.25">
      <c r="B26" s="253" t="s">
        <v>70</v>
      </c>
      <c r="C26" s="254"/>
      <c r="D26" s="254"/>
      <c r="E26" s="255"/>
    </row>
    <row r="27" spans="2:5" ht="12.95" customHeight="1" x14ac:dyDescent="0.25">
      <c r="B27" s="96" t="s">
        <v>234</v>
      </c>
      <c r="C27" s="96" t="s">
        <v>235</v>
      </c>
      <c r="D27" s="81">
        <v>11</v>
      </c>
      <c r="E27" s="134">
        <v>11</v>
      </c>
    </row>
    <row r="28" spans="2:5" ht="12.95" customHeight="1" x14ac:dyDescent="0.25">
      <c r="B28" s="68" t="s">
        <v>173</v>
      </c>
      <c r="C28" s="68" t="s">
        <v>174</v>
      </c>
      <c r="D28" s="81">
        <v>5.6</v>
      </c>
      <c r="E28" s="134">
        <v>5.6</v>
      </c>
    </row>
    <row r="29" spans="2:5" ht="12.95" customHeight="1" x14ac:dyDescent="0.25">
      <c r="B29" s="173" t="s">
        <v>340</v>
      </c>
      <c r="C29" s="173" t="s">
        <v>341</v>
      </c>
      <c r="D29" s="81">
        <v>4.41</v>
      </c>
      <c r="E29" s="134">
        <v>4.4000000000000004</v>
      </c>
    </row>
    <row r="30" spans="2:5" ht="17.25" customHeight="1" x14ac:dyDescent="0.25">
      <c r="B30" s="260" t="s">
        <v>347</v>
      </c>
      <c r="C30" s="261"/>
      <c r="D30" s="261"/>
      <c r="E30" s="261"/>
    </row>
    <row r="31" spans="2:5" ht="21" customHeight="1" x14ac:dyDescent="0.25">
      <c r="B31" s="117" t="s">
        <v>38</v>
      </c>
      <c r="C31" s="117" t="s">
        <v>39</v>
      </c>
      <c r="D31" s="117" t="s">
        <v>84</v>
      </c>
      <c r="E31" s="117" t="s">
        <v>85</v>
      </c>
    </row>
    <row r="32" spans="2:5" ht="12" customHeight="1" x14ac:dyDescent="0.25">
      <c r="B32" s="256" t="s">
        <v>50</v>
      </c>
      <c r="C32" s="257"/>
      <c r="D32" s="257"/>
      <c r="E32" s="258"/>
    </row>
    <row r="33" spans="2:5" ht="12" customHeight="1" x14ac:dyDescent="0.25">
      <c r="B33" s="113" t="s">
        <v>92</v>
      </c>
      <c r="C33" s="113" t="s">
        <v>93</v>
      </c>
      <c r="D33" s="126">
        <v>0.75</v>
      </c>
      <c r="E33" s="126">
        <v>0.75</v>
      </c>
    </row>
    <row r="34" spans="2:5" ht="12" customHeight="1" x14ac:dyDescent="0.25">
      <c r="B34" s="113" t="s">
        <v>169</v>
      </c>
      <c r="C34" s="113" t="s">
        <v>170</v>
      </c>
      <c r="D34" s="81">
        <v>1.05</v>
      </c>
      <c r="E34" s="81">
        <v>1.05</v>
      </c>
    </row>
    <row r="35" spans="2:5" ht="12" customHeight="1" x14ac:dyDescent="0.25">
      <c r="B35" s="113" t="s">
        <v>210</v>
      </c>
      <c r="C35" s="113" t="s">
        <v>211</v>
      </c>
      <c r="D35" s="81">
        <v>1.01</v>
      </c>
      <c r="E35" s="81">
        <v>1.01</v>
      </c>
    </row>
    <row r="36" spans="2:5" ht="12" customHeight="1" x14ac:dyDescent="0.25">
      <c r="B36" s="113" t="s">
        <v>218</v>
      </c>
      <c r="C36" s="113" t="s">
        <v>219</v>
      </c>
      <c r="D36" s="81">
        <v>0.11</v>
      </c>
      <c r="E36" s="81">
        <v>0.11</v>
      </c>
    </row>
    <row r="37" spans="2:5" ht="12" customHeight="1" x14ac:dyDescent="0.25">
      <c r="B37" s="119" t="s">
        <v>207</v>
      </c>
      <c r="C37" s="119" t="s">
        <v>208</v>
      </c>
      <c r="D37" s="81">
        <v>1</v>
      </c>
      <c r="E37" s="81">
        <v>1</v>
      </c>
    </row>
    <row r="38" spans="2:5" ht="12" customHeight="1" x14ac:dyDescent="0.25">
      <c r="B38" s="119" t="s">
        <v>179</v>
      </c>
      <c r="C38" s="119" t="s">
        <v>180</v>
      </c>
      <c r="D38" s="81">
        <v>0.25</v>
      </c>
      <c r="E38" s="81">
        <v>0.25</v>
      </c>
    </row>
    <row r="39" spans="2:5" ht="12" customHeight="1" x14ac:dyDescent="0.25">
      <c r="B39" s="96" t="s">
        <v>248</v>
      </c>
      <c r="C39" s="96" t="s">
        <v>246</v>
      </c>
      <c r="D39" s="81">
        <v>1</v>
      </c>
      <c r="E39" s="81">
        <v>1</v>
      </c>
    </row>
    <row r="40" spans="2:5" ht="12" customHeight="1" x14ac:dyDescent="0.25">
      <c r="B40" s="96" t="s">
        <v>181</v>
      </c>
      <c r="C40" s="96" t="s">
        <v>182</v>
      </c>
      <c r="D40" s="81">
        <v>0.2</v>
      </c>
      <c r="E40" s="81">
        <v>0.2</v>
      </c>
    </row>
    <row r="41" spans="2:5" ht="12" customHeight="1" x14ac:dyDescent="0.25">
      <c r="B41" s="96" t="s">
        <v>232</v>
      </c>
      <c r="C41" s="96" t="s">
        <v>233</v>
      </c>
      <c r="D41" s="81">
        <v>0.85</v>
      </c>
      <c r="E41" s="81">
        <v>0.85</v>
      </c>
    </row>
    <row r="42" spans="2:5" ht="12" customHeight="1" x14ac:dyDescent="0.25">
      <c r="B42" s="113" t="s">
        <v>279</v>
      </c>
      <c r="C42" s="113" t="s">
        <v>281</v>
      </c>
      <c r="D42" s="126">
        <v>1</v>
      </c>
      <c r="E42" s="126">
        <v>1</v>
      </c>
    </row>
    <row r="43" spans="2:5" ht="12" customHeight="1" x14ac:dyDescent="0.25">
      <c r="B43" s="119" t="s">
        <v>194</v>
      </c>
      <c r="C43" s="119" t="s">
        <v>195</v>
      </c>
      <c r="D43" s="126">
        <v>0.05</v>
      </c>
      <c r="E43" s="126">
        <v>0.05</v>
      </c>
    </row>
    <row r="44" spans="2:5" ht="12" customHeight="1" x14ac:dyDescent="0.25">
      <c r="B44" s="119" t="s">
        <v>165</v>
      </c>
      <c r="C44" s="119" t="s">
        <v>166</v>
      </c>
      <c r="D44" s="81">
        <v>7.0000000000000007E-2</v>
      </c>
      <c r="E44" s="81">
        <v>7.0000000000000007E-2</v>
      </c>
    </row>
    <row r="45" spans="2:5" ht="12" customHeight="1" x14ac:dyDescent="0.25">
      <c r="B45" s="113" t="s">
        <v>297</v>
      </c>
      <c r="C45" s="113" t="s">
        <v>298</v>
      </c>
      <c r="D45" s="81">
        <v>1.03</v>
      </c>
      <c r="E45" s="81">
        <v>1.03</v>
      </c>
    </row>
    <row r="46" spans="2:5" ht="12" customHeight="1" x14ac:dyDescent="0.25">
      <c r="B46" s="119" t="s">
        <v>245</v>
      </c>
      <c r="C46" s="119" t="s">
        <v>247</v>
      </c>
      <c r="D46" s="81">
        <v>0.46</v>
      </c>
      <c r="E46" s="81">
        <v>0.46</v>
      </c>
    </row>
    <row r="47" spans="2:5" ht="12" customHeight="1" x14ac:dyDescent="0.25">
      <c r="B47" s="253" t="s">
        <v>56</v>
      </c>
      <c r="C47" s="254"/>
      <c r="D47" s="254"/>
      <c r="E47" s="255"/>
    </row>
    <row r="48" spans="2:5" ht="12" customHeight="1" x14ac:dyDescent="0.25">
      <c r="B48" s="119" t="s">
        <v>252</v>
      </c>
      <c r="C48" s="119" t="s">
        <v>255</v>
      </c>
      <c r="D48" s="81">
        <v>0.7</v>
      </c>
      <c r="E48" s="81">
        <v>0.7</v>
      </c>
    </row>
    <row r="49" spans="2:5" ht="12" customHeight="1" x14ac:dyDescent="0.25">
      <c r="B49" s="253" t="s">
        <v>265</v>
      </c>
      <c r="C49" s="254"/>
      <c r="D49" s="254"/>
      <c r="E49" s="255"/>
    </row>
    <row r="50" spans="2:5" ht="12" customHeight="1" x14ac:dyDescent="0.25">
      <c r="B50" s="127" t="s">
        <v>149</v>
      </c>
      <c r="C50" s="127" t="s">
        <v>150</v>
      </c>
      <c r="D50" s="81">
        <v>0.68</v>
      </c>
      <c r="E50" s="81">
        <v>0.68</v>
      </c>
    </row>
    <row r="51" spans="2:5" ht="12" customHeight="1" x14ac:dyDescent="0.25">
      <c r="B51" s="127" t="s">
        <v>238</v>
      </c>
      <c r="C51" s="127" t="s">
        <v>240</v>
      </c>
      <c r="D51" s="81">
        <v>1.26</v>
      </c>
      <c r="E51" s="169">
        <v>1.26</v>
      </c>
    </row>
    <row r="52" spans="2:5" ht="12" customHeight="1" x14ac:dyDescent="0.25">
      <c r="B52" s="253" t="s">
        <v>57</v>
      </c>
      <c r="C52" s="254"/>
      <c r="D52" s="254"/>
      <c r="E52" s="255"/>
    </row>
    <row r="53" spans="2:5" ht="12" customHeight="1" x14ac:dyDescent="0.25">
      <c r="B53" s="113" t="s">
        <v>199</v>
      </c>
      <c r="C53" s="113" t="s">
        <v>200</v>
      </c>
      <c r="D53" s="81">
        <v>1</v>
      </c>
      <c r="E53" s="81">
        <v>1</v>
      </c>
    </row>
    <row r="54" spans="2:5" ht="12" customHeight="1" x14ac:dyDescent="0.25">
      <c r="B54" s="253" t="s">
        <v>63</v>
      </c>
      <c r="C54" s="254"/>
      <c r="D54" s="254"/>
      <c r="E54" s="255"/>
    </row>
    <row r="55" spans="2:5" ht="12" customHeight="1" x14ac:dyDescent="0.25">
      <c r="B55" s="113" t="s">
        <v>187</v>
      </c>
      <c r="C55" s="113" t="s">
        <v>188</v>
      </c>
      <c r="D55" s="126">
        <v>100</v>
      </c>
      <c r="E55" s="126">
        <v>100</v>
      </c>
    </row>
    <row r="56" spans="2:5" ht="12" customHeight="1" x14ac:dyDescent="0.25">
      <c r="B56" s="113" t="s">
        <v>318</v>
      </c>
      <c r="C56" s="113" t="s">
        <v>319</v>
      </c>
      <c r="D56" s="126">
        <v>3</v>
      </c>
      <c r="E56" s="126">
        <v>3</v>
      </c>
    </row>
    <row r="57" spans="2:5" ht="12" customHeight="1" x14ac:dyDescent="0.25">
      <c r="B57" s="49" t="s">
        <v>33</v>
      </c>
      <c r="C57" s="49" t="s">
        <v>74</v>
      </c>
      <c r="D57" s="126">
        <v>1</v>
      </c>
      <c r="E57" s="168">
        <v>1</v>
      </c>
    </row>
    <row r="58" spans="2:5" ht="18" customHeight="1" x14ac:dyDescent="0.25">
      <c r="B58" s="260" t="s">
        <v>348</v>
      </c>
      <c r="C58" s="261"/>
      <c r="D58" s="261"/>
      <c r="E58" s="261"/>
    </row>
    <row r="59" spans="2:5" ht="18" customHeight="1" x14ac:dyDescent="0.25">
      <c r="B59" s="117" t="s">
        <v>38</v>
      </c>
      <c r="C59" s="117" t="s">
        <v>39</v>
      </c>
      <c r="D59" s="117" t="s">
        <v>84</v>
      </c>
      <c r="E59" s="117" t="s">
        <v>85</v>
      </c>
    </row>
    <row r="60" spans="2:5" x14ac:dyDescent="0.25">
      <c r="B60" s="256" t="s">
        <v>50</v>
      </c>
      <c r="C60" s="257"/>
      <c r="D60" s="257"/>
      <c r="E60" s="258"/>
    </row>
    <row r="61" spans="2:5" x14ac:dyDescent="0.25">
      <c r="B61" s="96" t="s">
        <v>324</v>
      </c>
      <c r="C61" s="96" t="s">
        <v>325</v>
      </c>
      <c r="D61" s="126">
        <v>1</v>
      </c>
      <c r="E61" s="126">
        <v>1</v>
      </c>
    </row>
    <row r="62" spans="2:5" x14ac:dyDescent="0.25">
      <c r="B62" s="253" t="s">
        <v>63</v>
      </c>
      <c r="C62" s="254"/>
      <c r="D62" s="254"/>
      <c r="E62" s="255"/>
    </row>
    <row r="63" spans="2:5" x14ac:dyDescent="0.25">
      <c r="B63" s="96" t="s">
        <v>189</v>
      </c>
      <c r="C63" s="96" t="s">
        <v>190</v>
      </c>
      <c r="D63" s="126">
        <v>1.56</v>
      </c>
      <c r="E63" s="126">
        <v>1.6</v>
      </c>
    </row>
    <row r="64" spans="2:5" x14ac:dyDescent="0.25">
      <c r="B64" s="96" t="s">
        <v>80</v>
      </c>
      <c r="C64" s="96" t="s">
        <v>81</v>
      </c>
      <c r="D64" s="126">
        <v>1.25</v>
      </c>
      <c r="E64" s="126">
        <v>1.24</v>
      </c>
    </row>
    <row r="65" spans="2:5" x14ac:dyDescent="0.25">
      <c r="B65" s="253" t="s">
        <v>236</v>
      </c>
      <c r="C65" s="254"/>
      <c r="D65" s="254"/>
      <c r="E65" s="255"/>
    </row>
    <row r="66" spans="2:5" x14ac:dyDescent="0.25">
      <c r="B66" s="96" t="s">
        <v>271</v>
      </c>
      <c r="C66" s="96" t="s">
        <v>283</v>
      </c>
      <c r="D66" s="126">
        <v>9.25</v>
      </c>
      <c r="E66" s="126">
        <v>9.25</v>
      </c>
    </row>
  </sheetData>
  <mergeCells count="17">
    <mergeCell ref="B23:E23"/>
    <mergeCell ref="B13:E13"/>
    <mergeCell ref="B65:E65"/>
    <mergeCell ref="B62:E62"/>
    <mergeCell ref="B60:E60"/>
    <mergeCell ref="B1:E1"/>
    <mergeCell ref="B3:E3"/>
    <mergeCell ref="B26:E26"/>
    <mergeCell ref="B10:E10"/>
    <mergeCell ref="B58:E58"/>
    <mergeCell ref="B30:E30"/>
    <mergeCell ref="B32:E32"/>
    <mergeCell ref="B49:E49"/>
    <mergeCell ref="B54:E54"/>
    <mergeCell ref="B52:E52"/>
    <mergeCell ref="B17:E17"/>
    <mergeCell ref="B47:E47"/>
  </mergeCells>
  <pageMargins left="0.25" right="0" top="0.25" bottom="0.25" header="0" footer="0"/>
  <pageSetup paperSize="9" scale="95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1"/>
  <sheetViews>
    <sheetView rightToLeft="1" workbookViewId="0">
      <selection sqref="A1:XFD1048576"/>
    </sheetView>
  </sheetViews>
  <sheetFormatPr defaultRowHeight="18.75" customHeight="1" x14ac:dyDescent="0.3"/>
  <cols>
    <col min="1" max="1" width="9" style="157"/>
    <col min="2" max="6" width="9" style="158"/>
    <col min="7" max="16384" width="9" style="157"/>
  </cols>
  <sheetData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5"/>
  <sheetViews>
    <sheetView rightToLeft="1" zoomScale="115" zoomScaleNormal="115" workbookViewId="0">
      <selection activeCell="L13" sqref="L13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18" customHeight="1" x14ac:dyDescent="0.25">
      <c r="B1" s="50" t="s">
        <v>0</v>
      </c>
      <c r="C1" s="143"/>
      <c r="D1" s="143"/>
      <c r="E1" s="143"/>
      <c r="F1" s="143"/>
      <c r="G1" s="143"/>
      <c r="H1" s="143"/>
      <c r="I1" s="144"/>
    </row>
    <row r="2" spans="2:9" ht="15" customHeight="1" x14ac:dyDescent="0.25">
      <c r="B2" s="200" t="s">
        <v>344</v>
      </c>
      <c r="C2" s="200"/>
      <c r="D2" s="200"/>
      <c r="E2" s="200"/>
      <c r="F2" s="143"/>
      <c r="G2" s="143"/>
      <c r="H2" s="143"/>
      <c r="I2" s="144"/>
    </row>
    <row r="3" spans="2:9" ht="11.25" customHeight="1" x14ac:dyDescent="0.25">
      <c r="B3" s="283" t="s">
        <v>345</v>
      </c>
      <c r="C3" s="283"/>
      <c r="D3" s="283"/>
      <c r="E3" s="283"/>
      <c r="F3" s="283"/>
      <c r="G3" s="283"/>
      <c r="H3" s="283"/>
      <c r="I3" s="283"/>
    </row>
    <row r="4" spans="2:9" ht="11.25" customHeight="1" x14ac:dyDescent="0.25">
      <c r="B4" s="145" t="s">
        <v>38</v>
      </c>
      <c r="C4" s="146" t="s">
        <v>39</v>
      </c>
      <c r="D4" s="146" t="s">
        <v>41</v>
      </c>
      <c r="E4" s="146" t="s">
        <v>42</v>
      </c>
      <c r="F4" s="146" t="s">
        <v>43</v>
      </c>
      <c r="G4" s="147" t="s">
        <v>47</v>
      </c>
      <c r="H4" s="146" t="s">
        <v>48</v>
      </c>
      <c r="I4" s="146" t="s">
        <v>49</v>
      </c>
    </row>
    <row r="5" spans="2:9" ht="12.95" customHeight="1" x14ac:dyDescent="0.25">
      <c r="B5" s="277" t="s">
        <v>50</v>
      </c>
      <c r="C5" s="278"/>
      <c r="D5" s="278"/>
      <c r="E5" s="278"/>
      <c r="F5" s="278"/>
      <c r="G5" s="278"/>
      <c r="H5" s="278"/>
      <c r="I5" s="279"/>
    </row>
    <row r="6" spans="2:9" ht="12.95" customHeight="1" x14ac:dyDescent="0.25">
      <c r="B6" s="61" t="s">
        <v>267</v>
      </c>
      <c r="C6" s="64" t="s">
        <v>102</v>
      </c>
      <c r="D6" s="148">
        <v>0.11</v>
      </c>
      <c r="E6" s="148">
        <v>0.11</v>
      </c>
      <c r="F6" s="148">
        <v>0.11</v>
      </c>
      <c r="G6" s="149">
        <v>5</v>
      </c>
      <c r="H6" s="150">
        <v>10000000</v>
      </c>
      <c r="I6" s="150">
        <v>1100000</v>
      </c>
    </row>
    <row r="7" spans="2:9" ht="12.95" customHeight="1" x14ac:dyDescent="0.25">
      <c r="B7" s="284" t="s">
        <v>53</v>
      </c>
      <c r="C7" s="285"/>
      <c r="D7" s="286"/>
      <c r="E7" s="286"/>
      <c r="F7" s="286"/>
      <c r="G7" s="151">
        <v>5</v>
      </c>
      <c r="H7" s="150">
        <v>10000000</v>
      </c>
      <c r="I7" s="150">
        <v>1100000</v>
      </c>
    </row>
    <row r="8" spans="2:9" ht="12.95" customHeight="1" x14ac:dyDescent="0.25">
      <c r="B8" s="277"/>
      <c r="C8" s="278"/>
      <c r="D8" s="278"/>
      <c r="E8" s="278"/>
      <c r="F8" s="278"/>
      <c r="G8" s="278"/>
      <c r="H8" s="278"/>
      <c r="I8" s="279"/>
    </row>
    <row r="9" spans="2:9" ht="12.95" customHeight="1" x14ac:dyDescent="0.25">
      <c r="B9" s="61" t="s">
        <v>107</v>
      </c>
      <c r="C9" s="64" t="s">
        <v>108</v>
      </c>
      <c r="D9" s="148">
        <v>10</v>
      </c>
      <c r="E9" s="148">
        <v>10</v>
      </c>
      <c r="F9" s="148">
        <v>10</v>
      </c>
      <c r="G9" s="149">
        <v>4</v>
      </c>
      <c r="H9" s="150">
        <v>20934</v>
      </c>
      <c r="I9" s="150">
        <v>209340</v>
      </c>
    </row>
    <row r="10" spans="2:9" ht="12.95" customHeight="1" x14ac:dyDescent="0.25">
      <c r="B10" s="284" t="s">
        <v>53</v>
      </c>
      <c r="C10" s="285"/>
      <c r="D10" s="286"/>
      <c r="E10" s="286"/>
      <c r="F10" s="286"/>
      <c r="G10" s="151">
        <v>4</v>
      </c>
      <c r="H10" s="150">
        <v>20934</v>
      </c>
      <c r="I10" s="150">
        <v>209340</v>
      </c>
    </row>
    <row r="11" spans="2:9" ht="12.95" customHeight="1" x14ac:dyDescent="0.25">
      <c r="B11" s="277" t="s">
        <v>63</v>
      </c>
      <c r="C11" s="278"/>
      <c r="D11" s="278"/>
      <c r="E11" s="278"/>
      <c r="F11" s="278"/>
      <c r="G11" s="278"/>
      <c r="H11" s="278"/>
      <c r="I11" s="279"/>
    </row>
    <row r="12" spans="2:9" ht="12.95" customHeight="1" x14ac:dyDescent="0.25">
      <c r="B12" s="61" t="s">
        <v>294</v>
      </c>
      <c r="C12" s="64" t="s">
        <v>295</v>
      </c>
      <c r="D12" s="148">
        <v>0.71</v>
      </c>
      <c r="E12" s="148">
        <v>0.71</v>
      </c>
      <c r="F12" s="148">
        <v>0.71</v>
      </c>
      <c r="G12" s="149">
        <v>14</v>
      </c>
      <c r="H12" s="150">
        <v>400000</v>
      </c>
      <c r="I12" s="150">
        <v>284000</v>
      </c>
    </row>
    <row r="13" spans="2:9" ht="12.95" customHeight="1" x14ac:dyDescent="0.25">
      <c r="B13" s="284" t="s">
        <v>66</v>
      </c>
      <c r="C13" s="285"/>
      <c r="D13" s="286"/>
      <c r="E13" s="286"/>
      <c r="F13" s="286"/>
      <c r="G13" s="151">
        <v>14</v>
      </c>
      <c r="H13" s="150">
        <v>400000</v>
      </c>
      <c r="I13" s="150">
        <v>284000</v>
      </c>
    </row>
    <row r="14" spans="2:9" ht="12.95" customHeight="1" x14ac:dyDescent="0.25">
      <c r="B14" s="291" t="s">
        <v>296</v>
      </c>
      <c r="C14" s="292"/>
      <c r="D14" s="293"/>
      <c r="E14" s="293"/>
      <c r="F14" s="293"/>
      <c r="G14" s="152">
        <f>G13+G10+G7</f>
        <v>23</v>
      </c>
      <c r="H14" s="152">
        <f t="shared" ref="H14:I14" si="0">H13+H10+H7</f>
        <v>10420934</v>
      </c>
      <c r="I14" s="152">
        <f t="shared" si="0"/>
        <v>1593340</v>
      </c>
    </row>
    <row r="15" spans="2:9" ht="15" customHeight="1" x14ac:dyDescent="0.25">
      <c r="B15" s="287" t="s">
        <v>98</v>
      </c>
      <c r="C15" s="287"/>
      <c r="D15" s="287"/>
      <c r="E15" s="287"/>
      <c r="F15" s="287"/>
      <c r="G15" s="287"/>
      <c r="H15" s="287"/>
      <c r="I15" s="287"/>
    </row>
    <row r="16" spans="2:9" ht="12.75" customHeight="1" x14ac:dyDescent="0.25">
      <c r="B16" s="57" t="s">
        <v>38</v>
      </c>
      <c r="C16" s="59" t="s">
        <v>39</v>
      </c>
      <c r="D16" s="280" t="s">
        <v>84</v>
      </c>
      <c r="E16" s="281"/>
      <c r="F16" s="281"/>
      <c r="G16" s="281"/>
      <c r="H16" s="281"/>
      <c r="I16" s="282"/>
    </row>
    <row r="17" spans="2:9" ht="11.1" customHeight="1" x14ac:dyDescent="0.25">
      <c r="B17" s="277" t="s">
        <v>50</v>
      </c>
      <c r="C17" s="278"/>
      <c r="D17" s="278"/>
      <c r="E17" s="278"/>
      <c r="F17" s="278"/>
      <c r="G17" s="278"/>
      <c r="H17" s="278"/>
      <c r="I17" s="279"/>
    </row>
    <row r="18" spans="2:9" ht="11.1" customHeight="1" x14ac:dyDescent="0.25">
      <c r="B18" s="88" t="s">
        <v>100</v>
      </c>
      <c r="C18" s="89" t="s">
        <v>101</v>
      </c>
      <c r="D18" s="268">
        <v>3</v>
      </c>
      <c r="E18" s="269"/>
      <c r="F18" s="269"/>
      <c r="G18" s="269"/>
      <c r="H18" s="269"/>
      <c r="I18" s="270"/>
    </row>
    <row r="19" spans="2:9" ht="11.1" customHeight="1" x14ac:dyDescent="0.25">
      <c r="B19" s="88" t="s">
        <v>286</v>
      </c>
      <c r="C19" s="89" t="s">
        <v>289</v>
      </c>
      <c r="D19" s="265" t="s">
        <v>99</v>
      </c>
      <c r="E19" s="266"/>
      <c r="F19" s="266"/>
      <c r="G19" s="266"/>
      <c r="H19" s="266"/>
      <c r="I19" s="267"/>
    </row>
    <row r="20" spans="2:9" ht="11.1" customHeight="1" x14ac:dyDescent="0.25">
      <c r="B20" s="277" t="s">
        <v>56</v>
      </c>
      <c r="C20" s="278"/>
      <c r="D20" s="278"/>
      <c r="E20" s="278"/>
      <c r="F20" s="278"/>
      <c r="G20" s="278"/>
      <c r="H20" s="278"/>
      <c r="I20" s="279"/>
    </row>
    <row r="21" spans="2:9" ht="11.1" customHeight="1" x14ac:dyDescent="0.25">
      <c r="B21" s="61" t="s">
        <v>103</v>
      </c>
      <c r="C21" s="64" t="s">
        <v>104</v>
      </c>
      <c r="D21" s="265" t="s">
        <v>99</v>
      </c>
      <c r="E21" s="266"/>
      <c r="F21" s="266"/>
      <c r="G21" s="266"/>
      <c r="H21" s="266"/>
      <c r="I21" s="267"/>
    </row>
    <row r="22" spans="2:9" ht="11.1" customHeight="1" x14ac:dyDescent="0.25">
      <c r="B22" s="61" t="s">
        <v>140</v>
      </c>
      <c r="C22" s="64" t="s">
        <v>105</v>
      </c>
      <c r="D22" s="268">
        <v>0.5</v>
      </c>
      <c r="E22" s="269"/>
      <c r="F22" s="269"/>
      <c r="G22" s="269"/>
      <c r="H22" s="269"/>
      <c r="I22" s="270"/>
    </row>
    <row r="23" spans="2:9" ht="11.1" customHeight="1" x14ac:dyDescent="0.25">
      <c r="B23" s="110" t="s">
        <v>175</v>
      </c>
      <c r="C23" s="111" t="s">
        <v>176</v>
      </c>
      <c r="D23" s="288">
        <v>1</v>
      </c>
      <c r="E23" s="289"/>
      <c r="F23" s="289"/>
      <c r="G23" s="289"/>
      <c r="H23" s="289"/>
      <c r="I23" s="290"/>
    </row>
    <row r="24" spans="2:9" ht="11.1" customHeight="1" x14ac:dyDescent="0.25">
      <c r="B24" s="110" t="s">
        <v>191</v>
      </c>
      <c r="C24" s="111" t="s">
        <v>192</v>
      </c>
      <c r="D24" s="265" t="s">
        <v>99</v>
      </c>
      <c r="E24" s="266"/>
      <c r="F24" s="266"/>
      <c r="G24" s="266"/>
      <c r="H24" s="266"/>
      <c r="I24" s="267"/>
    </row>
    <row r="25" spans="2:9" ht="11.1" customHeight="1" x14ac:dyDescent="0.25">
      <c r="B25" s="79" t="s">
        <v>214</v>
      </c>
      <c r="C25" s="80" t="s">
        <v>215</v>
      </c>
      <c r="D25" s="265" t="s">
        <v>99</v>
      </c>
      <c r="E25" s="266"/>
      <c r="F25" s="266"/>
      <c r="G25" s="266"/>
      <c r="H25" s="266"/>
      <c r="I25" s="267"/>
    </row>
    <row r="26" spans="2:9" ht="11.1" customHeight="1" x14ac:dyDescent="0.25">
      <c r="B26" s="114" t="s">
        <v>225</v>
      </c>
      <c r="C26" s="125" t="s">
        <v>222</v>
      </c>
      <c r="D26" s="265" t="s">
        <v>99</v>
      </c>
      <c r="E26" s="266"/>
      <c r="F26" s="266"/>
      <c r="G26" s="266"/>
      <c r="H26" s="266"/>
      <c r="I26" s="267"/>
    </row>
    <row r="27" spans="2:9" ht="11.1" customHeight="1" x14ac:dyDescent="0.25">
      <c r="B27" s="114" t="s">
        <v>223</v>
      </c>
      <c r="C27" s="125" t="s">
        <v>221</v>
      </c>
      <c r="D27" s="265" t="s">
        <v>99</v>
      </c>
      <c r="E27" s="266"/>
      <c r="F27" s="266"/>
      <c r="G27" s="266"/>
      <c r="H27" s="266"/>
      <c r="I27" s="267"/>
    </row>
    <row r="28" spans="2:9" ht="11.1" customHeight="1" x14ac:dyDescent="0.25">
      <c r="B28" s="114" t="s">
        <v>228</v>
      </c>
      <c r="C28" s="125" t="s">
        <v>227</v>
      </c>
      <c r="D28" s="265" t="s">
        <v>99</v>
      </c>
      <c r="E28" s="266"/>
      <c r="F28" s="266"/>
      <c r="G28" s="266"/>
      <c r="H28" s="266"/>
      <c r="I28" s="267"/>
    </row>
    <row r="29" spans="2:9" ht="11.1" customHeight="1" x14ac:dyDescent="0.25">
      <c r="B29" s="141" t="s">
        <v>290</v>
      </c>
      <c r="C29" s="142" t="s">
        <v>291</v>
      </c>
      <c r="D29" s="262" t="s">
        <v>99</v>
      </c>
      <c r="E29" s="263"/>
      <c r="F29" s="263"/>
      <c r="G29" s="263"/>
      <c r="H29" s="263"/>
      <c r="I29" s="264"/>
    </row>
    <row r="30" spans="2:9" ht="11.1" customHeight="1" x14ac:dyDescent="0.25">
      <c r="B30" s="114" t="s">
        <v>292</v>
      </c>
      <c r="C30" s="135" t="s">
        <v>293</v>
      </c>
      <c r="D30" s="262" t="s">
        <v>99</v>
      </c>
      <c r="E30" s="263"/>
      <c r="F30" s="263"/>
      <c r="G30" s="263"/>
      <c r="H30" s="263"/>
      <c r="I30" s="264"/>
    </row>
    <row r="31" spans="2:9" ht="11.1" customHeight="1" x14ac:dyDescent="0.25">
      <c r="B31" s="114" t="s">
        <v>299</v>
      </c>
      <c r="C31" s="135" t="s">
        <v>300</v>
      </c>
      <c r="D31" s="262" t="s">
        <v>99</v>
      </c>
      <c r="E31" s="263"/>
      <c r="F31" s="263"/>
      <c r="G31" s="263"/>
      <c r="H31" s="263"/>
      <c r="I31" s="264"/>
    </row>
    <row r="32" spans="2:9" ht="11.1" customHeight="1" x14ac:dyDescent="0.25">
      <c r="B32" s="141" t="s">
        <v>315</v>
      </c>
      <c r="C32" s="142" t="s">
        <v>314</v>
      </c>
      <c r="D32" s="262" t="s">
        <v>99</v>
      </c>
      <c r="E32" s="263"/>
      <c r="F32" s="263"/>
      <c r="G32" s="263"/>
      <c r="H32" s="263"/>
      <c r="I32" s="264"/>
    </row>
    <row r="33" spans="2:9" ht="11.1" customHeight="1" x14ac:dyDescent="0.25">
      <c r="B33" s="141" t="s">
        <v>320</v>
      </c>
      <c r="C33" s="142" t="s">
        <v>321</v>
      </c>
      <c r="D33" s="262" t="s">
        <v>99</v>
      </c>
      <c r="E33" s="263"/>
      <c r="F33" s="263"/>
      <c r="G33" s="263"/>
      <c r="H33" s="263"/>
      <c r="I33" s="264"/>
    </row>
    <row r="34" spans="2:9" ht="11.1" customHeight="1" x14ac:dyDescent="0.25">
      <c r="B34" s="141" t="s">
        <v>328</v>
      </c>
      <c r="C34" s="142" t="s">
        <v>331</v>
      </c>
      <c r="D34" s="262" t="s">
        <v>99</v>
      </c>
      <c r="E34" s="263"/>
      <c r="F34" s="263"/>
      <c r="G34" s="263"/>
      <c r="H34" s="263"/>
      <c r="I34" s="264"/>
    </row>
    <row r="35" spans="2:9" ht="11.1" customHeight="1" x14ac:dyDescent="0.25">
      <c r="B35" s="141" t="s">
        <v>329</v>
      </c>
      <c r="C35" s="142" t="s">
        <v>330</v>
      </c>
      <c r="D35" s="262" t="s">
        <v>99</v>
      </c>
      <c r="E35" s="263"/>
      <c r="F35" s="263"/>
      <c r="G35" s="263"/>
      <c r="H35" s="263"/>
      <c r="I35" s="264"/>
    </row>
    <row r="36" spans="2:9" ht="11.1" customHeight="1" x14ac:dyDescent="0.25">
      <c r="B36" s="170" t="s">
        <v>334</v>
      </c>
      <c r="C36" s="171" t="s">
        <v>335</v>
      </c>
      <c r="D36" s="274" t="s">
        <v>99</v>
      </c>
      <c r="E36" s="275"/>
      <c r="F36" s="275"/>
      <c r="G36" s="275"/>
      <c r="H36" s="275"/>
      <c r="I36" s="276"/>
    </row>
    <row r="37" spans="2:9" ht="11.1" customHeight="1" x14ac:dyDescent="0.25">
      <c r="B37" s="277" t="s">
        <v>57</v>
      </c>
      <c r="C37" s="278"/>
      <c r="D37" s="278"/>
      <c r="E37" s="278"/>
      <c r="F37" s="278"/>
      <c r="G37" s="278"/>
      <c r="H37" s="278"/>
      <c r="I37" s="279"/>
    </row>
    <row r="38" spans="2:9" ht="11.1" customHeight="1" x14ac:dyDescent="0.25">
      <c r="B38" s="114" t="s">
        <v>231</v>
      </c>
      <c r="C38" s="125" t="s">
        <v>230</v>
      </c>
      <c r="D38" s="265" t="s">
        <v>99</v>
      </c>
      <c r="E38" s="266"/>
      <c r="F38" s="266"/>
      <c r="G38" s="266"/>
      <c r="H38" s="266"/>
      <c r="I38" s="267"/>
    </row>
    <row r="39" spans="2:9" ht="11.1" customHeight="1" x14ac:dyDescent="0.25">
      <c r="B39" s="271" t="s">
        <v>106</v>
      </c>
      <c r="C39" s="272"/>
      <c r="D39" s="272"/>
      <c r="E39" s="272"/>
      <c r="F39" s="272"/>
      <c r="G39" s="272"/>
      <c r="H39" s="272"/>
      <c r="I39" s="273"/>
    </row>
    <row r="40" spans="2:9" ht="11.1" customHeight="1" x14ac:dyDescent="0.25">
      <c r="B40" s="61" t="s">
        <v>109</v>
      </c>
      <c r="C40" s="64" t="s">
        <v>110</v>
      </c>
      <c r="D40" s="268">
        <v>1</v>
      </c>
      <c r="E40" s="269"/>
      <c r="F40" s="269"/>
      <c r="G40" s="269"/>
      <c r="H40" s="269"/>
      <c r="I40" s="270"/>
    </row>
    <row r="41" spans="2:9" ht="11.1" customHeight="1" x14ac:dyDescent="0.25">
      <c r="B41" s="61" t="s">
        <v>152</v>
      </c>
      <c r="C41" s="64" t="s">
        <v>153</v>
      </c>
      <c r="D41" s="268">
        <v>10</v>
      </c>
      <c r="E41" s="269"/>
      <c r="F41" s="269"/>
      <c r="G41" s="269"/>
      <c r="H41" s="269"/>
      <c r="I41" s="270"/>
    </row>
    <row r="42" spans="2:9" ht="11.1" customHeight="1" x14ac:dyDescent="0.25">
      <c r="B42" s="110" t="s">
        <v>193</v>
      </c>
      <c r="C42" s="111" t="s">
        <v>196</v>
      </c>
      <c r="D42" s="265" t="s">
        <v>99</v>
      </c>
      <c r="E42" s="266"/>
      <c r="F42" s="266"/>
      <c r="G42" s="266"/>
      <c r="H42" s="266"/>
      <c r="I42" s="267"/>
    </row>
    <row r="43" spans="2:9" ht="11.1" customHeight="1" x14ac:dyDescent="0.25">
      <c r="B43" s="79" t="s">
        <v>256</v>
      </c>
      <c r="C43" s="80" t="s">
        <v>257</v>
      </c>
      <c r="D43" s="268">
        <v>1</v>
      </c>
      <c r="E43" s="269"/>
      <c r="F43" s="269"/>
      <c r="G43" s="269"/>
      <c r="H43" s="269"/>
      <c r="I43" s="270"/>
    </row>
    <row r="44" spans="2:9" ht="10.5" customHeight="1" x14ac:dyDescent="0.25">
      <c r="B44" s="277" t="s">
        <v>63</v>
      </c>
      <c r="C44" s="278"/>
      <c r="D44" s="278"/>
      <c r="E44" s="278"/>
      <c r="F44" s="278"/>
      <c r="G44" s="278"/>
      <c r="H44" s="278"/>
      <c r="I44" s="279"/>
    </row>
    <row r="45" spans="2:9" ht="12.75" customHeight="1" x14ac:dyDescent="0.25">
      <c r="B45" s="61" t="s">
        <v>142</v>
      </c>
      <c r="C45" s="64" t="s">
        <v>143</v>
      </c>
      <c r="D45" s="268">
        <v>1.85</v>
      </c>
      <c r="E45" s="269"/>
      <c r="F45" s="269"/>
      <c r="G45" s="269"/>
      <c r="H45" s="269"/>
      <c r="I45" s="270"/>
    </row>
  </sheetData>
  <mergeCells count="44">
    <mergeCell ref="B7:C7"/>
    <mergeCell ref="D7:F7"/>
    <mergeCell ref="B8:I8"/>
    <mergeCell ref="B14:C14"/>
    <mergeCell ref="D14:F14"/>
    <mergeCell ref="B15:I15"/>
    <mergeCell ref="D26:I26"/>
    <mergeCell ref="B11:I11"/>
    <mergeCell ref="B13:C13"/>
    <mergeCell ref="D13:F13"/>
    <mergeCell ref="B20:I20"/>
    <mergeCell ref="D22:I22"/>
    <mergeCell ref="D23:I23"/>
    <mergeCell ref="D24:I24"/>
    <mergeCell ref="D45:I45"/>
    <mergeCell ref="B44:I44"/>
    <mergeCell ref="B2:E2"/>
    <mergeCell ref="B37:I37"/>
    <mergeCell ref="D30:I30"/>
    <mergeCell ref="D21:I21"/>
    <mergeCell ref="D16:I16"/>
    <mergeCell ref="D18:I18"/>
    <mergeCell ref="B17:I17"/>
    <mergeCell ref="D19:I19"/>
    <mergeCell ref="D32:I32"/>
    <mergeCell ref="D31:I31"/>
    <mergeCell ref="B3:I3"/>
    <mergeCell ref="B5:I5"/>
    <mergeCell ref="B10:C10"/>
    <mergeCell ref="D10:F10"/>
    <mergeCell ref="D33:I33"/>
    <mergeCell ref="D38:I38"/>
    <mergeCell ref="D25:I25"/>
    <mergeCell ref="D43:I43"/>
    <mergeCell ref="D29:I29"/>
    <mergeCell ref="D28:I28"/>
    <mergeCell ref="D27:I27"/>
    <mergeCell ref="B39:I39"/>
    <mergeCell ref="D42:I42"/>
    <mergeCell ref="D41:I41"/>
    <mergeCell ref="D40:I40"/>
    <mergeCell ref="D34:I34"/>
    <mergeCell ref="D35:I35"/>
    <mergeCell ref="D36:I36"/>
  </mergeCells>
  <pageMargins left="0" right="0" top="0" bottom="0" header="0" footer="0"/>
  <pageSetup paperSize="9" scale="110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0" t="s">
        <v>344</v>
      </c>
      <c r="C2" s="200"/>
      <c r="D2" s="200"/>
      <c r="E2" s="200"/>
      <c r="F2" s="55"/>
      <c r="G2" s="56"/>
    </row>
    <row r="3" spans="1:7" ht="26.25" x14ac:dyDescent="0.25">
      <c r="B3" s="296" t="s">
        <v>111</v>
      </c>
      <c r="C3" s="296"/>
      <c r="D3" s="296"/>
      <c r="E3" s="296"/>
      <c r="F3" s="296"/>
      <c r="G3" s="296"/>
    </row>
    <row r="4" spans="1:7" ht="18.75" x14ac:dyDescent="0.25">
      <c r="B4" s="57" t="s">
        <v>112</v>
      </c>
      <c r="C4" s="58" t="s">
        <v>113</v>
      </c>
      <c r="D4" s="59" t="s">
        <v>114</v>
      </c>
      <c r="E4" s="297" t="s">
        <v>115</v>
      </c>
      <c r="F4" s="298"/>
      <c r="G4" s="60" t="s">
        <v>116</v>
      </c>
    </row>
    <row r="5" spans="1:7" ht="21.95" customHeight="1" x14ac:dyDescent="0.25">
      <c r="B5" s="61" t="s">
        <v>117</v>
      </c>
      <c r="C5" s="35" t="s">
        <v>118</v>
      </c>
      <c r="D5" s="36" t="s">
        <v>151</v>
      </c>
      <c r="E5" s="299">
        <v>1001095</v>
      </c>
      <c r="F5" s="295"/>
      <c r="G5" s="99">
        <v>46640</v>
      </c>
    </row>
    <row r="6" spans="1:7" ht="21.95" customHeight="1" x14ac:dyDescent="0.25">
      <c r="B6" s="61" t="s">
        <v>117</v>
      </c>
      <c r="C6" s="35" t="s">
        <v>119</v>
      </c>
      <c r="D6" s="36" t="s">
        <v>120</v>
      </c>
      <c r="E6" s="294" t="s">
        <v>121</v>
      </c>
      <c r="F6" s="295"/>
      <c r="G6" s="62" t="s">
        <v>122</v>
      </c>
    </row>
    <row r="7" spans="1:7" ht="21.95" customHeight="1" x14ac:dyDescent="0.25">
      <c r="B7" s="61" t="s">
        <v>117</v>
      </c>
      <c r="C7" s="35" t="s">
        <v>123</v>
      </c>
      <c r="D7" s="118" t="s">
        <v>197</v>
      </c>
      <c r="E7" s="294" t="s">
        <v>121</v>
      </c>
      <c r="F7" s="295"/>
      <c r="G7" s="99" t="s">
        <v>198</v>
      </c>
    </row>
    <row r="8" spans="1:7" ht="21.95" customHeight="1" x14ac:dyDescent="0.25">
      <c r="B8" s="79" t="s">
        <v>124</v>
      </c>
      <c r="C8" s="35" t="s">
        <v>118</v>
      </c>
      <c r="D8" s="36" t="s">
        <v>125</v>
      </c>
      <c r="E8" s="294">
        <v>951110</v>
      </c>
      <c r="F8" s="295"/>
      <c r="G8" s="102" t="s">
        <v>160</v>
      </c>
    </row>
    <row r="9" spans="1:7" ht="21.95" customHeight="1" x14ac:dyDescent="0.25">
      <c r="B9" s="79" t="s">
        <v>124</v>
      </c>
      <c r="C9" s="100" t="s">
        <v>119</v>
      </c>
      <c r="D9" s="36" t="s">
        <v>127</v>
      </c>
      <c r="E9" s="294">
        <v>965050</v>
      </c>
      <c r="F9" s="295"/>
      <c r="G9" s="99" t="s">
        <v>148</v>
      </c>
    </row>
    <row r="10" spans="1:7" ht="21.95" customHeight="1" x14ac:dyDescent="0.25">
      <c r="B10" s="61" t="s">
        <v>126</v>
      </c>
      <c r="C10" s="35" t="s">
        <v>123</v>
      </c>
      <c r="D10" s="36" t="s">
        <v>128</v>
      </c>
      <c r="E10" s="294">
        <v>978181.82</v>
      </c>
      <c r="F10" s="295"/>
      <c r="G10" s="85"/>
    </row>
    <row r="11" spans="1:7" ht="21.95" customHeight="1" x14ac:dyDescent="0.25">
      <c r="B11" s="61" t="s">
        <v>129</v>
      </c>
      <c r="C11" s="35" t="s">
        <v>118</v>
      </c>
      <c r="D11" s="36" t="s">
        <v>130</v>
      </c>
      <c r="E11" s="294" t="s">
        <v>121</v>
      </c>
      <c r="F11" s="295"/>
      <c r="G11" s="62">
        <v>46662</v>
      </c>
    </row>
    <row r="12" spans="1:7" ht="21.95" customHeight="1" x14ac:dyDescent="0.25">
      <c r="B12" s="61" t="s">
        <v>131</v>
      </c>
      <c r="C12" s="35" t="s">
        <v>118</v>
      </c>
      <c r="D12" s="36" t="s">
        <v>132</v>
      </c>
      <c r="E12" s="294" t="s">
        <v>121</v>
      </c>
      <c r="F12" s="295"/>
      <c r="G12" s="62">
        <v>47363</v>
      </c>
    </row>
    <row r="13" spans="1:7" ht="21.95" customHeight="1" x14ac:dyDescent="0.25">
      <c r="B13" s="61" t="s">
        <v>129</v>
      </c>
      <c r="C13" s="35" t="s">
        <v>119</v>
      </c>
      <c r="D13" s="36" t="s">
        <v>133</v>
      </c>
      <c r="E13" s="294" t="s">
        <v>121</v>
      </c>
      <c r="F13" s="295"/>
      <c r="G13" s="62" t="s">
        <v>134</v>
      </c>
    </row>
    <row r="14" spans="1:7" ht="24.75" customHeight="1" x14ac:dyDescent="0.25">
      <c r="B14" s="61" t="s">
        <v>131</v>
      </c>
      <c r="C14" s="35" t="s">
        <v>119</v>
      </c>
      <c r="D14" s="36" t="s">
        <v>135</v>
      </c>
      <c r="E14" s="294" t="s">
        <v>121</v>
      </c>
      <c r="F14" s="295"/>
      <c r="G14" s="62" t="s">
        <v>136</v>
      </c>
    </row>
    <row r="15" spans="1:7" ht="19.5" customHeight="1" x14ac:dyDescent="0.25">
      <c r="B15" s="61" t="s">
        <v>129</v>
      </c>
      <c r="C15" s="35" t="s">
        <v>123</v>
      </c>
      <c r="D15" s="101" t="s">
        <v>156</v>
      </c>
      <c r="E15" s="294" t="s">
        <v>121</v>
      </c>
      <c r="F15" s="295"/>
      <c r="G15" s="102" t="s">
        <v>158</v>
      </c>
    </row>
    <row r="16" spans="1:7" ht="22.5" customHeight="1" x14ac:dyDescent="0.25">
      <c r="B16" s="61" t="s">
        <v>131</v>
      </c>
      <c r="C16" s="35" t="s">
        <v>123</v>
      </c>
      <c r="D16" s="101" t="s">
        <v>157</v>
      </c>
      <c r="E16" s="294" t="s">
        <v>121</v>
      </c>
      <c r="F16" s="295"/>
      <c r="G16" s="102" t="s">
        <v>159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PC</cp:lastModifiedBy>
  <cp:lastPrinted>2026-10-18T10:42:04Z</cp:lastPrinted>
  <dcterms:created xsi:type="dcterms:W3CDTF">2026-01-04T07:55:20Z</dcterms:created>
  <dcterms:modified xsi:type="dcterms:W3CDTF">2026-10-18T11:11:01Z</dcterms:modified>
</cp:coreProperties>
</file>