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E37A5B5-0FE6-486F-B944-FC94880A7D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0" l="1"/>
  <c r="F27" i="10" s="1"/>
  <c r="E26" i="10"/>
  <c r="E27" i="10" s="1"/>
  <c r="D26" i="10"/>
  <c r="D27" i="10" s="1"/>
  <c r="F20" i="10"/>
  <c r="F21" i="10" s="1"/>
  <c r="E20" i="10"/>
  <c r="E21" i="10" s="1"/>
  <c r="D20" i="10"/>
  <c r="D21" i="10" s="1"/>
  <c r="F17" i="10"/>
  <c r="E17" i="10"/>
  <c r="D17" i="10"/>
  <c r="F10" i="10"/>
  <c r="F11" i="10" s="1"/>
  <c r="E10" i="10"/>
  <c r="E11" i="10" s="1"/>
  <c r="D10" i="10"/>
  <c r="D11" i="10" s="1"/>
  <c r="M73" i="8"/>
  <c r="N73" i="8"/>
  <c r="L73" i="8"/>
  <c r="M53" i="8"/>
  <c r="N53" i="8"/>
  <c r="L53" i="8"/>
  <c r="M37" i="8"/>
  <c r="N37" i="8"/>
  <c r="L37" i="8"/>
  <c r="L24" i="8"/>
  <c r="M24" i="8"/>
  <c r="N24" i="8"/>
  <c r="L59" i="8"/>
  <c r="M59" i="8"/>
  <c r="N59" i="8"/>
  <c r="L42" i="8"/>
  <c r="M42" i="8"/>
  <c r="N42" i="8"/>
  <c r="L33" i="8"/>
  <c r="M33" i="8"/>
  <c r="N33" i="8"/>
  <c r="L36" i="8" l="1"/>
  <c r="M36" i="8"/>
  <c r="N36" i="8"/>
  <c r="L15" i="8"/>
  <c r="M15" i="8"/>
  <c r="N15" i="8"/>
  <c r="L45" i="8"/>
  <c r="M45" i="8"/>
  <c r="N45" i="8"/>
  <c r="L48" i="8"/>
  <c r="M48" i="8"/>
  <c r="N48" i="8"/>
  <c r="L29" i="8" l="1"/>
  <c r="M29" i="8"/>
  <c r="N29" i="8"/>
  <c r="L66" i="8"/>
  <c r="M66" i="8"/>
  <c r="N66" i="8"/>
  <c r="L69" i="8" l="1"/>
  <c r="M69" i="8"/>
  <c r="N69" i="8"/>
  <c r="L52" i="8"/>
  <c r="M52" i="8"/>
  <c r="N52" i="8"/>
  <c r="E11" i="1" l="1"/>
  <c r="L72" i="8"/>
  <c r="M72" i="8"/>
  <c r="N72" i="8"/>
  <c r="L19" i="8" l="1"/>
  <c r="M19" i="8"/>
  <c r="N19" i="8"/>
  <c r="N74" i="8" l="1"/>
  <c r="I4" i="1" s="1"/>
  <c r="L74" i="8"/>
  <c r="O4" i="1" s="1"/>
  <c r="M74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<sst xmlns="http://schemas.openxmlformats.org/spreadsheetml/2006/main" count="529" uniqueCount="333">
  <si>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</si>
  <si>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</si>
  <si>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</si>
  <si>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</si>
  <si>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</si>
  <si>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</si>
  <si>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</si>
  <si>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</si>
  <si>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</si>
  <si>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</si>
  <si>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</si>
  <si>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</si>
  <si>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</si>
  <si>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</si>
  <si>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</si>
  <si>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</si>
  <si>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</si>
  <si>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</si>
  <si>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</si>
  <si>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</si>
  <si>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</si>
  <si>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</si>
  <si>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</si>
  <si>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</si>
  <si>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</si>
  <si>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</si>
  <si>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</si>
  <si>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</si>
  <si>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</si>
  <si>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</si>
  <si>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</si>
  <si>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</si>
  <si>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</si>
  <si>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</si>
  <si>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</si>
  <si>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</si>
  <si>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</si>
  <si>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</si>
  <si>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</si>
  <si>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</si>
  <si>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</si>
  <si>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</si>
  <si>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</si>
  <si>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</si>
  <si>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</si>
  <si>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</si>
  <si>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</si>
  <si>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</si>
  <si>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</si>
  <si>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</si>
  <si>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</si>
  <si>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</si>
  <si>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</si>
  <si>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</si>
  <si>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</si>
  <si>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</si>
  <si>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</si>
  <si>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</si>
  <si>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</si>
  <si>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</si>
  <si>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</si>
  <si>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</si>
  <si>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</si>
  <si>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</si>
  <si>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</si>
  <si>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</si>
  <si>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</si>
  <si>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</si>
  <si>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</si>
  <si>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</si>
  <si>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</si>
  <si>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</si>
  <si>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</si>
  <si>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</si>
  <si>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</si>
  <si>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</si>
  <si>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</si>
  <si>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</si>
  <si>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</si>
  <si>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</si>
  <si>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</si>
  <si>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</si>
  <si>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</si>
  <si>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</si>
  <si>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</si>
  <si>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</si>
  <si>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</si>
  <si>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</si>
  <si>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</si>
  <si>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</si>
  <si>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</si>
  <si>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</si>
  <si>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</si>
  <si>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</si>
  <si>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</si>
  <si>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</si>
  <si>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</si>
  <si>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</si>
  <si>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</si>
  <si>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</si>
  <si>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</si>
  <si>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</si>
  <si>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</si>
  <si>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</si>
  <si>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</si>
  <si>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</si>
  <si>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</si>
  <si>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</si>
  <si>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</si>
  <si>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</si>
  <si>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</si>
  <si>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</si>
  <si>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</si>
  <si>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</si>
  <si>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</si>
  <si>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</si>
  <si>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</si>
  <si>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</si>
  <si>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</si>
  <si>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</si>
  <si>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</si>
  <si>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</si>
  <si>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</si>
  <si>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</si>
  <si>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</si>
  <si>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</si>
  <si>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</si>
  <si>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</si>
  <si>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</si>
  <si>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</si>
  <si>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</si>
  <si>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</si>
  <si>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</si>
  <si>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</si>
  <si>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</si>
  <si>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</si>
  <si>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</si>
  <si>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</si>
  <si>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</si>
  <si>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</si>
  <si>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</si>
  <si>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</si>
  <si>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</si>
  <si>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</si>
  <si>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</si>
  <si>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</si>
  <si>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</si>
  <si>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</si>
  <si>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</si>
  <si>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</si>
  <si>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</si>
  <si>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</si>
  <si>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</si>
  <si>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</si>
  <si>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</si>
  <si>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</si>
  <si>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</si>
  <si>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</si>
  <si>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</si>
  <si>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</si>
  <si>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</si>
  <si>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</si>
  <si>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</si>
  <si>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</si>
  <si>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</si>
  <si>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</si>
  <si>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</si>
  <si>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</si>
  <si>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</si>
  <si>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</si>
  <si>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</si>
  <si>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</si>
  <si>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</si>
  <si>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</si>
  <si>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قطاع الاستثمار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</si>
  <si>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</si>
  <si>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</si>
  <si>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</si>
  <si>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</si>
  <si>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</si>
  <si>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</si>
  <si>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</si>
  <si>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</si>
  <si>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</si>
  <si>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</si>
  <si>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</si>
  <si>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</si>
  <si>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</si>
  <si>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</si>
  <si>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</si>
  <si>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</si>
  <si>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</si>
  <si>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</si>
  <si>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</si>
  <si>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</si>
  <si>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</si>
  <si>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</si>
  <si>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</si>
  <si>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</si>
  <si>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</si>
  <si>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</si>
  <si>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</si>
  <si>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</si>
  <si>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</si>
  <si>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</si>
  <si>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</si>
  <si>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</si>
  <si>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</si>
  <si>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</si>
  <si>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</si>
  <si>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</si>
  <si>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</si>
  <si>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</si>
  <si>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</si>
  <si>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</si>
  <si>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</si>
  <si>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</si>
  <si>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</si>
  <si>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</si>
  <si>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</si>
  <si>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</si>
  <si>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</si>
  <si>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</si>
  <si>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</si>
  <si>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</si>
  <si>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</si>
  <si>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</si>
  <si>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</si>
  <si>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</si>
  <si>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</si>
  <si>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</si>
  <si>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</si>
  <si>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</si>
  <si>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</si>
  <si>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</si>
  <si>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</si>
  <si>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</si>
  <si>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</si>
  <si>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</si>
  <si>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</si>
  <si>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</si>
  <si>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</si>
  <si>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</si>
  <si>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</si>
  <si>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</si>
  <si>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</si>
  <si>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</si>
  <si>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</si>
  <si>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</si>
  <si>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</si>
  <si>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</si>
  <si>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</si>
  <si>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</si>
  <si>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</si>
  <si>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</si>
  <si>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</si>
  <si>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</si>
  <si>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</si>
  <si>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</si>
  <si>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</si>
  <si>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</si>
  <si>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</si>
  <si>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</si>
  <si>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</si>
  <si>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</si>
  <si>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</si>
  <si>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</si>
  <si>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</si>
  <si>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</si>
  <si>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</si>
  <si>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</si>
  <si>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</si>
  <si>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</si>
  <si>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</si>
  <si>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</si>
  <si>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</si>
  <si>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</si>
  <si>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</si>
  <si>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</si>
  <si>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</si>
  <si>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</si>
  <si>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</si>
  <si>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</si>
  <si>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</si>
  <si>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</si>
  <si>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</si>
  <si>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</si>
  <si>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</si>
  <si>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</si>
  <si>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</si>
  <si>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</si>
  <si>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</si>
  <si>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</si>
  <si>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</si>
  <si>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</si>
  <si>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</si>
  <si>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</si>
  <si>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</si>
  <si>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</si>
  <si>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</si>
  <si>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</si>
  <si>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</si>
  <si>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</si>
  <si>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</si>
  <si>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</si>
  <si>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</si>
  <si>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</si>
  <si>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</si>
  <si>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</si>
  <si>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، مصرف الوطني الاسلامي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</si>
  <si>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جلسة الاثنين 2026/8/17</t>
  </si>
  <si>
    <t>الشركات غير المتداولة لمنصة التداول النظامي لجلسة الاثنين 2026/8/17</t>
  </si>
  <si>
    <t>الشركات غير المتداولة للمنصة الثانية لجلسة الاثنين 2026/8/17</t>
  </si>
  <si>
    <t>الشركات غير المتداولة للمنصة الثالثة لجلسة الاثنين 2026/8/17</t>
  </si>
  <si>
    <t>الجلسة (142)</t>
  </si>
  <si>
    <t>الجلسة (142) نشرة تداول الأسهم للمنصة النظامية لجلسة الاثنين 2026/8/17 Regular Market Trading</t>
  </si>
  <si>
    <t xml:space="preserve">الجلسة (142) نشرة تداول المنصة الثانية لجلسة الاثنين 2026/8/17 Second Trading Platform </t>
  </si>
  <si>
    <t xml:space="preserve">الجلسة (142) نشرة تداول منصة الشركات غير المفصحة لجلسة الاثنين 2026/8/17 Non Disclosing Trading Platform </t>
  </si>
  <si>
    <t xml:space="preserve">الجلسة (142) نشرة التداول لمنصة الشركات غير المدرجة OTC    </t>
  </si>
  <si>
    <t>مصرف العربية الاسلامي</t>
  </si>
  <si>
    <t>مصرف العطاء الاسلامي</t>
  </si>
  <si>
    <t>BLAD</t>
  </si>
  <si>
    <t>سوق العراق للأوراق المالية</t>
  </si>
  <si>
    <t>نشرة تداول أسهم غير العراقيين لجلسة الاثنين 2026/8/17</t>
  </si>
  <si>
    <t>نشرة تداول الاسهم المشتراة لغير العراقيين في السوق النظامي</t>
  </si>
  <si>
    <t>المصرف التجاري العراقي</t>
  </si>
  <si>
    <t xml:space="preserve">مصرف الاقتصاد للاستثمار 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</si>
  <si>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</si>
  <si>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</si>
  <si>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</si>
  <si>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</si>
  <si>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</si>
  <si>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نشرة  تداول الاسهم المشتراة لغير العراقيين في السوق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</si>
</sst>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sz val="14"/>
      <color theme="3"/>
      <name val="Calibri"/>
      <family val="2"/>
      <charset val="178"/>
      <scheme val="minor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5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164" fontId="19" fillId="0" borderId="39" xfId="0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3" xfId="0" applyFont="1" applyBorder="1" applyAlignment="1">
      <alignment horizontal="right" vertical="center"/>
    </xf>
    <xf numFmtId="0" fontId="38" fillId="4" borderId="44" xfId="0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40" fillId="0" borderId="0" xfId="0" applyFont="1"/>
    <xf numFmtId="0" fontId="39" fillId="0" borderId="49" xfId="3" applyFont="1" applyBorder="1" applyAlignment="1">
      <alignment horizontal="right" vertical="center"/>
    </xf>
    <xf numFmtId="0" fontId="39" fillId="0" borderId="49" xfId="3" applyFont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41" fillId="0" borderId="0" xfId="0" applyFont="1"/>
    <xf numFmtId="0" fontId="38" fillId="4" borderId="49" xfId="0" applyFont="1" applyFill="1" applyBorder="1" applyAlignment="1">
      <alignment horizontal="center" vertical="center"/>
    </xf>
    <xf numFmtId="0" fontId="38" fillId="4" borderId="49" xfId="0" applyFont="1" applyFill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49" xfId="3" applyFont="1" applyBorder="1" applyAlignment="1">
      <alignment horizontal="right" vertical="center"/>
    </xf>
    <xf numFmtId="0" fontId="38" fillId="0" borderId="49" xfId="3" applyFont="1" applyBorder="1" applyAlignment="1">
      <alignment horizontal="left" vertical="center"/>
    </xf>
    <xf numFmtId="0" fontId="39" fillId="0" borderId="43" xfId="0" applyFont="1" applyBorder="1" applyAlignment="1">
      <alignment horizontal="right" vertical="center"/>
    </xf>
    <xf numFmtId="0" fontId="39" fillId="4" borderId="49" xfId="0" applyFont="1" applyFill="1" applyBorder="1" applyAlignment="1">
      <alignment horizontal="center" vertical="center"/>
    </xf>
    <xf numFmtId="0" fontId="39" fillId="4" borderId="49" xfId="0" applyFont="1" applyFill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9" fillId="0" borderId="51" xfId="3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52916</xdr:rowOff>
    </xdr:from>
    <xdr:to>
      <xdr:col>6</xdr:col>
      <xdr:colOff>1079501</xdr:colOff>
      <xdr:row>15</xdr:row>
      <xdr:rowOff>1841500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7636A-EE4E-4CE2-BD4E-59916D283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732999" y="3979333"/>
          <a:ext cx="6773333" cy="2391834"/>
        </a:xfrm>
        <a:prstGeom prst="rect">
          <a:avLst/>
        </a:prstGeom>
      </xdr:spPr>
    </xdr:pic>
    <xdr:clientData/>
  </xdr:twoCellAnchor>
  <xdr:twoCellAnchor editAs="oneCell">
    <xdr:from>
      <xdr:col>6</xdr:col>
      <xdr:colOff>1174749</xdr:colOff>
      <xdr:row>14</xdr:row>
      <xdr:rowOff>21167</xdr:rowOff>
    </xdr:from>
    <xdr:to>
      <xdr:col>14</xdr:col>
      <xdr:colOff>1312332</xdr:colOff>
      <xdr:row>15</xdr:row>
      <xdr:rowOff>1873250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3E79F2-28AE-4622-B609-E3D3E626C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54251" y="3947584"/>
          <a:ext cx="7683500" cy="2455333"/>
        </a:xfrm>
        <a:prstGeom prst="rect">
          <a:avLst/>
        </a:prstGeom>
      </xdr:spPr>
    </xdr:pic>
    <xdr:clientData/>
  </xdr:twoCellAnchor>
  <xdr:twoCellAnchor editAs="oneCell">
    <xdr:from>
      <xdr:col>11</xdr:col>
      <xdr:colOff>74085</xdr:colOff>
      <xdr:row>4</xdr:row>
      <xdr:rowOff>52917</xdr:rowOff>
    </xdr:from>
    <xdr:to>
      <xdr:col>14</xdr:col>
      <xdr:colOff>1322917</xdr:colOff>
      <xdr:row>13</xdr:row>
      <xdr:rowOff>243417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240691-6192-449A-8B47-E17885707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312334"/>
          <a:ext cx="3746499" cy="2582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28575</xdr:rowOff>
    </xdr:from>
    <xdr:to>
      <xdr:col>3</xdr:col>
      <xdr:colOff>1771650</xdr:colOff>
      <xdr:row>31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702DD5-E3FB-45D1-B4BE-81D27F5F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24475" y="5133975"/>
          <a:ext cx="4743450" cy="23336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85725</xdr:rowOff>
    </xdr:from>
    <xdr:to>
      <xdr:col>8</xdr:col>
      <xdr:colOff>1743075</xdr:colOff>
      <xdr:row>31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DA446D-DE3C-44E0-8069-A1C5DE00C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95250" y="5191125"/>
          <a:ext cx="4838700" cy="2219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53</xdr:row>
      <xdr:rowOff>6399</xdr:rowOff>
    </xdr:from>
    <xdr:to>
      <xdr:col>13</xdr:col>
      <xdr:colOff>1356005</xdr:colOff>
      <xdr:row>54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56205EA5-0C09-4185-B4BB-50E0969A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rightToLeft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74" t="s">
        <v>0</v>
      </c>
      <c r="B1" s="175"/>
      <c r="C1" s="175"/>
      <c r="D1" s="17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76" t="s">
        <v>310</v>
      </c>
      <c r="B2" s="176"/>
      <c r="C2" s="176"/>
      <c r="D2" s="176"/>
      <c r="E2" s="177" t="s">
        <v>168</v>
      </c>
      <c r="F2" s="178"/>
      <c r="G2" s="178"/>
      <c r="H2" s="178"/>
      <c r="I2" s="178"/>
      <c r="J2" s="178"/>
      <c r="K2" s="178"/>
      <c r="L2" s="179"/>
      <c r="M2" s="3"/>
      <c r="N2" s="3"/>
      <c r="O2" s="3"/>
    </row>
    <row r="3" spans="1:15" s="2" customFormat="1" ht="22.5" customHeight="1" x14ac:dyDescent="0.35">
      <c r="A3" s="180" t="s">
        <v>314</v>
      </c>
      <c r="B3" s="181"/>
      <c r="C3" s="181"/>
      <c r="D3" s="181"/>
      <c r="E3" s="177"/>
      <c r="F3" s="178"/>
      <c r="G3" s="178"/>
      <c r="H3" s="178"/>
      <c r="I3" s="178"/>
      <c r="J3" s="178"/>
      <c r="K3" s="178"/>
      <c r="L3" s="179"/>
      <c r="M3" s="1"/>
      <c r="N3" s="1"/>
      <c r="O3" s="3"/>
    </row>
    <row r="4" spans="1:15" ht="21.95" customHeight="1" x14ac:dyDescent="0.35">
      <c r="A4" s="185" t="s">
        <v>1</v>
      </c>
      <c r="B4" s="186"/>
      <c r="C4" s="187"/>
      <c r="D4" s="188">
        <f>'نشرة التداول'!M74+'نشرة OTC'!H8</f>
        <v>441604115</v>
      </c>
      <c r="E4" s="189"/>
      <c r="F4" s="4"/>
      <c r="G4" s="167" t="s">
        <v>2</v>
      </c>
      <c r="H4" s="168"/>
      <c r="I4" s="190">
        <f>'نشرة التداول'!N74+'نشرة OTC'!I8</f>
        <v>627060891.5</v>
      </c>
      <c r="J4" s="190"/>
      <c r="K4" s="190"/>
      <c r="L4" s="5"/>
      <c r="M4" s="191" t="s">
        <v>3</v>
      </c>
      <c r="N4" s="167"/>
      <c r="O4" s="6">
        <f>'نشرة التداول'!L74+'نشرة OTC'!G8</f>
        <v>863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2"/>
      <c r="M5" s="173"/>
      <c r="N5" s="173"/>
      <c r="O5" s="11" t="s">
        <v>171</v>
      </c>
    </row>
    <row r="6" spans="1:15" ht="21.95" customHeight="1" x14ac:dyDescent="0.35">
      <c r="A6" s="12" t="s">
        <v>4</v>
      </c>
      <c r="B6" s="167">
        <v>1035.2</v>
      </c>
      <c r="C6" s="168"/>
      <c r="D6" s="167" t="s">
        <v>5</v>
      </c>
      <c r="E6" s="168"/>
      <c r="F6" s="1"/>
      <c r="G6" s="12" t="s">
        <v>6</v>
      </c>
      <c r="H6" s="13">
        <v>1257.5</v>
      </c>
      <c r="I6" s="169" t="s">
        <v>5</v>
      </c>
      <c r="J6" s="170"/>
      <c r="K6" s="171"/>
      <c r="L6" s="172"/>
      <c r="M6" s="173"/>
      <c r="N6" s="173"/>
      <c r="O6" s="14"/>
    </row>
    <row r="7" spans="1:15" ht="21.95" customHeight="1" x14ac:dyDescent="0.35">
      <c r="A7" s="12" t="s">
        <v>7</v>
      </c>
      <c r="B7" s="167">
        <v>1033.56</v>
      </c>
      <c r="C7" s="168"/>
      <c r="D7" s="167" t="s">
        <v>5</v>
      </c>
      <c r="E7" s="168"/>
      <c r="F7" s="15"/>
      <c r="G7" s="12" t="s">
        <v>8</v>
      </c>
      <c r="H7" s="13">
        <v>1257.29</v>
      </c>
      <c r="I7" s="169" t="s">
        <v>5</v>
      </c>
      <c r="J7" s="170"/>
      <c r="K7" s="171"/>
      <c r="L7" s="172"/>
      <c r="M7" s="173"/>
      <c r="N7" s="173"/>
      <c r="O7" s="14"/>
    </row>
    <row r="8" spans="1:15" ht="21.95" customHeight="1" x14ac:dyDescent="0.35">
      <c r="A8" s="12" t="s">
        <v>9</v>
      </c>
      <c r="B8" s="165">
        <f>((B6/B7)-1)*100</f>
        <v>0.15867487131855373</v>
      </c>
      <c r="C8" s="166"/>
      <c r="D8" s="167" t="s">
        <v>10</v>
      </c>
      <c r="E8" s="168"/>
      <c r="F8" s="15"/>
      <c r="G8" s="12" t="s">
        <v>9</v>
      </c>
      <c r="H8" s="152">
        <f>((H6/H7)-1)*100</f>
        <v>1.6702590492245761E-2</v>
      </c>
      <c r="I8" s="169" t="s">
        <v>10</v>
      </c>
      <c r="J8" s="170"/>
      <c r="K8" s="171"/>
      <c r="L8" s="172"/>
      <c r="M8" s="173"/>
      <c r="N8" s="173"/>
      <c r="O8" s="14"/>
    </row>
    <row r="9" spans="1:15" ht="21.95" customHeight="1" x14ac:dyDescent="0.35">
      <c r="A9" s="12" t="s">
        <v>11</v>
      </c>
      <c r="B9" s="165">
        <f>B6-B7</f>
        <v>1.6400000000001</v>
      </c>
      <c r="C9" s="166">
        <f>B6-B7</f>
        <v>1.6400000000001</v>
      </c>
      <c r="D9" s="167" t="s">
        <v>5</v>
      </c>
      <c r="E9" s="168"/>
      <c r="F9" s="15"/>
      <c r="G9" s="12" t="s">
        <v>11</v>
      </c>
      <c r="H9" s="152">
        <f>H6-H7</f>
        <v>0.21000000000003638</v>
      </c>
      <c r="I9" s="169" t="s">
        <v>5</v>
      </c>
      <c r="J9" s="170"/>
      <c r="K9" s="171"/>
      <c r="L9" s="172"/>
      <c r="M9" s="173"/>
      <c r="N9" s="173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2"/>
      <c r="M10" s="173"/>
      <c r="N10" s="173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40</v>
      </c>
      <c r="I11" s="13" t="s">
        <v>15</v>
      </c>
      <c r="J11" s="20">
        <v>21</v>
      </c>
      <c r="K11" s="20">
        <f>J11+H11</f>
        <v>61</v>
      </c>
      <c r="L11" s="172"/>
      <c r="M11" s="173"/>
      <c r="N11" s="173"/>
      <c r="O11" s="14"/>
    </row>
    <row r="12" spans="1:15" ht="21.95" customHeight="1" x14ac:dyDescent="0.35">
      <c r="A12" s="12" t="s">
        <v>16</v>
      </c>
      <c r="B12" s="20">
        <v>36</v>
      </c>
      <c r="C12" s="13" t="s">
        <v>13</v>
      </c>
      <c r="D12" s="20">
        <v>1</v>
      </c>
      <c r="E12" s="20">
        <f>D12+B12</f>
        <v>37</v>
      </c>
      <c r="F12" s="22"/>
      <c r="G12" s="182" t="s">
        <v>17</v>
      </c>
      <c r="H12" s="182"/>
      <c r="I12" s="182"/>
      <c r="J12" s="183">
        <v>11</v>
      </c>
      <c r="K12" s="184"/>
      <c r="L12" s="172"/>
      <c r="M12" s="173"/>
      <c r="N12" s="173"/>
      <c r="O12" s="23"/>
    </row>
    <row r="13" spans="1:15" ht="21.95" customHeight="1" x14ac:dyDescent="0.35">
      <c r="A13" s="163" t="s">
        <v>18</v>
      </c>
      <c r="B13" s="164"/>
      <c r="C13" s="164"/>
      <c r="D13" s="164"/>
      <c r="E13" s="20">
        <v>7</v>
      </c>
      <c r="F13" s="22"/>
      <c r="G13" s="161" t="s">
        <v>19</v>
      </c>
      <c r="H13" s="161"/>
      <c r="I13" s="161"/>
      <c r="J13" s="162">
        <v>14</v>
      </c>
      <c r="K13" s="162"/>
      <c r="L13" s="172"/>
      <c r="M13" s="173"/>
      <c r="N13" s="173"/>
      <c r="O13" s="23"/>
    </row>
    <row r="14" spans="1:15" ht="21.95" customHeight="1" x14ac:dyDescent="0.35">
      <c r="A14" s="163" t="s">
        <v>20</v>
      </c>
      <c r="B14" s="164"/>
      <c r="C14" s="164"/>
      <c r="D14" s="164"/>
      <c r="E14" s="24">
        <v>20</v>
      </c>
      <c r="F14" s="25"/>
      <c r="G14" s="23"/>
      <c r="H14" s="23"/>
      <c r="I14" s="23"/>
      <c r="J14" s="23"/>
      <c r="K14" s="23"/>
      <c r="L14" s="172"/>
      <c r="M14" s="173"/>
      <c r="N14" s="173"/>
      <c r="O14" s="23"/>
    </row>
    <row r="15" spans="1:15" ht="47.25" customHeight="1" x14ac:dyDescent="0.35">
      <c r="A15" s="172"/>
      <c r="B15" s="173"/>
      <c r="C15" s="173"/>
      <c r="D15" s="173"/>
      <c r="E15" s="172"/>
      <c r="F15" s="173"/>
      <c r="G15" s="23"/>
      <c r="H15" s="23"/>
      <c r="I15" s="23"/>
      <c r="J15" s="172"/>
      <c r="K15" s="173"/>
      <c r="L15" s="172"/>
      <c r="M15" s="173"/>
      <c r="N15" s="173"/>
      <c r="O15" s="23"/>
    </row>
    <row r="16" spans="1:15" ht="150" customHeight="1" x14ac:dyDescent="0.35">
      <c r="A16" s="172"/>
      <c r="B16" s="173"/>
      <c r="C16" s="173"/>
      <c r="D16" s="173"/>
      <c r="E16" s="172"/>
      <c r="F16" s="173"/>
      <c r="G16" s="23"/>
      <c r="H16" s="23"/>
      <c r="I16" s="23"/>
      <c r="J16" s="172"/>
      <c r="K16" s="173"/>
      <c r="L16" s="172"/>
      <c r="M16" s="173"/>
      <c r="N16" s="173"/>
      <c r="O16" s="23"/>
    </row>
    <row r="17" spans="1:15" ht="105" customHeight="1" x14ac:dyDescent="0.25">
      <c r="A17" s="129"/>
      <c r="B17" s="158" t="s">
        <v>309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60"/>
    </row>
    <row r="18" spans="1:15" ht="27.75" customHeight="1" x14ac:dyDescent="0.25">
      <c r="A18" s="129" t="s">
        <v>206</v>
      </c>
      <c r="B18" s="158" t="s">
        <v>224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60"/>
    </row>
    <row r="19" spans="1:15" ht="19.5" customHeight="1" x14ac:dyDescent="0.25">
      <c r="A19" s="130" t="s">
        <v>21</v>
      </c>
      <c r="B19" s="155" t="s">
        <v>209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7"/>
    </row>
    <row r="20" spans="1:15" ht="14.25" customHeight="1" x14ac:dyDescent="0.25">
      <c r="A20" s="154" t="s">
        <v>22</v>
      </c>
      <c r="B20" s="154"/>
      <c r="C20" s="154"/>
      <c r="D20" s="154"/>
      <c r="E20" s="154"/>
      <c r="F20" s="154" t="s">
        <v>23</v>
      </c>
      <c r="G20" s="154"/>
      <c r="H20" s="154"/>
      <c r="I20" s="154"/>
      <c r="J20" s="154"/>
      <c r="K20" s="154"/>
      <c r="L20" s="154"/>
      <c r="M20" s="154" t="s">
        <v>24</v>
      </c>
      <c r="N20" s="154"/>
      <c r="O20" s="154"/>
    </row>
  </sheetData>
  <mergeCells count="52">
    <mergeCell ref="M4:N4"/>
    <mergeCell ref="L5:N5"/>
    <mergeCell ref="B6:C6"/>
    <mergeCell ref="D6:E6"/>
    <mergeCell ref="I6:K6"/>
    <mergeCell ref="L6:N6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M20:O20"/>
    <mergeCell ref="B19:O19"/>
    <mergeCell ref="B18:O18"/>
    <mergeCell ref="G13:I13"/>
    <mergeCell ref="J13:K13"/>
    <mergeCell ref="A14:D14"/>
    <mergeCell ref="A20:E20"/>
    <mergeCell ref="F20:L20"/>
    <mergeCell ref="B17:O17"/>
  </mergeCells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abSelected="1" topLeftCell="A13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192" t="s">
        <v>25</v>
      </c>
      <c r="B2" s="193"/>
      <c r="C2" s="193"/>
      <c r="D2" s="193"/>
      <c r="E2" s="193"/>
      <c r="F2" s="193"/>
      <c r="G2" s="193"/>
      <c r="H2" s="193"/>
      <c r="I2" s="194"/>
    </row>
    <row r="3" spans="1:9" x14ac:dyDescent="0.25">
      <c r="A3" s="200"/>
      <c r="B3" s="201"/>
      <c r="C3" s="201"/>
      <c r="D3" s="201"/>
      <c r="E3" s="201"/>
      <c r="F3" s="201"/>
      <c r="G3" s="201"/>
      <c r="H3" s="201"/>
      <c r="I3" s="20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195" t="s">
        <v>26</v>
      </c>
      <c r="B5" s="196"/>
      <c r="C5" s="196"/>
      <c r="D5" s="197"/>
      <c r="E5" s="73"/>
      <c r="F5" s="195" t="s">
        <v>27</v>
      </c>
      <c r="G5" s="196"/>
      <c r="H5" s="196"/>
      <c r="I5" s="19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267</v>
      </c>
      <c r="B7" s="100">
        <v>0.33</v>
      </c>
      <c r="C7" s="103">
        <v>3.13</v>
      </c>
      <c r="D7" s="102">
        <v>7000000</v>
      </c>
      <c r="E7" s="34"/>
      <c r="F7" s="76" t="s">
        <v>33</v>
      </c>
      <c r="G7" s="100">
        <v>1.3</v>
      </c>
      <c r="H7" s="104">
        <v>-9.7200000000000006</v>
      </c>
      <c r="I7" s="108">
        <v>2122619</v>
      </c>
    </row>
    <row r="8" spans="1:9" ht="20.100000000000001" customHeight="1" x14ac:dyDescent="0.25">
      <c r="A8" s="76" t="s">
        <v>302</v>
      </c>
      <c r="B8" s="100">
        <v>0.34</v>
      </c>
      <c r="C8" s="103">
        <v>3.03</v>
      </c>
      <c r="D8" s="102">
        <v>82646688</v>
      </c>
      <c r="E8" s="34"/>
      <c r="F8" s="105" t="s">
        <v>298</v>
      </c>
      <c r="G8" s="106">
        <v>0.32</v>
      </c>
      <c r="H8" s="117">
        <v>-8.57</v>
      </c>
      <c r="I8" s="108">
        <v>9348</v>
      </c>
    </row>
    <row r="9" spans="1:9" ht="20.100000000000001" customHeight="1" x14ac:dyDescent="0.25">
      <c r="A9" s="76" t="s">
        <v>53</v>
      </c>
      <c r="B9" s="100">
        <v>0.37</v>
      </c>
      <c r="C9" s="103">
        <v>2.78</v>
      </c>
      <c r="D9" s="102">
        <v>24153083</v>
      </c>
      <c r="E9" s="34"/>
      <c r="F9" s="105" t="s">
        <v>118</v>
      </c>
      <c r="G9" s="106">
        <v>1.4</v>
      </c>
      <c r="H9" s="117">
        <v>-3.45</v>
      </c>
      <c r="I9" s="108">
        <v>2000000</v>
      </c>
    </row>
    <row r="10" spans="1:9" ht="20.100000000000001" customHeight="1" x14ac:dyDescent="0.25">
      <c r="A10" s="105" t="s">
        <v>75</v>
      </c>
      <c r="B10" s="106">
        <v>7.1</v>
      </c>
      <c r="C10" s="107">
        <v>2.16</v>
      </c>
      <c r="D10" s="108">
        <v>955057</v>
      </c>
      <c r="E10" s="34"/>
      <c r="F10" s="105" t="s">
        <v>287</v>
      </c>
      <c r="G10" s="106">
        <v>0.57999999999999996</v>
      </c>
      <c r="H10" s="117">
        <v>-1.69</v>
      </c>
      <c r="I10" s="108">
        <v>5027477</v>
      </c>
    </row>
    <row r="11" spans="1:9" ht="20.100000000000001" customHeight="1" x14ac:dyDescent="0.25">
      <c r="A11" s="105" t="s">
        <v>306</v>
      </c>
      <c r="B11" s="106">
        <v>0.52</v>
      </c>
      <c r="C11" s="107">
        <v>1.96</v>
      </c>
      <c r="D11" s="108">
        <v>85262294</v>
      </c>
      <c r="E11" s="34"/>
      <c r="F11" s="105" t="s">
        <v>227</v>
      </c>
      <c r="G11" s="106">
        <v>25</v>
      </c>
      <c r="H11" s="117">
        <v>-1.38</v>
      </c>
      <c r="I11" s="108">
        <v>114110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198" t="s">
        <v>36</v>
      </c>
      <c r="B14" s="198"/>
      <c r="C14" s="198"/>
      <c r="D14" s="198"/>
      <c r="E14" s="74"/>
      <c r="F14" s="199" t="s">
        <v>37</v>
      </c>
      <c r="G14" s="199"/>
      <c r="H14" s="199"/>
      <c r="I14" s="19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6" t="s">
        <v>306</v>
      </c>
      <c r="B16" s="100">
        <v>0.52</v>
      </c>
      <c r="C16" s="101">
        <v>1.96</v>
      </c>
      <c r="D16" s="102">
        <v>85262294</v>
      </c>
      <c r="E16" s="48"/>
      <c r="F16" s="76" t="s">
        <v>200</v>
      </c>
      <c r="G16" s="100">
        <v>4</v>
      </c>
      <c r="H16" s="101">
        <v>0.25</v>
      </c>
      <c r="I16" s="102">
        <v>120754668.8</v>
      </c>
    </row>
    <row r="17" spans="1:9" ht="20.100000000000001" customHeight="1" x14ac:dyDescent="0.25">
      <c r="A17" s="76" t="s">
        <v>302</v>
      </c>
      <c r="B17" s="100">
        <v>0.34</v>
      </c>
      <c r="C17" s="101">
        <v>3.03</v>
      </c>
      <c r="D17" s="102">
        <v>82646688</v>
      </c>
      <c r="E17" s="48"/>
      <c r="F17" s="76" t="s">
        <v>210</v>
      </c>
      <c r="G17" s="100">
        <v>15.97</v>
      </c>
      <c r="H17" s="101">
        <v>-0.06</v>
      </c>
      <c r="I17" s="102">
        <v>96379322.230000004</v>
      </c>
    </row>
    <row r="18" spans="1:9" ht="20.100000000000001" customHeight="1" x14ac:dyDescent="0.25">
      <c r="A18" s="76" t="s">
        <v>220</v>
      </c>
      <c r="B18" s="100">
        <v>0.23</v>
      </c>
      <c r="C18" s="101">
        <v>0</v>
      </c>
      <c r="D18" s="102">
        <v>62012000</v>
      </c>
      <c r="E18" s="48"/>
      <c r="F18" s="76" t="s">
        <v>181</v>
      </c>
      <c r="G18" s="100">
        <v>2.14</v>
      </c>
      <c r="H18" s="101">
        <v>0.47</v>
      </c>
      <c r="I18" s="102">
        <v>81412634.109999999</v>
      </c>
    </row>
    <row r="19" spans="1:9" ht="20.100000000000001" customHeight="1" x14ac:dyDescent="0.25">
      <c r="A19" s="76" t="s">
        <v>100</v>
      </c>
      <c r="B19" s="100">
        <v>0.08</v>
      </c>
      <c r="C19" s="101">
        <v>0</v>
      </c>
      <c r="D19" s="102">
        <v>45751000</v>
      </c>
      <c r="E19" s="48"/>
      <c r="F19" s="76" t="s">
        <v>203</v>
      </c>
      <c r="G19" s="100">
        <v>3.15</v>
      </c>
      <c r="H19" s="101">
        <v>1.29</v>
      </c>
      <c r="I19" s="102">
        <v>74855512.969999999</v>
      </c>
    </row>
    <row r="20" spans="1:9" ht="20.100000000000001" customHeight="1" x14ac:dyDescent="0.25">
      <c r="A20" s="76" t="s">
        <v>181</v>
      </c>
      <c r="B20" s="100">
        <v>2.14</v>
      </c>
      <c r="C20" s="101">
        <v>0.47</v>
      </c>
      <c r="D20" s="102">
        <v>38019151</v>
      </c>
      <c r="E20" s="48"/>
      <c r="F20" s="76" t="s">
        <v>254</v>
      </c>
      <c r="G20" s="100">
        <v>6.3</v>
      </c>
      <c r="H20" s="101">
        <v>-0.79</v>
      </c>
      <c r="I20" s="102">
        <v>67653241.530000001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6"/>
  <sheetViews>
    <sheetView rightToLeft="1" topLeftCell="A43" zoomScale="110" zoomScaleNormal="110" workbookViewId="0">
      <selection activeCell="B30" sqref="B30:N30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24" t="s">
        <v>315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5" ht="29.25" customHeight="1" x14ac:dyDescent="0.25">
      <c r="A2" s="75"/>
      <c r="B2" s="119" t="s">
        <v>40</v>
      </c>
      <c r="C2" s="120" t="s">
        <v>41</v>
      </c>
      <c r="D2" s="120" t="s">
        <v>42</v>
      </c>
      <c r="E2" s="120" t="s">
        <v>43</v>
      </c>
      <c r="F2" s="120" t="s">
        <v>44</v>
      </c>
      <c r="G2" s="120" t="s">
        <v>45</v>
      </c>
      <c r="H2" s="120" t="s">
        <v>46</v>
      </c>
      <c r="I2" s="120" t="s">
        <v>47</v>
      </c>
      <c r="J2" s="121" t="s">
        <v>48</v>
      </c>
      <c r="K2" s="122" t="s">
        <v>32</v>
      </c>
      <c r="L2" s="123" t="s">
        <v>49</v>
      </c>
      <c r="M2" s="123" t="s">
        <v>50</v>
      </c>
      <c r="N2" s="120" t="s">
        <v>51</v>
      </c>
    </row>
    <row r="3" spans="1:15" ht="18" customHeight="1" x14ac:dyDescent="0.25">
      <c r="A3" s="75"/>
      <c r="B3" s="207" t="s">
        <v>52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8"/>
    </row>
    <row r="4" spans="1:15" ht="18" customHeight="1" x14ac:dyDescent="0.25">
      <c r="A4" s="75"/>
      <c r="B4" s="76" t="s">
        <v>267</v>
      </c>
      <c r="C4" s="76" t="s">
        <v>268</v>
      </c>
      <c r="D4" s="77">
        <v>0.33</v>
      </c>
      <c r="E4" s="89">
        <v>0.33</v>
      </c>
      <c r="F4" s="89">
        <v>0.33</v>
      </c>
      <c r="G4" s="89">
        <v>0.33</v>
      </c>
      <c r="H4" s="89">
        <v>0.32</v>
      </c>
      <c r="I4" s="89">
        <v>0.33</v>
      </c>
      <c r="J4" s="89">
        <v>0.32</v>
      </c>
      <c r="K4" s="90">
        <v>3.13</v>
      </c>
      <c r="L4" s="99">
        <v>5</v>
      </c>
      <c r="M4" s="91">
        <v>7000000</v>
      </c>
      <c r="N4" s="92">
        <v>2310000</v>
      </c>
      <c r="O4"/>
    </row>
    <row r="5" spans="1:15" ht="18" customHeight="1" x14ac:dyDescent="0.25">
      <c r="A5" s="75"/>
      <c r="B5" s="76" t="s">
        <v>203</v>
      </c>
      <c r="C5" s="76" t="s">
        <v>202</v>
      </c>
      <c r="D5" s="77">
        <v>3.11</v>
      </c>
      <c r="E5" s="89">
        <v>3.16</v>
      </c>
      <c r="F5" s="89">
        <v>3.11</v>
      </c>
      <c r="G5" s="89">
        <v>3.14</v>
      </c>
      <c r="H5" s="89">
        <v>3.12</v>
      </c>
      <c r="I5" s="89">
        <v>3.15</v>
      </c>
      <c r="J5" s="89">
        <v>3.11</v>
      </c>
      <c r="K5" s="90">
        <v>1.29</v>
      </c>
      <c r="L5" s="99">
        <v>52</v>
      </c>
      <c r="M5" s="91">
        <v>23856985</v>
      </c>
      <c r="N5" s="92">
        <v>74855512.969999999</v>
      </c>
      <c r="O5"/>
    </row>
    <row r="6" spans="1:15" ht="18" customHeight="1" x14ac:dyDescent="0.25">
      <c r="A6" s="75"/>
      <c r="B6" s="76" t="s">
        <v>287</v>
      </c>
      <c r="C6" s="76" t="s">
        <v>290</v>
      </c>
      <c r="D6" s="89">
        <v>0.59</v>
      </c>
      <c r="E6" s="89">
        <v>0.59</v>
      </c>
      <c r="F6" s="89">
        <v>0.57999999999999996</v>
      </c>
      <c r="G6" s="89">
        <v>0.59</v>
      </c>
      <c r="H6" s="89">
        <v>0.57999999999999996</v>
      </c>
      <c r="I6" s="89">
        <v>0.57999999999999996</v>
      </c>
      <c r="J6" s="89">
        <v>0.59</v>
      </c>
      <c r="K6" s="90">
        <v>-1.69</v>
      </c>
      <c r="L6" s="142">
        <v>17</v>
      </c>
      <c r="M6" s="91">
        <v>5027477</v>
      </c>
      <c r="N6" s="92">
        <v>2941218.02</v>
      </c>
      <c r="O6"/>
    </row>
    <row r="7" spans="1:15" ht="18" customHeight="1" x14ac:dyDescent="0.25">
      <c r="A7" s="75"/>
      <c r="B7" s="126" t="s">
        <v>220</v>
      </c>
      <c r="C7" s="76" t="s">
        <v>221</v>
      </c>
      <c r="D7" s="53">
        <v>0.24</v>
      </c>
      <c r="E7" s="89">
        <v>0.24</v>
      </c>
      <c r="F7" s="89">
        <v>0.23</v>
      </c>
      <c r="G7" s="89">
        <v>0.23</v>
      </c>
      <c r="H7" s="89">
        <v>0.23</v>
      </c>
      <c r="I7" s="89">
        <v>0.23</v>
      </c>
      <c r="J7" s="89">
        <v>0.23</v>
      </c>
      <c r="K7" s="90">
        <v>0</v>
      </c>
      <c r="L7" s="139">
        <v>6</v>
      </c>
      <c r="M7" s="91">
        <v>62012000</v>
      </c>
      <c r="N7" s="92">
        <v>14282880</v>
      </c>
      <c r="O7"/>
    </row>
    <row r="8" spans="1:15" ht="18" customHeight="1" x14ac:dyDescent="0.25">
      <c r="A8" s="75"/>
      <c r="B8" s="105" t="s">
        <v>298</v>
      </c>
      <c r="C8" s="105" t="s">
        <v>300</v>
      </c>
      <c r="D8" s="89">
        <v>0.32</v>
      </c>
      <c r="E8" s="89">
        <v>0.32</v>
      </c>
      <c r="F8" s="89">
        <v>0.32</v>
      </c>
      <c r="G8" s="89">
        <v>0.32</v>
      </c>
      <c r="H8" s="89">
        <v>0.35</v>
      </c>
      <c r="I8" s="89">
        <v>0.32</v>
      </c>
      <c r="J8" s="89">
        <v>0.35</v>
      </c>
      <c r="K8" s="90">
        <v>-8.57</v>
      </c>
      <c r="L8" s="142">
        <v>1</v>
      </c>
      <c r="M8" s="91">
        <v>9348</v>
      </c>
      <c r="N8" s="92">
        <v>2991.36</v>
      </c>
      <c r="O8"/>
    </row>
    <row r="9" spans="1:15" ht="18" customHeight="1" x14ac:dyDescent="0.25">
      <c r="A9" s="75"/>
      <c r="B9" s="105" t="s">
        <v>302</v>
      </c>
      <c r="C9" s="76" t="s">
        <v>303</v>
      </c>
      <c r="D9" s="89">
        <v>0.33</v>
      </c>
      <c r="E9" s="89">
        <v>0.35</v>
      </c>
      <c r="F9" s="89">
        <v>0.33</v>
      </c>
      <c r="G9" s="89">
        <v>0.34</v>
      </c>
      <c r="H9" s="89">
        <v>0.33</v>
      </c>
      <c r="I9" s="89">
        <v>0.34</v>
      </c>
      <c r="J9" s="89">
        <v>0.33</v>
      </c>
      <c r="K9" s="90">
        <v>3.03</v>
      </c>
      <c r="L9" s="142">
        <v>27</v>
      </c>
      <c r="M9" s="91">
        <v>82646688</v>
      </c>
      <c r="N9" s="92">
        <v>28110626.969999999</v>
      </c>
      <c r="O9"/>
    </row>
    <row r="10" spans="1:15" ht="18" customHeight="1" x14ac:dyDescent="0.25">
      <c r="A10" s="75"/>
      <c r="B10" s="76" t="s">
        <v>53</v>
      </c>
      <c r="C10" s="76" t="s">
        <v>54</v>
      </c>
      <c r="D10" s="89">
        <v>0.36</v>
      </c>
      <c r="E10" s="89">
        <v>0.38</v>
      </c>
      <c r="F10" s="89">
        <v>0.36</v>
      </c>
      <c r="G10" s="89">
        <v>0.37</v>
      </c>
      <c r="H10" s="89">
        <v>0.36</v>
      </c>
      <c r="I10" s="89">
        <v>0.37</v>
      </c>
      <c r="J10" s="89">
        <v>0.36</v>
      </c>
      <c r="K10" s="90">
        <v>2.78</v>
      </c>
      <c r="L10" s="142">
        <v>21</v>
      </c>
      <c r="M10" s="91">
        <v>24153083</v>
      </c>
      <c r="N10" s="92">
        <v>8865913.5399999991</v>
      </c>
      <c r="O10"/>
    </row>
    <row r="11" spans="1:15" ht="18" customHeight="1" x14ac:dyDescent="0.25">
      <c r="A11" s="75"/>
      <c r="B11" s="76" t="s">
        <v>100</v>
      </c>
      <c r="C11" s="76" t="s">
        <v>101</v>
      </c>
      <c r="D11" s="89">
        <v>0.08</v>
      </c>
      <c r="E11" s="89">
        <v>0.08</v>
      </c>
      <c r="F11" s="89">
        <v>0.08</v>
      </c>
      <c r="G11" s="89">
        <v>0.08</v>
      </c>
      <c r="H11" s="89">
        <v>0.08</v>
      </c>
      <c r="I11" s="89">
        <v>0.08</v>
      </c>
      <c r="J11" s="89">
        <v>0.08</v>
      </c>
      <c r="K11" s="90">
        <v>0</v>
      </c>
      <c r="L11" s="142">
        <v>13</v>
      </c>
      <c r="M11" s="91">
        <v>45751000</v>
      </c>
      <c r="N11" s="92">
        <v>3660080</v>
      </c>
      <c r="O11"/>
    </row>
    <row r="12" spans="1:15" ht="18" customHeight="1" x14ac:dyDescent="0.25">
      <c r="A12" s="75"/>
      <c r="B12" s="76" t="s">
        <v>181</v>
      </c>
      <c r="C12" s="76" t="s">
        <v>182</v>
      </c>
      <c r="D12" s="77">
        <v>2.13</v>
      </c>
      <c r="E12" s="89">
        <v>2.15</v>
      </c>
      <c r="F12" s="89">
        <v>2.13</v>
      </c>
      <c r="G12" s="89">
        <v>2.14</v>
      </c>
      <c r="H12" s="89">
        <v>2.12</v>
      </c>
      <c r="I12" s="89">
        <v>2.14</v>
      </c>
      <c r="J12" s="89">
        <v>2.13</v>
      </c>
      <c r="K12" s="90">
        <v>0.47</v>
      </c>
      <c r="L12" s="99">
        <v>112</v>
      </c>
      <c r="M12" s="91">
        <v>38019151</v>
      </c>
      <c r="N12" s="92">
        <v>81412634.109999999</v>
      </c>
      <c r="O12"/>
    </row>
    <row r="13" spans="1:15" ht="18" customHeight="1" x14ac:dyDescent="0.25">
      <c r="A13" s="75"/>
      <c r="B13" s="105" t="s">
        <v>200</v>
      </c>
      <c r="C13" s="76" t="s">
        <v>201</v>
      </c>
      <c r="D13" s="77">
        <v>3.99</v>
      </c>
      <c r="E13" s="89">
        <v>4</v>
      </c>
      <c r="F13" s="89">
        <v>3.95</v>
      </c>
      <c r="G13" s="89">
        <v>3.97</v>
      </c>
      <c r="H13" s="89">
        <v>3.99</v>
      </c>
      <c r="I13" s="89">
        <v>4</v>
      </c>
      <c r="J13" s="89">
        <v>3.99</v>
      </c>
      <c r="K13" s="90">
        <v>0.25</v>
      </c>
      <c r="L13" s="99">
        <v>117</v>
      </c>
      <c r="M13" s="91">
        <v>30428017</v>
      </c>
      <c r="N13" s="92">
        <v>120754668.8</v>
      </c>
      <c r="O13"/>
    </row>
    <row r="14" spans="1:15" ht="18" customHeight="1" x14ac:dyDescent="0.25">
      <c r="A14" s="75"/>
      <c r="B14" s="76" t="s">
        <v>55</v>
      </c>
      <c r="C14" s="76" t="s">
        <v>56</v>
      </c>
      <c r="D14" s="89">
        <v>0.81</v>
      </c>
      <c r="E14" s="89">
        <v>0.81</v>
      </c>
      <c r="F14" s="89">
        <v>0.8</v>
      </c>
      <c r="G14" s="89">
        <v>0.81</v>
      </c>
      <c r="H14" s="89">
        <v>0.8</v>
      </c>
      <c r="I14" s="89">
        <v>0.8</v>
      </c>
      <c r="J14" s="89">
        <v>0.8</v>
      </c>
      <c r="K14" s="90">
        <v>0</v>
      </c>
      <c r="L14" s="142">
        <v>7</v>
      </c>
      <c r="M14" s="91">
        <v>174490</v>
      </c>
      <c r="N14" s="92">
        <v>141112.88</v>
      </c>
      <c r="O14"/>
    </row>
    <row r="15" spans="1:15" ht="18" customHeight="1" x14ac:dyDescent="0.25">
      <c r="A15" s="75"/>
      <c r="B15" s="225" t="s">
        <v>57</v>
      </c>
      <c r="C15" s="226"/>
      <c r="D15" s="95"/>
      <c r="E15" s="95"/>
      <c r="F15" s="95"/>
      <c r="G15" s="95"/>
      <c r="H15" s="95"/>
      <c r="I15" s="95"/>
      <c r="J15" s="95"/>
      <c r="K15" s="95"/>
      <c r="L15" s="78">
        <f>SUM(L4:L14)</f>
        <v>378</v>
      </c>
      <c r="M15" s="78">
        <f>SUM(M4:M14)</f>
        <v>319078239</v>
      </c>
      <c r="N15" s="78">
        <f>SUM(N4:N14)</f>
        <v>337337638.64999998</v>
      </c>
      <c r="O15"/>
    </row>
    <row r="16" spans="1:15" ht="18" customHeight="1" x14ac:dyDescent="0.25">
      <c r="A16" s="75"/>
      <c r="B16" s="207" t="s">
        <v>58</v>
      </c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8"/>
      <c r="O16"/>
    </row>
    <row r="17" spans="1:15" ht="18" customHeight="1" x14ac:dyDescent="0.25">
      <c r="A17" s="75"/>
      <c r="B17" s="76" t="s">
        <v>210</v>
      </c>
      <c r="C17" s="76" t="s">
        <v>211</v>
      </c>
      <c r="D17" s="77">
        <v>15.98</v>
      </c>
      <c r="E17" s="89">
        <v>16</v>
      </c>
      <c r="F17" s="89">
        <v>15.96</v>
      </c>
      <c r="G17" s="89">
        <v>15.97</v>
      </c>
      <c r="H17" s="89">
        <v>15.98</v>
      </c>
      <c r="I17" s="89">
        <v>15.97</v>
      </c>
      <c r="J17" s="89">
        <v>15.98</v>
      </c>
      <c r="K17" s="90">
        <v>-0.06</v>
      </c>
      <c r="L17" s="99">
        <v>101</v>
      </c>
      <c r="M17" s="91">
        <v>6033581</v>
      </c>
      <c r="N17" s="92">
        <v>96379322.230000004</v>
      </c>
    </row>
    <row r="18" spans="1:15" ht="18" customHeight="1" x14ac:dyDescent="0.25">
      <c r="A18" s="75"/>
      <c r="B18" s="76" t="s">
        <v>59</v>
      </c>
      <c r="C18" s="76" t="s">
        <v>60</v>
      </c>
      <c r="D18" s="77">
        <v>4.63</v>
      </c>
      <c r="E18" s="89">
        <v>4.6500000000000004</v>
      </c>
      <c r="F18" s="89">
        <v>4.58</v>
      </c>
      <c r="G18" s="89">
        <v>4.5999999999999996</v>
      </c>
      <c r="H18" s="89">
        <v>4.63</v>
      </c>
      <c r="I18" s="89">
        <v>4.5999999999999996</v>
      </c>
      <c r="J18" s="89">
        <v>4.63</v>
      </c>
      <c r="K18" s="90">
        <v>-0.65</v>
      </c>
      <c r="L18" s="99">
        <v>19</v>
      </c>
      <c r="M18" s="91">
        <v>992894</v>
      </c>
      <c r="N18" s="92">
        <v>4568814.0199999996</v>
      </c>
    </row>
    <row r="19" spans="1:15" ht="18" customHeight="1" x14ac:dyDescent="0.25">
      <c r="A19" s="75"/>
      <c r="B19" s="209" t="s">
        <v>61</v>
      </c>
      <c r="C19" s="210"/>
      <c r="D19" s="95"/>
      <c r="E19" s="95"/>
      <c r="F19" s="95"/>
      <c r="G19" s="95"/>
      <c r="H19" s="95"/>
      <c r="I19" s="95"/>
      <c r="J19" s="95"/>
      <c r="K19" s="95"/>
      <c r="L19" s="78">
        <f>SUM(L17:L18)</f>
        <v>120</v>
      </c>
      <c r="M19" s="78">
        <f>SUM(M17:M18)</f>
        <v>7026475</v>
      </c>
      <c r="N19" s="78">
        <f>SUM(N17:N18)</f>
        <v>100948136.25</v>
      </c>
    </row>
    <row r="20" spans="1:15" ht="18" customHeight="1" x14ac:dyDescent="0.25">
      <c r="A20" s="75"/>
      <c r="B20" s="207" t="s">
        <v>63</v>
      </c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8"/>
    </row>
    <row r="21" spans="1:15" ht="18" customHeight="1" x14ac:dyDescent="0.25">
      <c r="A21" s="75"/>
      <c r="B21" s="76" t="s">
        <v>64</v>
      </c>
      <c r="C21" s="76" t="s">
        <v>65</v>
      </c>
      <c r="D21" s="77">
        <v>22.55</v>
      </c>
      <c r="E21" s="89">
        <v>22.7</v>
      </c>
      <c r="F21" s="89">
        <v>22.55</v>
      </c>
      <c r="G21" s="89">
        <v>22.6</v>
      </c>
      <c r="H21" s="89">
        <v>22.38</v>
      </c>
      <c r="I21" s="89">
        <v>22.6</v>
      </c>
      <c r="J21" s="89">
        <v>22.55</v>
      </c>
      <c r="K21" s="90">
        <v>0.22</v>
      </c>
      <c r="L21" s="99">
        <v>11</v>
      </c>
      <c r="M21" s="91">
        <v>120797</v>
      </c>
      <c r="N21" s="92">
        <v>2730485.4</v>
      </c>
    </row>
    <row r="22" spans="1:15" ht="18" customHeight="1" x14ac:dyDescent="0.25">
      <c r="A22" s="75"/>
      <c r="B22" s="76" t="s">
        <v>35</v>
      </c>
      <c r="C22" s="76" t="s">
        <v>66</v>
      </c>
      <c r="D22" s="77">
        <v>4.58</v>
      </c>
      <c r="E22" s="89">
        <v>4.58</v>
      </c>
      <c r="F22" s="89">
        <v>4.58</v>
      </c>
      <c r="G22" s="89">
        <v>4.58</v>
      </c>
      <c r="H22" s="89">
        <v>4.57</v>
      </c>
      <c r="I22" s="89">
        <v>4.58</v>
      </c>
      <c r="J22" s="89">
        <v>4.57</v>
      </c>
      <c r="K22" s="90">
        <v>0.22</v>
      </c>
      <c r="L22" s="99">
        <v>1</v>
      </c>
      <c r="M22" s="91">
        <v>1000</v>
      </c>
      <c r="N22" s="92">
        <v>4580</v>
      </c>
    </row>
    <row r="23" spans="1:15" ht="18" customHeight="1" x14ac:dyDescent="0.25">
      <c r="A23" s="75"/>
      <c r="B23" s="76" t="s">
        <v>69</v>
      </c>
      <c r="C23" s="76" t="s">
        <v>70</v>
      </c>
      <c r="D23" s="77">
        <v>0.54</v>
      </c>
      <c r="E23" s="89">
        <v>0.54</v>
      </c>
      <c r="F23" s="89">
        <v>0.54</v>
      </c>
      <c r="G23" s="89">
        <v>0.54</v>
      </c>
      <c r="H23" s="89">
        <v>0.54</v>
      </c>
      <c r="I23" s="89">
        <v>0.54</v>
      </c>
      <c r="J23" s="89">
        <v>0.54</v>
      </c>
      <c r="K23" s="90">
        <v>0</v>
      </c>
      <c r="L23" s="99">
        <v>1</v>
      </c>
      <c r="M23" s="91">
        <v>1000000</v>
      </c>
      <c r="N23" s="92">
        <v>540000</v>
      </c>
    </row>
    <row r="24" spans="1:15" ht="18" customHeight="1" x14ac:dyDescent="0.25">
      <c r="A24" s="75"/>
      <c r="B24" s="213" t="s">
        <v>71</v>
      </c>
      <c r="C24" s="214"/>
      <c r="D24" s="95"/>
      <c r="E24" s="95"/>
      <c r="F24" s="95"/>
      <c r="G24" s="95"/>
      <c r="H24" s="95"/>
      <c r="I24" s="95"/>
      <c r="J24" s="95"/>
      <c r="K24" s="95"/>
      <c r="L24" s="78">
        <f>SUM(L21:L23)</f>
        <v>13</v>
      </c>
      <c r="M24" s="78">
        <f>SUM(M21:M23)</f>
        <v>1121797</v>
      </c>
      <c r="N24" s="78">
        <f>SUM(N21:N23)</f>
        <v>3275065.4</v>
      </c>
    </row>
    <row r="25" spans="1:15" ht="18" customHeight="1" x14ac:dyDescent="0.25">
      <c r="B25" s="207" t="s">
        <v>72</v>
      </c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8"/>
    </row>
    <row r="26" spans="1:15" ht="18" customHeight="1" x14ac:dyDescent="0.25">
      <c r="B26" s="76" t="s">
        <v>254</v>
      </c>
      <c r="C26" s="76" t="s">
        <v>255</v>
      </c>
      <c r="D26" s="89">
        <v>6.35</v>
      </c>
      <c r="E26" s="89">
        <v>6.35</v>
      </c>
      <c r="F26" s="89">
        <v>6.28</v>
      </c>
      <c r="G26" s="89">
        <v>6.31</v>
      </c>
      <c r="H26" s="89">
        <v>6.35</v>
      </c>
      <c r="I26" s="113">
        <v>6.3</v>
      </c>
      <c r="J26" s="113">
        <v>6.35</v>
      </c>
      <c r="K26" s="114">
        <v>-0.79</v>
      </c>
      <c r="L26" s="118">
        <v>108</v>
      </c>
      <c r="M26" s="115">
        <v>10724218</v>
      </c>
      <c r="N26" s="116">
        <v>67653241.530000001</v>
      </c>
      <c r="O26"/>
    </row>
    <row r="27" spans="1:15" ht="18" customHeight="1" x14ac:dyDescent="0.25">
      <c r="B27" s="76" t="s">
        <v>262</v>
      </c>
      <c r="C27" s="76" t="s">
        <v>263</v>
      </c>
      <c r="D27" s="89">
        <v>2.2999999999999998</v>
      </c>
      <c r="E27" s="89">
        <v>2.2999999999999998</v>
      </c>
      <c r="F27" s="89">
        <v>2.29</v>
      </c>
      <c r="G27" s="89">
        <v>2.2999999999999998</v>
      </c>
      <c r="H27" s="89">
        <v>2.2999999999999998</v>
      </c>
      <c r="I27" s="113">
        <v>2.29</v>
      </c>
      <c r="J27" s="113">
        <v>2.2999999999999998</v>
      </c>
      <c r="K27" s="114">
        <v>-0.43</v>
      </c>
      <c r="L27" s="118">
        <v>9</v>
      </c>
      <c r="M27" s="115">
        <v>849559</v>
      </c>
      <c r="N27" s="116">
        <v>1950598.29</v>
      </c>
      <c r="O27"/>
    </row>
    <row r="28" spans="1:15" ht="18" customHeight="1" x14ac:dyDescent="0.25">
      <c r="B28" s="76" t="s">
        <v>75</v>
      </c>
      <c r="C28" s="76" t="s">
        <v>76</v>
      </c>
      <c r="D28" s="89">
        <v>7</v>
      </c>
      <c r="E28" s="89">
        <v>7.2</v>
      </c>
      <c r="F28" s="89">
        <v>7</v>
      </c>
      <c r="G28" s="89">
        <v>7.13</v>
      </c>
      <c r="H28" s="89">
        <v>6.81</v>
      </c>
      <c r="I28" s="113">
        <v>7.1</v>
      </c>
      <c r="J28" s="113">
        <v>6.95</v>
      </c>
      <c r="K28" s="114">
        <v>2.16</v>
      </c>
      <c r="L28" s="118">
        <v>18</v>
      </c>
      <c r="M28" s="115">
        <v>955057</v>
      </c>
      <c r="N28" s="116">
        <v>6813942.7599999998</v>
      </c>
    </row>
    <row r="29" spans="1:15" ht="18" customHeight="1" x14ac:dyDescent="0.25">
      <c r="A29" s="75"/>
      <c r="B29" s="209" t="s">
        <v>77</v>
      </c>
      <c r="C29" s="210"/>
      <c r="D29" s="95"/>
      <c r="E29" s="95"/>
      <c r="F29" s="95"/>
      <c r="G29" s="95"/>
      <c r="H29" s="95"/>
      <c r="I29" s="95"/>
      <c r="J29" s="95"/>
      <c r="K29" s="95"/>
      <c r="L29" s="78">
        <f>SUM(L26:L28)</f>
        <v>135</v>
      </c>
      <c r="M29" s="78">
        <f>SUM(M26:M28)</f>
        <v>12528834</v>
      </c>
      <c r="N29" s="78">
        <f>SUM(N26:N28)</f>
        <v>76417782.580000013</v>
      </c>
    </row>
    <row r="30" spans="1:15" ht="18" customHeight="1" x14ac:dyDescent="0.25">
      <c r="A30" s="75"/>
      <c r="B30" s="221" t="s">
        <v>78</v>
      </c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3"/>
      <c r="O30"/>
    </row>
    <row r="31" spans="1:15" ht="18" customHeight="1" x14ac:dyDescent="0.25">
      <c r="A31" s="75"/>
      <c r="B31" s="105" t="s">
        <v>304</v>
      </c>
      <c r="C31" s="105" t="s">
        <v>305</v>
      </c>
      <c r="D31" s="89">
        <v>12.39</v>
      </c>
      <c r="E31" s="89">
        <v>12.39</v>
      </c>
      <c r="F31" s="89">
        <v>12.3</v>
      </c>
      <c r="G31" s="89">
        <v>12.33</v>
      </c>
      <c r="H31" s="89">
        <v>12.44</v>
      </c>
      <c r="I31" s="113">
        <v>12.39</v>
      </c>
      <c r="J31" s="113">
        <v>12.42</v>
      </c>
      <c r="K31" s="114">
        <v>-0.24</v>
      </c>
      <c r="L31" s="118">
        <v>9</v>
      </c>
      <c r="M31" s="115">
        <v>154082</v>
      </c>
      <c r="N31" s="116">
        <v>1900155.99</v>
      </c>
      <c r="O31"/>
    </row>
    <row r="32" spans="1:15" ht="18" customHeight="1" x14ac:dyDescent="0.25">
      <c r="A32" s="75"/>
      <c r="B32" s="105" t="s">
        <v>252</v>
      </c>
      <c r="C32" s="105" t="s">
        <v>253</v>
      </c>
      <c r="D32" s="89">
        <v>67</v>
      </c>
      <c r="E32" s="89">
        <v>67</v>
      </c>
      <c r="F32" s="89">
        <v>66.2</v>
      </c>
      <c r="G32" s="89">
        <v>66.97</v>
      </c>
      <c r="H32" s="89">
        <v>67</v>
      </c>
      <c r="I32" s="113">
        <v>66.2</v>
      </c>
      <c r="J32" s="113">
        <v>67</v>
      </c>
      <c r="K32" s="114">
        <v>-1.19</v>
      </c>
      <c r="L32" s="118">
        <v>7</v>
      </c>
      <c r="M32" s="115">
        <v>17060</v>
      </c>
      <c r="N32" s="116">
        <v>1142486.6000000001</v>
      </c>
      <c r="O32"/>
    </row>
    <row r="33" spans="1:14" ht="16.5" customHeight="1" x14ac:dyDescent="0.25">
      <c r="A33" s="75"/>
      <c r="B33" s="209" t="s">
        <v>80</v>
      </c>
      <c r="C33" s="210"/>
      <c r="D33" s="215"/>
      <c r="E33" s="216"/>
      <c r="F33" s="216"/>
      <c r="G33" s="216"/>
      <c r="H33" s="216"/>
      <c r="I33" s="216"/>
      <c r="J33" s="216"/>
      <c r="K33" s="217"/>
      <c r="L33" s="78">
        <f>SUM(L31:L32)</f>
        <v>16</v>
      </c>
      <c r="M33" s="78">
        <f>SUM(M31:M32)</f>
        <v>171142</v>
      </c>
      <c r="N33" s="78">
        <f>SUM(N31:N32)</f>
        <v>3042642.59</v>
      </c>
    </row>
    <row r="34" spans="1:14" ht="18" customHeight="1" x14ac:dyDescent="0.25">
      <c r="A34" s="75"/>
      <c r="B34" s="221" t="s">
        <v>81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3"/>
    </row>
    <row r="35" spans="1:14" ht="18" customHeight="1" x14ac:dyDescent="0.25">
      <c r="A35" s="75"/>
      <c r="B35" s="76" t="s">
        <v>295</v>
      </c>
      <c r="C35" s="76" t="s">
        <v>296</v>
      </c>
      <c r="D35" s="89">
        <v>11</v>
      </c>
      <c r="E35" s="89">
        <v>11</v>
      </c>
      <c r="F35" s="89">
        <v>11</v>
      </c>
      <c r="G35" s="89">
        <v>11</v>
      </c>
      <c r="H35" s="89">
        <v>11</v>
      </c>
      <c r="I35" s="113">
        <v>11</v>
      </c>
      <c r="J35" s="113">
        <v>11</v>
      </c>
      <c r="K35" s="114">
        <v>0</v>
      </c>
      <c r="L35" s="118">
        <v>1</v>
      </c>
      <c r="M35" s="115">
        <v>2727</v>
      </c>
      <c r="N35" s="116">
        <v>29997</v>
      </c>
    </row>
    <row r="36" spans="1:14" ht="16.5" customHeight="1" x14ac:dyDescent="0.25">
      <c r="A36" s="75"/>
      <c r="B36" s="209" t="s">
        <v>264</v>
      </c>
      <c r="C36" s="210"/>
      <c r="D36" s="215"/>
      <c r="E36" s="216"/>
      <c r="F36" s="216"/>
      <c r="G36" s="216"/>
      <c r="H36" s="216"/>
      <c r="I36" s="216"/>
      <c r="J36" s="216"/>
      <c r="K36" s="217"/>
      <c r="L36" s="78">
        <f>SUM(L35:L35)</f>
        <v>1</v>
      </c>
      <c r="M36" s="78">
        <f>SUM(M35:M35)</f>
        <v>2727</v>
      </c>
      <c r="N36" s="78">
        <f>SUM(N35:N35)</f>
        <v>29997</v>
      </c>
    </row>
    <row r="37" spans="1:14" ht="18" customHeight="1" x14ac:dyDescent="0.25">
      <c r="A37" s="75"/>
      <c r="B37" s="211" t="s">
        <v>82</v>
      </c>
      <c r="C37" s="212"/>
      <c r="D37" s="79"/>
      <c r="E37" s="79"/>
      <c r="F37" s="79"/>
      <c r="G37" s="79"/>
      <c r="H37" s="79"/>
      <c r="I37" s="79"/>
      <c r="J37" s="79"/>
      <c r="K37" s="79"/>
      <c r="L37" s="80">
        <f>L35+L33+L29+L24+L19+L15</f>
        <v>663</v>
      </c>
      <c r="M37" s="80">
        <f t="shared" ref="M37:N37" si="0">M35+M33+M29+M24+M19+M15</f>
        <v>339929214</v>
      </c>
      <c r="N37" s="80">
        <f t="shared" si="0"/>
        <v>521051262.47000003</v>
      </c>
    </row>
    <row r="38" spans="1:14" ht="15.75" customHeight="1" x14ac:dyDescent="0.25">
      <c r="A38" s="75"/>
      <c r="B38" s="206" t="s">
        <v>316</v>
      </c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</row>
    <row r="39" spans="1:14" ht="24" customHeight="1" x14ac:dyDescent="0.25">
      <c r="A39" s="75"/>
      <c r="B39" s="119" t="s">
        <v>40</v>
      </c>
      <c r="C39" s="120" t="s">
        <v>41</v>
      </c>
      <c r="D39" s="120" t="s">
        <v>42</v>
      </c>
      <c r="E39" s="120" t="s">
        <v>43</v>
      </c>
      <c r="F39" s="120" t="s">
        <v>44</v>
      </c>
      <c r="G39" s="120" t="s">
        <v>45</v>
      </c>
      <c r="H39" s="120" t="s">
        <v>46</v>
      </c>
      <c r="I39" s="120" t="s">
        <v>47</v>
      </c>
      <c r="J39" s="121" t="s">
        <v>48</v>
      </c>
      <c r="K39" s="122" t="s">
        <v>32</v>
      </c>
      <c r="L39" s="123" t="s">
        <v>49</v>
      </c>
      <c r="M39" s="123" t="s">
        <v>50</v>
      </c>
      <c r="N39" s="120" t="s">
        <v>51</v>
      </c>
    </row>
    <row r="40" spans="1:14" ht="14.45" customHeight="1" x14ac:dyDescent="0.25">
      <c r="A40" s="75"/>
      <c r="B40" s="207" t="s">
        <v>52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8"/>
    </row>
    <row r="41" spans="1:14" ht="12.95" customHeight="1" x14ac:dyDescent="0.25">
      <c r="A41" s="75"/>
      <c r="B41" s="138" t="s">
        <v>306</v>
      </c>
      <c r="C41" s="138" t="s">
        <v>308</v>
      </c>
      <c r="D41" s="89">
        <v>0.52</v>
      </c>
      <c r="E41" s="145">
        <v>0.52</v>
      </c>
      <c r="F41" s="145">
        <v>0.51</v>
      </c>
      <c r="G41" s="145">
        <v>0.51</v>
      </c>
      <c r="H41" s="145">
        <v>0.51</v>
      </c>
      <c r="I41" s="145">
        <v>0.52</v>
      </c>
      <c r="J41" s="145">
        <v>0.51</v>
      </c>
      <c r="K41" s="146">
        <v>1.96</v>
      </c>
      <c r="L41" s="142">
        <v>83</v>
      </c>
      <c r="M41" s="143">
        <v>85262294</v>
      </c>
      <c r="N41" s="144">
        <v>43588683.850000001</v>
      </c>
    </row>
    <row r="42" spans="1:14" ht="14.45" customHeight="1" x14ac:dyDescent="0.25">
      <c r="A42" s="75"/>
      <c r="B42" s="225" t="s">
        <v>57</v>
      </c>
      <c r="C42" s="226"/>
      <c r="D42" s="215"/>
      <c r="E42" s="216"/>
      <c r="F42" s="216"/>
      <c r="G42" s="216"/>
      <c r="H42" s="216"/>
      <c r="I42" s="216"/>
      <c r="J42" s="216"/>
      <c r="K42" s="217"/>
      <c r="L42" s="78">
        <f>SUM(L41:L41)</f>
        <v>83</v>
      </c>
      <c r="M42" s="78">
        <f>SUM(M41:M41)</f>
        <v>85262294</v>
      </c>
      <c r="N42" s="78">
        <f>SUM(N41:N41)</f>
        <v>43588683.850000001</v>
      </c>
    </row>
    <row r="43" spans="1:14" ht="12.95" customHeight="1" x14ac:dyDescent="0.25">
      <c r="A43" s="75"/>
      <c r="B43" s="207" t="s">
        <v>63</v>
      </c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8"/>
    </row>
    <row r="44" spans="1:14" ht="12.95" customHeight="1" x14ac:dyDescent="0.25">
      <c r="A44" s="75"/>
      <c r="B44" s="49" t="s">
        <v>114</v>
      </c>
      <c r="C44" s="49" t="s">
        <v>115</v>
      </c>
      <c r="D44" s="89">
        <v>1.55</v>
      </c>
      <c r="E44" s="145">
        <v>1.55</v>
      </c>
      <c r="F44" s="145">
        <v>1.55</v>
      </c>
      <c r="G44" s="145">
        <v>1.55</v>
      </c>
      <c r="H44" s="145">
        <v>1.55</v>
      </c>
      <c r="I44" s="145">
        <v>1.55</v>
      </c>
      <c r="J44" s="145">
        <v>1.55</v>
      </c>
      <c r="K44" s="146">
        <v>0</v>
      </c>
      <c r="L44" s="142">
        <v>4</v>
      </c>
      <c r="M44" s="143">
        <v>4321</v>
      </c>
      <c r="N44" s="144">
        <v>6697.55</v>
      </c>
    </row>
    <row r="45" spans="1:14" ht="12.95" customHeight="1" x14ac:dyDescent="0.25">
      <c r="A45" s="75"/>
      <c r="B45" s="213" t="s">
        <v>71</v>
      </c>
      <c r="C45" s="214"/>
      <c r="D45" s="81"/>
      <c r="E45" s="81"/>
      <c r="F45" s="81"/>
      <c r="G45" s="81"/>
      <c r="H45" s="81"/>
      <c r="I45" s="81"/>
      <c r="J45" s="81"/>
      <c r="K45" s="81"/>
      <c r="L45" s="78">
        <f>SUM(L44)</f>
        <v>4</v>
      </c>
      <c r="M45" s="78">
        <f>SUM(M44)</f>
        <v>4321</v>
      </c>
      <c r="N45" s="78">
        <f>SUM(N44)</f>
        <v>6697.55</v>
      </c>
    </row>
    <row r="46" spans="1:14" ht="14.45" customHeight="1" x14ac:dyDescent="0.25">
      <c r="A46" s="75"/>
      <c r="B46" s="221" t="s">
        <v>78</v>
      </c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3"/>
    </row>
    <row r="47" spans="1:14" ht="14.45" customHeight="1" x14ac:dyDescent="0.25">
      <c r="A47" s="75"/>
      <c r="B47" s="49" t="s">
        <v>227</v>
      </c>
      <c r="C47" s="49" t="s">
        <v>228</v>
      </c>
      <c r="D47" s="89">
        <v>25</v>
      </c>
      <c r="E47" s="89">
        <v>25</v>
      </c>
      <c r="F47" s="89">
        <v>25</v>
      </c>
      <c r="G47" s="89">
        <v>25</v>
      </c>
      <c r="H47" s="89">
        <v>25.36</v>
      </c>
      <c r="I47" s="113">
        <v>25</v>
      </c>
      <c r="J47" s="113">
        <v>25.35</v>
      </c>
      <c r="K47" s="114">
        <v>-1.38</v>
      </c>
      <c r="L47" s="118">
        <v>1</v>
      </c>
      <c r="M47" s="115">
        <v>114110</v>
      </c>
      <c r="N47" s="116">
        <v>2852750</v>
      </c>
    </row>
    <row r="48" spans="1:14" ht="14.45" customHeight="1" x14ac:dyDescent="0.25">
      <c r="A48" s="75"/>
      <c r="B48" s="209" t="s">
        <v>80</v>
      </c>
      <c r="C48" s="210"/>
      <c r="D48" s="215"/>
      <c r="E48" s="216"/>
      <c r="F48" s="216"/>
      <c r="G48" s="216"/>
      <c r="H48" s="216"/>
      <c r="I48" s="216"/>
      <c r="J48" s="216"/>
      <c r="K48" s="217"/>
      <c r="L48" s="78">
        <f>SUM(L47)</f>
        <v>1</v>
      </c>
      <c r="M48" s="78">
        <f>SUM(M47)</f>
        <v>114110</v>
      </c>
      <c r="N48" s="78">
        <f>SUM(N47)</f>
        <v>2852750</v>
      </c>
    </row>
    <row r="49" spans="1:14" ht="12.95" customHeight="1" x14ac:dyDescent="0.25">
      <c r="A49" s="75"/>
      <c r="B49" s="207" t="s">
        <v>72</v>
      </c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8"/>
    </row>
    <row r="50" spans="1:14" ht="12.95" customHeight="1" x14ac:dyDescent="0.25">
      <c r="A50" s="75"/>
      <c r="B50" s="49" t="s">
        <v>83</v>
      </c>
      <c r="C50" s="49" t="s">
        <v>84</v>
      </c>
      <c r="D50" s="89">
        <v>2.9</v>
      </c>
      <c r="E50" s="89">
        <v>2.9</v>
      </c>
      <c r="F50" s="89">
        <v>2.9</v>
      </c>
      <c r="G50" s="89">
        <v>2.9</v>
      </c>
      <c r="H50" s="89">
        <v>2.9</v>
      </c>
      <c r="I50" s="89">
        <v>2.9</v>
      </c>
      <c r="J50" s="89">
        <v>2.9</v>
      </c>
      <c r="K50" s="114">
        <v>0</v>
      </c>
      <c r="L50" s="99">
        <v>17</v>
      </c>
      <c r="M50" s="91">
        <v>3850000</v>
      </c>
      <c r="N50" s="92">
        <v>11165000</v>
      </c>
    </row>
    <row r="51" spans="1:14" ht="12.95" customHeight="1" x14ac:dyDescent="0.25">
      <c r="A51" s="75"/>
      <c r="B51" s="147" t="s">
        <v>33</v>
      </c>
      <c r="C51" s="49" t="s">
        <v>85</v>
      </c>
      <c r="D51" s="89">
        <v>1.44</v>
      </c>
      <c r="E51" s="89">
        <v>1.45</v>
      </c>
      <c r="F51" s="89">
        <v>1.3</v>
      </c>
      <c r="G51" s="89">
        <v>1.3</v>
      </c>
      <c r="H51" s="89">
        <v>1.42</v>
      </c>
      <c r="I51" s="89">
        <v>1.3</v>
      </c>
      <c r="J51" s="89">
        <v>1.44</v>
      </c>
      <c r="K51" s="114">
        <v>-9.7200000000000006</v>
      </c>
      <c r="L51" s="99">
        <v>18</v>
      </c>
      <c r="M51" s="91">
        <v>2122619</v>
      </c>
      <c r="N51" s="92">
        <v>2762351.59</v>
      </c>
    </row>
    <row r="52" spans="1:14" ht="12.95" customHeight="1" x14ac:dyDescent="0.25">
      <c r="A52" s="75"/>
      <c r="B52" s="209" t="s">
        <v>77</v>
      </c>
      <c r="C52" s="210"/>
      <c r="D52" s="81"/>
      <c r="E52" s="81"/>
      <c r="F52" s="81"/>
      <c r="G52" s="81"/>
      <c r="H52" s="81"/>
      <c r="I52" s="81"/>
      <c r="J52" s="81"/>
      <c r="K52" s="81"/>
      <c r="L52" s="78">
        <f>SUM(L50:L51)</f>
        <v>35</v>
      </c>
      <c r="M52" s="78">
        <f>SUM(M50:M51)</f>
        <v>5972619</v>
      </c>
      <c r="N52" s="78">
        <f>SUM(N50:N51)</f>
        <v>13927351.59</v>
      </c>
    </row>
    <row r="53" spans="1:14" ht="19.5" customHeight="1" x14ac:dyDescent="0.25">
      <c r="A53" s="75"/>
      <c r="B53" s="211" t="s">
        <v>86</v>
      </c>
      <c r="C53" s="212"/>
      <c r="D53" s="79"/>
      <c r="E53" s="79"/>
      <c r="F53" s="79"/>
      <c r="G53" s="79"/>
      <c r="H53" s="79"/>
      <c r="I53" s="79"/>
      <c r="J53" s="79"/>
      <c r="K53" s="79"/>
      <c r="L53" s="80">
        <f>L52+L48+L45+L42</f>
        <v>123</v>
      </c>
      <c r="M53" s="80">
        <f t="shared" ref="M53:N53" si="1">M52+M48+M45+M42</f>
        <v>91353344</v>
      </c>
      <c r="N53" s="80">
        <f t="shared" si="1"/>
        <v>60375482.990000002</v>
      </c>
    </row>
    <row r="54" spans="1:14" ht="15.75" customHeight="1" x14ac:dyDescent="0.25">
      <c r="A54" s="75"/>
      <c r="B54" s="206" t="s">
        <v>317</v>
      </c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</row>
    <row r="55" spans="1:14" ht="24" customHeight="1" x14ac:dyDescent="0.25">
      <c r="A55" s="75"/>
      <c r="B55" s="119" t="s">
        <v>40</v>
      </c>
      <c r="C55" s="120" t="s">
        <v>41</v>
      </c>
      <c r="D55" s="120" t="s">
        <v>42</v>
      </c>
      <c r="E55" s="120" t="s">
        <v>43</v>
      </c>
      <c r="F55" s="120" t="s">
        <v>44</v>
      </c>
      <c r="G55" s="120" t="s">
        <v>45</v>
      </c>
      <c r="H55" s="120" t="s">
        <v>46</v>
      </c>
      <c r="I55" s="120" t="s">
        <v>47</v>
      </c>
      <c r="J55" s="121" t="s">
        <v>48</v>
      </c>
      <c r="K55" s="122" t="s">
        <v>32</v>
      </c>
      <c r="L55" s="123" t="s">
        <v>49</v>
      </c>
      <c r="M55" s="123" t="s">
        <v>50</v>
      </c>
      <c r="N55" s="120" t="s">
        <v>51</v>
      </c>
    </row>
    <row r="56" spans="1:14" ht="12.95" customHeight="1" x14ac:dyDescent="0.25">
      <c r="A56" s="75"/>
      <c r="B56" s="207" t="s">
        <v>63</v>
      </c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8"/>
    </row>
    <row r="57" spans="1:14" ht="12.95" customHeight="1" x14ac:dyDescent="0.25">
      <c r="A57" s="75"/>
      <c r="B57" s="49" t="s">
        <v>87</v>
      </c>
      <c r="C57" s="49" t="s">
        <v>88</v>
      </c>
      <c r="D57" s="89">
        <v>1.21</v>
      </c>
      <c r="E57" s="89">
        <v>1.21</v>
      </c>
      <c r="F57" s="89">
        <v>1.21</v>
      </c>
      <c r="G57" s="89">
        <v>1.21</v>
      </c>
      <c r="H57" s="89">
        <v>1.21</v>
      </c>
      <c r="I57" s="89">
        <v>1.21</v>
      </c>
      <c r="J57" s="89">
        <v>1.21</v>
      </c>
      <c r="K57" s="90">
        <v>0</v>
      </c>
      <c r="L57" s="142">
        <v>1</v>
      </c>
      <c r="M57" s="91">
        <v>850000</v>
      </c>
      <c r="N57" s="92">
        <v>1028500</v>
      </c>
    </row>
    <row r="58" spans="1:14" ht="12.95" customHeight="1" x14ac:dyDescent="0.25">
      <c r="A58" s="75"/>
      <c r="B58" s="49" t="s">
        <v>116</v>
      </c>
      <c r="C58" s="49" t="s">
        <v>117</v>
      </c>
      <c r="D58" s="89">
        <v>1.51</v>
      </c>
      <c r="E58" s="89">
        <v>1.51</v>
      </c>
      <c r="F58" s="89">
        <v>1.51</v>
      </c>
      <c r="G58" s="89">
        <v>1.51</v>
      </c>
      <c r="H58" s="89">
        <v>1.54</v>
      </c>
      <c r="I58" s="89">
        <v>1.51</v>
      </c>
      <c r="J58" s="89">
        <v>1.5</v>
      </c>
      <c r="K58" s="90">
        <v>0.67</v>
      </c>
      <c r="L58" s="142">
        <v>5</v>
      </c>
      <c r="M58" s="91">
        <v>62000</v>
      </c>
      <c r="N58" s="92">
        <v>93620</v>
      </c>
    </row>
    <row r="59" spans="1:14" ht="12.95" customHeight="1" x14ac:dyDescent="0.25">
      <c r="A59" s="75"/>
      <c r="B59" s="213" t="s">
        <v>71</v>
      </c>
      <c r="C59" s="214"/>
      <c r="D59" s="81"/>
      <c r="E59" s="81"/>
      <c r="F59" s="81"/>
      <c r="G59" s="81"/>
      <c r="H59" s="81"/>
      <c r="I59" s="81"/>
      <c r="J59" s="81"/>
      <c r="K59" s="81"/>
      <c r="L59" s="78">
        <f>SUM(L57:L58)</f>
        <v>6</v>
      </c>
      <c r="M59" s="78">
        <f>SUM(M57:M58)</f>
        <v>912000</v>
      </c>
      <c r="N59" s="78">
        <f>SUM(N57:N58)</f>
        <v>1122120</v>
      </c>
    </row>
    <row r="60" spans="1:14" ht="12.95" customHeight="1" x14ac:dyDescent="0.25">
      <c r="A60" s="75"/>
      <c r="B60" s="203" t="s">
        <v>72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5"/>
    </row>
    <row r="61" spans="1:14" ht="12.95" customHeight="1" x14ac:dyDescent="0.25">
      <c r="A61" s="75"/>
      <c r="B61" s="49" t="s">
        <v>191</v>
      </c>
      <c r="C61" s="49" t="s">
        <v>192</v>
      </c>
      <c r="D61" s="89">
        <v>1.4</v>
      </c>
      <c r="E61" s="89">
        <v>1.4</v>
      </c>
      <c r="F61" s="89">
        <v>1.37</v>
      </c>
      <c r="G61" s="89">
        <v>1.38</v>
      </c>
      <c r="H61" s="89">
        <v>1.4</v>
      </c>
      <c r="I61" s="89">
        <v>1.4</v>
      </c>
      <c r="J61" s="89">
        <v>1.4</v>
      </c>
      <c r="K61" s="90">
        <v>0</v>
      </c>
      <c r="L61" s="142">
        <v>3</v>
      </c>
      <c r="M61" s="91">
        <v>251120</v>
      </c>
      <c r="N61" s="92">
        <v>345684.4</v>
      </c>
    </row>
    <row r="62" spans="1:14" ht="12.95" customHeight="1" x14ac:dyDescent="0.25">
      <c r="A62" s="75"/>
      <c r="B62" s="49" t="s">
        <v>118</v>
      </c>
      <c r="C62" s="49" t="s">
        <v>119</v>
      </c>
      <c r="D62" s="53">
        <v>1.4</v>
      </c>
      <c r="E62" s="89">
        <v>1.4</v>
      </c>
      <c r="F62" s="89">
        <v>1.4</v>
      </c>
      <c r="G62" s="89">
        <v>1.4</v>
      </c>
      <c r="H62" s="89">
        <v>1.4</v>
      </c>
      <c r="I62" s="89">
        <v>1.4</v>
      </c>
      <c r="J62" s="89">
        <v>1.45</v>
      </c>
      <c r="K62" s="90">
        <v>-3.45</v>
      </c>
      <c r="L62" s="142">
        <v>2</v>
      </c>
      <c r="M62" s="91">
        <v>2000000</v>
      </c>
      <c r="N62" s="92">
        <v>2800000</v>
      </c>
    </row>
    <row r="63" spans="1:14" ht="12.95" customHeight="1" x14ac:dyDescent="0.25">
      <c r="A63" s="75"/>
      <c r="B63" s="49" t="s">
        <v>235</v>
      </c>
      <c r="C63" s="49" t="s">
        <v>236</v>
      </c>
      <c r="D63" s="89">
        <v>1.85</v>
      </c>
      <c r="E63" s="89">
        <v>1.85</v>
      </c>
      <c r="F63" s="89">
        <v>1.85</v>
      </c>
      <c r="G63" s="89">
        <v>1.85</v>
      </c>
      <c r="H63" s="89">
        <v>1.87</v>
      </c>
      <c r="I63" s="89">
        <v>1.85</v>
      </c>
      <c r="J63" s="89">
        <v>1.87</v>
      </c>
      <c r="K63" s="90">
        <v>-1.07</v>
      </c>
      <c r="L63" s="142">
        <v>5</v>
      </c>
      <c r="M63" s="91">
        <v>107530</v>
      </c>
      <c r="N63" s="92">
        <v>198930.5</v>
      </c>
    </row>
    <row r="64" spans="1:14" ht="12.95" customHeight="1" x14ac:dyDescent="0.25">
      <c r="A64" s="75"/>
      <c r="B64" s="49" t="s">
        <v>90</v>
      </c>
      <c r="C64" s="49" t="s">
        <v>91</v>
      </c>
      <c r="D64" s="53">
        <v>1.86</v>
      </c>
      <c r="E64" s="89">
        <v>1.86</v>
      </c>
      <c r="F64" s="89">
        <v>1.86</v>
      </c>
      <c r="G64" s="89">
        <v>1.86</v>
      </c>
      <c r="H64" s="89">
        <v>1.88</v>
      </c>
      <c r="I64" s="89">
        <v>1.86</v>
      </c>
      <c r="J64" s="89">
        <v>1.88</v>
      </c>
      <c r="K64" s="90">
        <v>-1.06</v>
      </c>
      <c r="L64" s="142">
        <v>3</v>
      </c>
      <c r="M64" s="91">
        <v>100000</v>
      </c>
      <c r="N64" s="92">
        <v>186000</v>
      </c>
    </row>
    <row r="65" spans="1:14" ht="12.95" customHeight="1" x14ac:dyDescent="0.25">
      <c r="A65" s="75"/>
      <c r="B65" s="49" t="s">
        <v>92</v>
      </c>
      <c r="C65" s="49" t="s">
        <v>93</v>
      </c>
      <c r="D65" s="89">
        <v>1.29</v>
      </c>
      <c r="E65" s="89">
        <v>1.29</v>
      </c>
      <c r="F65" s="89">
        <v>1.29</v>
      </c>
      <c r="G65" s="89">
        <v>1.29</v>
      </c>
      <c r="H65" s="89">
        <v>1.29</v>
      </c>
      <c r="I65" s="89">
        <v>1.29</v>
      </c>
      <c r="J65" s="89">
        <v>1.29</v>
      </c>
      <c r="K65" s="90">
        <v>0</v>
      </c>
      <c r="L65" s="142">
        <v>2</v>
      </c>
      <c r="M65" s="91">
        <v>223878</v>
      </c>
      <c r="N65" s="92">
        <v>288802.62</v>
      </c>
    </row>
    <row r="66" spans="1:14" ht="12.95" customHeight="1" x14ac:dyDescent="0.25">
      <c r="A66" s="75"/>
      <c r="B66" s="209" t="s">
        <v>77</v>
      </c>
      <c r="C66" s="210"/>
      <c r="D66" s="215"/>
      <c r="E66" s="216"/>
      <c r="F66" s="216"/>
      <c r="G66" s="216"/>
      <c r="H66" s="216"/>
      <c r="I66" s="216"/>
      <c r="J66" s="216"/>
      <c r="K66" s="217"/>
      <c r="L66" s="78">
        <f>SUM(L61:L65)</f>
        <v>15</v>
      </c>
      <c r="M66" s="78">
        <f>SUM(M61:M65)</f>
        <v>2682528</v>
      </c>
      <c r="N66" s="78">
        <f>SUM(N61:N65)</f>
        <v>3819417.52</v>
      </c>
    </row>
    <row r="67" spans="1:14" ht="12.95" customHeight="1" x14ac:dyDescent="0.25">
      <c r="A67" s="75"/>
      <c r="B67" s="221" t="s">
        <v>78</v>
      </c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3"/>
    </row>
    <row r="68" spans="1:14" ht="12.95" customHeight="1" x14ac:dyDescent="0.25">
      <c r="A68" s="75"/>
      <c r="B68" s="76" t="s">
        <v>173</v>
      </c>
      <c r="C68" s="76" t="s">
        <v>170</v>
      </c>
      <c r="D68" s="89">
        <v>18.88</v>
      </c>
      <c r="E68" s="89">
        <v>18.88</v>
      </c>
      <c r="F68" s="89">
        <v>18.649999999999999</v>
      </c>
      <c r="G68" s="89">
        <v>18.649999999999999</v>
      </c>
      <c r="H68" s="89">
        <v>18.670000000000002</v>
      </c>
      <c r="I68" s="89">
        <v>18.649999999999999</v>
      </c>
      <c r="J68" s="89">
        <v>18.649999999999999</v>
      </c>
      <c r="K68" s="114">
        <v>0</v>
      </c>
      <c r="L68" s="99">
        <v>6</v>
      </c>
      <c r="M68" s="91">
        <v>231798</v>
      </c>
      <c r="N68" s="92">
        <v>4323344.6500000004</v>
      </c>
    </row>
    <row r="69" spans="1:14" ht="12.95" customHeight="1" x14ac:dyDescent="0.25">
      <c r="A69" s="75"/>
      <c r="B69" s="209" t="s">
        <v>80</v>
      </c>
      <c r="C69" s="210"/>
      <c r="D69" s="215"/>
      <c r="E69" s="216"/>
      <c r="F69" s="216"/>
      <c r="G69" s="216"/>
      <c r="H69" s="216"/>
      <c r="I69" s="216"/>
      <c r="J69" s="216"/>
      <c r="K69" s="217"/>
      <c r="L69" s="78">
        <f>SUM(L68:L68)</f>
        <v>6</v>
      </c>
      <c r="M69" s="91">
        <f>SUM(M68:M68)</f>
        <v>231798</v>
      </c>
      <c r="N69" s="92">
        <f>SUM(N68:N68)</f>
        <v>4323344.6500000004</v>
      </c>
    </row>
    <row r="70" spans="1:14" ht="12.95" customHeight="1" x14ac:dyDescent="0.25">
      <c r="A70" s="75"/>
      <c r="B70" s="221" t="s">
        <v>81</v>
      </c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3"/>
    </row>
    <row r="71" spans="1:14" ht="12.95" customHeight="1" x14ac:dyDescent="0.25">
      <c r="A71" s="75"/>
      <c r="B71" s="76" t="s">
        <v>271</v>
      </c>
      <c r="C71" s="76" t="s">
        <v>272</v>
      </c>
      <c r="D71" s="89">
        <v>5.7</v>
      </c>
      <c r="E71" s="89">
        <v>5.7</v>
      </c>
      <c r="F71" s="89">
        <v>5.63</v>
      </c>
      <c r="G71" s="89">
        <v>5.65</v>
      </c>
      <c r="H71" s="89">
        <v>5.72</v>
      </c>
      <c r="I71" s="89">
        <v>5.68</v>
      </c>
      <c r="J71" s="89">
        <v>5.7</v>
      </c>
      <c r="K71" s="114">
        <v>-0.35</v>
      </c>
      <c r="L71" s="99">
        <v>49</v>
      </c>
      <c r="M71" s="91">
        <v>6431154</v>
      </c>
      <c r="N71" s="92">
        <v>36360933.859999999</v>
      </c>
    </row>
    <row r="72" spans="1:14" ht="12.95" customHeight="1" x14ac:dyDescent="0.25">
      <c r="A72" s="75"/>
      <c r="B72" s="209" t="s">
        <v>264</v>
      </c>
      <c r="C72" s="210"/>
      <c r="D72" s="215"/>
      <c r="E72" s="216"/>
      <c r="F72" s="216"/>
      <c r="G72" s="216"/>
      <c r="H72" s="216"/>
      <c r="I72" s="216"/>
      <c r="J72" s="216"/>
      <c r="K72" s="217"/>
      <c r="L72" s="78">
        <f>SUM(L71)</f>
        <v>49</v>
      </c>
      <c r="M72" s="91">
        <f>SUM(M71)</f>
        <v>6431154</v>
      </c>
      <c r="N72" s="92">
        <f>SUM(N71)</f>
        <v>36360933.859999999</v>
      </c>
    </row>
    <row r="73" spans="1:14" ht="21" customHeight="1" x14ac:dyDescent="0.25">
      <c r="A73" s="75"/>
      <c r="B73" s="211" t="s">
        <v>94</v>
      </c>
      <c r="C73" s="212"/>
      <c r="D73" s="79"/>
      <c r="E73" s="79"/>
      <c r="F73" s="79"/>
      <c r="G73" s="79"/>
      <c r="H73" s="79"/>
      <c r="I73" s="79"/>
      <c r="J73" s="79"/>
      <c r="K73" s="79"/>
      <c r="L73" s="80">
        <f>L72+L69+L66+L59</f>
        <v>76</v>
      </c>
      <c r="M73" s="80">
        <f t="shared" ref="M73:N73" si="2">M72+M69+M66+M59</f>
        <v>10257480</v>
      </c>
      <c r="N73" s="80">
        <f t="shared" si="2"/>
        <v>45625816.030000001</v>
      </c>
    </row>
    <row r="74" spans="1:14" ht="17.25" customHeight="1" x14ac:dyDescent="0.25">
      <c r="A74" s="75"/>
      <c r="B74" s="211" t="s">
        <v>95</v>
      </c>
      <c r="C74" s="212"/>
      <c r="D74" s="218"/>
      <c r="E74" s="219"/>
      <c r="F74" s="219"/>
      <c r="G74" s="219"/>
      <c r="H74" s="219"/>
      <c r="I74" s="219"/>
      <c r="J74" s="219"/>
      <c r="K74" s="220"/>
      <c r="L74" s="80">
        <f>L73+L53+L37</f>
        <v>862</v>
      </c>
      <c r="M74" s="80">
        <f>M73+M53+M37</f>
        <v>441540038</v>
      </c>
      <c r="N74" s="80">
        <f>N73+N53+N37</f>
        <v>627052561.49000001</v>
      </c>
    </row>
    <row r="76" spans="1:14" ht="18.75" customHeight="1" x14ac:dyDescent="0.25">
      <c r="N76" s="85"/>
    </row>
  </sheetData>
  <mergeCells count="43">
    <mergeCell ref="B46:N46"/>
    <mergeCell ref="B48:C48"/>
    <mergeCell ref="D48:K48"/>
    <mergeCell ref="B43:N43"/>
    <mergeCell ref="B45:C45"/>
    <mergeCell ref="B40:N40"/>
    <mergeCell ref="B42:C42"/>
    <mergeCell ref="D42:K42"/>
    <mergeCell ref="D33:K33"/>
    <mergeCell ref="B38:N38"/>
    <mergeCell ref="B37:C37"/>
    <mergeCell ref="B33:C33"/>
    <mergeCell ref="B34:N34"/>
    <mergeCell ref="B36:C36"/>
    <mergeCell ref="D36:K36"/>
    <mergeCell ref="B24:C24"/>
    <mergeCell ref="B25:N25"/>
    <mergeCell ref="B30:N30"/>
    <mergeCell ref="B29:C29"/>
    <mergeCell ref="B20:N20"/>
    <mergeCell ref="B1:N1"/>
    <mergeCell ref="B3:N3"/>
    <mergeCell ref="B15:C15"/>
    <mergeCell ref="B16:N16"/>
    <mergeCell ref="B19:C19"/>
    <mergeCell ref="B66:C66"/>
    <mergeCell ref="D66:K66"/>
    <mergeCell ref="B74:C74"/>
    <mergeCell ref="D74:K74"/>
    <mergeCell ref="B73:C73"/>
    <mergeCell ref="B67:N67"/>
    <mergeCell ref="B69:C69"/>
    <mergeCell ref="D69:K69"/>
    <mergeCell ref="B70:N70"/>
    <mergeCell ref="B72:C72"/>
    <mergeCell ref="D72:K72"/>
    <mergeCell ref="B60:N60"/>
    <mergeCell ref="B54:N54"/>
    <mergeCell ref="B49:N49"/>
    <mergeCell ref="B52:C52"/>
    <mergeCell ref="B53:C53"/>
    <mergeCell ref="B56:N56"/>
    <mergeCell ref="B59:C59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60"/>
  <sheetViews>
    <sheetView rightToLeft="1" topLeftCell="A40" zoomScale="110" zoomScaleNormal="110" workbookViewId="0">
      <selection activeCell="H16" sqref="H16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5" ht="16.5" customHeight="1" x14ac:dyDescent="0.25">
      <c r="B1" s="227" t="s">
        <v>311</v>
      </c>
      <c r="C1" s="227"/>
      <c r="D1" s="227"/>
      <c r="E1" s="227"/>
    </row>
    <row r="2" spans="2:5" ht="15.6" customHeight="1" x14ac:dyDescent="0.25">
      <c r="B2" s="51" t="s">
        <v>40</v>
      </c>
      <c r="C2" s="51" t="s">
        <v>41</v>
      </c>
      <c r="D2" s="51" t="s">
        <v>96</v>
      </c>
      <c r="E2" s="51" t="s">
        <v>97</v>
      </c>
    </row>
    <row r="3" spans="2:5" ht="12.95" customHeight="1" x14ac:dyDescent="0.25">
      <c r="B3" s="228" t="s">
        <v>52</v>
      </c>
      <c r="C3" s="229"/>
      <c r="D3" s="229"/>
      <c r="E3" s="230"/>
    </row>
    <row r="4" spans="2:5" ht="12.95" customHeight="1" x14ac:dyDescent="0.25">
      <c r="B4" s="49" t="s">
        <v>98</v>
      </c>
      <c r="C4" s="49" t="s">
        <v>99</v>
      </c>
      <c r="D4" s="53">
        <v>0.95</v>
      </c>
      <c r="E4" s="53">
        <v>0.95</v>
      </c>
    </row>
    <row r="5" spans="2:5" ht="12.95" customHeight="1" x14ac:dyDescent="0.25">
      <c r="B5" s="76" t="s">
        <v>260</v>
      </c>
      <c r="C5" s="96" t="s">
        <v>261</v>
      </c>
      <c r="D5" s="89">
        <v>1.35</v>
      </c>
      <c r="E5" s="89">
        <v>1.35</v>
      </c>
    </row>
    <row r="6" spans="2:5" ht="12.95" customHeight="1" x14ac:dyDescent="0.25">
      <c r="B6" s="76" t="s">
        <v>279</v>
      </c>
      <c r="C6" s="76" t="s">
        <v>285</v>
      </c>
      <c r="D6" s="89">
        <v>1.75</v>
      </c>
      <c r="E6" s="89">
        <v>1.75</v>
      </c>
    </row>
    <row r="7" spans="2:5" ht="12.95" customHeight="1" x14ac:dyDescent="0.25">
      <c r="B7" s="231" t="s">
        <v>62</v>
      </c>
      <c r="C7" s="232"/>
      <c r="D7" s="232"/>
      <c r="E7" s="233"/>
    </row>
    <row r="8" spans="2:5" ht="12.95" customHeight="1" x14ac:dyDescent="0.25">
      <c r="B8" s="76" t="s">
        <v>214</v>
      </c>
      <c r="C8" s="76" t="s">
        <v>215</v>
      </c>
      <c r="D8" s="53">
        <v>0.72</v>
      </c>
      <c r="E8" s="53">
        <v>0.72</v>
      </c>
    </row>
    <row r="9" spans="2:5" ht="12.95" customHeight="1" x14ac:dyDescent="0.25">
      <c r="B9" s="76" t="s">
        <v>184</v>
      </c>
      <c r="C9" s="76" t="s">
        <v>183</v>
      </c>
      <c r="D9" s="53">
        <v>0.87</v>
      </c>
      <c r="E9" s="153">
        <v>0.87</v>
      </c>
    </row>
    <row r="10" spans="2:5" ht="12.95" customHeight="1" x14ac:dyDescent="0.25">
      <c r="B10" s="76" t="s">
        <v>278</v>
      </c>
      <c r="C10" s="76" t="s">
        <v>277</v>
      </c>
      <c r="D10" s="53">
        <v>0.51</v>
      </c>
      <c r="E10" s="153">
        <v>0.67</v>
      </c>
    </row>
    <row r="11" spans="2:5" ht="12.95" customHeight="1" x14ac:dyDescent="0.25">
      <c r="B11" s="231" t="s">
        <v>63</v>
      </c>
      <c r="C11" s="232"/>
      <c r="D11" s="232"/>
      <c r="E11" s="233"/>
    </row>
    <row r="12" spans="2:5" ht="12.95" customHeight="1" x14ac:dyDescent="0.25">
      <c r="B12" s="76" t="s">
        <v>67</v>
      </c>
      <c r="C12" s="76" t="s">
        <v>68</v>
      </c>
      <c r="D12" s="89">
        <v>7</v>
      </c>
      <c r="E12" s="89">
        <v>7</v>
      </c>
    </row>
    <row r="13" spans="2:5" ht="12.95" customHeight="1" x14ac:dyDescent="0.25">
      <c r="B13" s="76" t="s">
        <v>256</v>
      </c>
      <c r="C13" s="76" t="s">
        <v>257</v>
      </c>
      <c r="D13" s="89">
        <v>0.69</v>
      </c>
      <c r="E13" s="89">
        <v>0.69</v>
      </c>
    </row>
    <row r="14" spans="2:5" ht="12.95" customHeight="1" x14ac:dyDescent="0.25">
      <c r="B14" s="231" t="s">
        <v>72</v>
      </c>
      <c r="C14" s="232"/>
      <c r="D14" s="232"/>
      <c r="E14" s="233"/>
    </row>
    <row r="15" spans="2:5" ht="12.95" customHeight="1" x14ac:dyDescent="0.25">
      <c r="B15" s="76" t="s">
        <v>102</v>
      </c>
      <c r="C15" s="76" t="s">
        <v>103</v>
      </c>
      <c r="D15" s="53">
        <v>5.04</v>
      </c>
      <c r="E15" s="53">
        <v>5.04</v>
      </c>
    </row>
    <row r="16" spans="2:5" ht="12.95" customHeight="1" x14ac:dyDescent="0.25">
      <c r="B16" s="76" t="s">
        <v>207</v>
      </c>
      <c r="C16" s="76" t="s">
        <v>208</v>
      </c>
      <c r="D16" s="53">
        <v>22.71</v>
      </c>
      <c r="E16" s="53">
        <v>22.5</v>
      </c>
    </row>
    <row r="17" spans="2:5" ht="12.95" customHeight="1" x14ac:dyDescent="0.25">
      <c r="B17" s="76" t="s">
        <v>104</v>
      </c>
      <c r="C17" s="76" t="s">
        <v>105</v>
      </c>
      <c r="D17" s="53">
        <v>2</v>
      </c>
      <c r="E17" s="53">
        <v>2</v>
      </c>
    </row>
    <row r="18" spans="2:5" ht="12.95" customHeight="1" x14ac:dyDescent="0.25">
      <c r="B18" s="76" t="s">
        <v>237</v>
      </c>
      <c r="C18" s="76" t="s">
        <v>238</v>
      </c>
      <c r="D18" s="53">
        <v>2.1</v>
      </c>
      <c r="E18" s="53">
        <v>2.04</v>
      </c>
    </row>
    <row r="19" spans="2:5" ht="12.95" customHeight="1" x14ac:dyDescent="0.25">
      <c r="B19" s="76" t="s">
        <v>73</v>
      </c>
      <c r="C19" s="76" t="s">
        <v>74</v>
      </c>
      <c r="D19" s="53">
        <v>5.57</v>
      </c>
      <c r="E19" s="53">
        <v>2.7</v>
      </c>
    </row>
    <row r="20" spans="2:5" ht="12.95" customHeight="1" x14ac:dyDescent="0.25">
      <c r="B20" s="231" t="s">
        <v>78</v>
      </c>
      <c r="C20" s="232"/>
      <c r="D20" s="232"/>
      <c r="E20" s="233"/>
    </row>
    <row r="21" spans="2:5" ht="12.95" customHeight="1" x14ac:dyDescent="0.25">
      <c r="B21" s="76" t="s">
        <v>39</v>
      </c>
      <c r="C21" s="76" t="s">
        <v>79</v>
      </c>
      <c r="D21" s="145">
        <v>102</v>
      </c>
      <c r="E21" s="145">
        <v>102</v>
      </c>
    </row>
    <row r="22" spans="2:5" ht="12.95" customHeight="1" x14ac:dyDescent="0.25">
      <c r="B22" s="105" t="s">
        <v>229</v>
      </c>
      <c r="C22" s="105" t="s">
        <v>230</v>
      </c>
      <c r="D22" s="53">
        <v>13.75</v>
      </c>
      <c r="E22" s="53">
        <v>13.75</v>
      </c>
    </row>
    <row r="23" spans="2:5" x14ac:dyDescent="0.25">
      <c r="B23" s="231" t="s">
        <v>81</v>
      </c>
      <c r="C23" s="232"/>
      <c r="D23" s="232"/>
      <c r="E23" s="233"/>
    </row>
    <row r="24" spans="2:5" x14ac:dyDescent="0.25">
      <c r="B24" s="76" t="s">
        <v>106</v>
      </c>
      <c r="C24" s="76" t="s">
        <v>107</v>
      </c>
      <c r="D24" s="89">
        <v>2.11</v>
      </c>
      <c r="E24" s="89">
        <v>2.11</v>
      </c>
    </row>
    <row r="25" spans="2:5" ht="12.95" customHeight="1" x14ac:dyDescent="0.25">
      <c r="B25" s="76" t="s">
        <v>216</v>
      </c>
      <c r="C25" s="76" t="s">
        <v>217</v>
      </c>
      <c r="D25" s="145">
        <v>5.99</v>
      </c>
      <c r="E25" s="145">
        <v>5.99</v>
      </c>
    </row>
    <row r="26" spans="2:5" ht="15.6" customHeight="1" x14ac:dyDescent="0.25">
      <c r="B26" s="236" t="s">
        <v>312</v>
      </c>
      <c r="C26" s="236"/>
      <c r="D26" s="236"/>
      <c r="E26" s="236"/>
    </row>
    <row r="27" spans="2:5" ht="15.6" customHeight="1" x14ac:dyDescent="0.25">
      <c r="B27" s="51" t="s">
        <v>40</v>
      </c>
      <c r="C27" s="51" t="s">
        <v>41</v>
      </c>
      <c r="D27" s="51" t="s">
        <v>96</v>
      </c>
      <c r="E27" s="51" t="s">
        <v>97</v>
      </c>
    </row>
    <row r="28" spans="2:5" ht="14.1" customHeight="1" x14ac:dyDescent="0.25">
      <c r="B28" s="228" t="s">
        <v>52</v>
      </c>
      <c r="C28" s="229"/>
      <c r="D28" s="229"/>
      <c r="E28" s="230"/>
    </row>
    <row r="29" spans="2:5" ht="14.1" customHeight="1" x14ac:dyDescent="0.25">
      <c r="B29" s="49" t="s">
        <v>108</v>
      </c>
      <c r="C29" s="49" t="s">
        <v>109</v>
      </c>
      <c r="D29" s="50">
        <v>0.94</v>
      </c>
      <c r="E29" s="50">
        <v>0.94</v>
      </c>
    </row>
    <row r="30" spans="2:5" ht="14.1" customHeight="1" x14ac:dyDescent="0.25">
      <c r="B30" s="49" t="s">
        <v>110</v>
      </c>
      <c r="C30" s="49" t="s">
        <v>111</v>
      </c>
      <c r="D30" s="53">
        <v>0.75</v>
      </c>
      <c r="E30" s="53">
        <v>0.75</v>
      </c>
    </row>
    <row r="31" spans="2:5" ht="14.1" customHeight="1" x14ac:dyDescent="0.25">
      <c r="B31" s="49" t="s">
        <v>112</v>
      </c>
      <c r="C31" s="49" t="s">
        <v>113</v>
      </c>
      <c r="D31" s="50">
        <v>1</v>
      </c>
      <c r="E31" s="50">
        <v>1</v>
      </c>
    </row>
    <row r="32" spans="2:5" ht="14.1" customHeight="1" x14ac:dyDescent="0.25">
      <c r="B32" s="49" t="s">
        <v>175</v>
      </c>
      <c r="C32" s="49" t="s">
        <v>176</v>
      </c>
      <c r="D32" s="94">
        <v>1</v>
      </c>
      <c r="E32" s="50">
        <v>1</v>
      </c>
    </row>
    <row r="33" spans="2:5" ht="14.1" customHeight="1" x14ac:dyDescent="0.25">
      <c r="B33" s="49" t="s">
        <v>212</v>
      </c>
      <c r="C33" s="49" t="s">
        <v>213</v>
      </c>
      <c r="D33" s="113">
        <v>1.05</v>
      </c>
      <c r="E33" s="113">
        <v>1.05</v>
      </c>
    </row>
    <row r="34" spans="2:5" ht="14.1" customHeight="1" x14ac:dyDescent="0.25">
      <c r="B34" s="76" t="s">
        <v>258</v>
      </c>
      <c r="C34" s="76" t="s">
        <v>259</v>
      </c>
      <c r="D34" s="89">
        <v>1</v>
      </c>
      <c r="E34" s="89">
        <v>1</v>
      </c>
    </row>
    <row r="35" spans="2:5" ht="14.1" customHeight="1" x14ac:dyDescent="0.25">
      <c r="B35" s="49" t="s">
        <v>265</v>
      </c>
      <c r="C35" s="49" t="s">
        <v>266</v>
      </c>
      <c r="D35" s="89">
        <v>1.01</v>
      </c>
      <c r="E35" s="89">
        <v>1.01</v>
      </c>
    </row>
    <row r="36" spans="2:5" ht="14.1" customHeight="1" x14ac:dyDescent="0.25">
      <c r="B36" s="49" t="s">
        <v>273</v>
      </c>
      <c r="C36" s="49" t="s">
        <v>274</v>
      </c>
      <c r="D36" s="89">
        <v>0.11</v>
      </c>
      <c r="E36" s="89">
        <v>0.11</v>
      </c>
    </row>
    <row r="37" spans="2:5" ht="14.1" customHeight="1" x14ac:dyDescent="0.25">
      <c r="B37" s="49" t="s">
        <v>242</v>
      </c>
      <c r="C37" s="49" t="s">
        <v>243</v>
      </c>
      <c r="D37" s="89">
        <v>0.05</v>
      </c>
      <c r="E37" s="89">
        <v>0.05</v>
      </c>
    </row>
    <row r="38" spans="2:5" ht="14.1" customHeight="1" x14ac:dyDescent="0.25">
      <c r="B38" s="147" t="s">
        <v>204</v>
      </c>
      <c r="C38" s="147" t="s">
        <v>205</v>
      </c>
      <c r="D38" s="89">
        <v>7.0000000000000007E-2</v>
      </c>
      <c r="E38" s="89">
        <v>7.0000000000000007E-2</v>
      </c>
    </row>
    <row r="39" spans="2:5" ht="14.1" customHeight="1" x14ac:dyDescent="0.25">
      <c r="B39" s="138" t="s">
        <v>275</v>
      </c>
      <c r="C39" s="138" t="s">
        <v>276</v>
      </c>
      <c r="D39" s="145">
        <v>1</v>
      </c>
      <c r="E39" s="145">
        <v>1</v>
      </c>
    </row>
    <row r="40" spans="2:5" ht="14.1" customHeight="1" x14ac:dyDescent="0.25">
      <c r="B40" s="138" t="s">
        <v>293</v>
      </c>
      <c r="C40" s="138" t="s">
        <v>294</v>
      </c>
      <c r="D40" s="145">
        <v>0.85</v>
      </c>
      <c r="E40" s="145">
        <v>0.85</v>
      </c>
    </row>
    <row r="41" spans="2:5" ht="14.1" customHeight="1" x14ac:dyDescent="0.25">
      <c r="B41" s="138" t="s">
        <v>319</v>
      </c>
      <c r="C41" s="138" t="s">
        <v>307</v>
      </c>
      <c r="D41" s="145">
        <v>1</v>
      </c>
      <c r="E41" s="145">
        <v>1</v>
      </c>
    </row>
    <row r="42" spans="2:5" ht="14.1" customHeight="1" x14ac:dyDescent="0.25">
      <c r="B42" s="138" t="s">
        <v>320</v>
      </c>
      <c r="C42" s="138" t="s">
        <v>321</v>
      </c>
      <c r="D42" s="145">
        <v>0.09</v>
      </c>
      <c r="E42" s="145">
        <v>0.09</v>
      </c>
    </row>
    <row r="43" spans="2:5" ht="14.1" customHeight="1" x14ac:dyDescent="0.25">
      <c r="B43" s="76" t="s">
        <v>225</v>
      </c>
      <c r="C43" s="76" t="s">
        <v>226</v>
      </c>
      <c r="D43" s="145">
        <v>0.2</v>
      </c>
      <c r="E43" s="145">
        <v>0.2</v>
      </c>
    </row>
    <row r="44" spans="2:5" ht="14.1" customHeight="1" x14ac:dyDescent="0.25">
      <c r="B44" s="49" t="s">
        <v>222</v>
      </c>
      <c r="C44" s="49" t="s">
        <v>223</v>
      </c>
      <c r="D44" s="145">
        <v>0.27</v>
      </c>
      <c r="E44" s="145">
        <v>0.27</v>
      </c>
    </row>
    <row r="45" spans="2:5" ht="12.75" customHeight="1" x14ac:dyDescent="0.25">
      <c r="B45" s="236" t="s">
        <v>312</v>
      </c>
      <c r="C45" s="236"/>
      <c r="D45" s="236"/>
      <c r="E45" s="236"/>
    </row>
    <row r="46" spans="2:5" ht="15.6" customHeight="1" x14ac:dyDescent="0.25">
      <c r="B46" s="51" t="s">
        <v>40</v>
      </c>
      <c r="C46" s="51" t="s">
        <v>41</v>
      </c>
      <c r="D46" s="51" t="s">
        <v>96</v>
      </c>
      <c r="E46" s="51" t="s">
        <v>97</v>
      </c>
    </row>
    <row r="47" spans="2:5" ht="14.1" customHeight="1" x14ac:dyDescent="0.25">
      <c r="B47" s="231" t="s">
        <v>174</v>
      </c>
      <c r="C47" s="232"/>
      <c r="D47" s="232"/>
      <c r="E47" s="233"/>
    </row>
    <row r="48" spans="2:5" ht="14.1" customHeight="1" x14ac:dyDescent="0.25">
      <c r="B48" s="52" t="s">
        <v>299</v>
      </c>
      <c r="C48" s="52" t="s">
        <v>301</v>
      </c>
      <c r="D48" s="89">
        <v>1.26</v>
      </c>
      <c r="E48" s="89">
        <v>1.26</v>
      </c>
    </row>
    <row r="49" spans="2:5" ht="14.1" customHeight="1" x14ac:dyDescent="0.25">
      <c r="B49" s="52" t="s">
        <v>186</v>
      </c>
      <c r="C49" s="52" t="s">
        <v>187</v>
      </c>
      <c r="D49" s="149">
        <v>0.69</v>
      </c>
      <c r="E49" s="150">
        <v>0.69</v>
      </c>
    </row>
    <row r="50" spans="2:5" ht="14.1" customHeight="1" x14ac:dyDescent="0.25">
      <c r="B50" s="234" t="s">
        <v>63</v>
      </c>
      <c r="C50" s="232"/>
      <c r="D50" s="232"/>
      <c r="E50" s="235"/>
    </row>
    <row r="51" spans="2:5" ht="14.1" customHeight="1" x14ac:dyDescent="0.25">
      <c r="B51" s="49" t="s">
        <v>250</v>
      </c>
      <c r="C51" s="49" t="s">
        <v>251</v>
      </c>
      <c r="D51" s="89">
        <v>1</v>
      </c>
      <c r="E51" s="89">
        <v>1</v>
      </c>
    </row>
    <row r="52" spans="2:5" ht="14.1" customHeight="1" x14ac:dyDescent="0.25">
      <c r="B52" s="231" t="s">
        <v>72</v>
      </c>
      <c r="C52" s="232"/>
      <c r="D52" s="232"/>
      <c r="E52" s="233"/>
    </row>
    <row r="53" spans="2:5" ht="14.1" customHeight="1" x14ac:dyDescent="0.25">
      <c r="B53" s="49" t="s">
        <v>231</v>
      </c>
      <c r="C53" s="127" t="s">
        <v>232</v>
      </c>
      <c r="D53" s="53">
        <v>100</v>
      </c>
      <c r="E53" s="53">
        <v>100</v>
      </c>
    </row>
    <row r="54" spans="2:5" ht="14.1" customHeight="1" x14ac:dyDescent="0.25">
      <c r="B54" s="49" t="s">
        <v>193</v>
      </c>
      <c r="C54" s="49" t="s">
        <v>194</v>
      </c>
      <c r="D54" s="53">
        <v>3</v>
      </c>
      <c r="E54" s="53">
        <v>3</v>
      </c>
    </row>
    <row r="55" spans="2:5" ht="14.1" customHeight="1" x14ac:dyDescent="0.25">
      <c r="B55" s="236" t="s">
        <v>313</v>
      </c>
      <c r="C55" s="236"/>
      <c r="D55" s="236"/>
      <c r="E55" s="236"/>
    </row>
    <row r="56" spans="2:5" ht="14.1" customHeight="1" x14ac:dyDescent="0.25">
      <c r="B56" s="51" t="s">
        <v>40</v>
      </c>
      <c r="C56" s="51" t="s">
        <v>41</v>
      </c>
      <c r="D56" s="51" t="s">
        <v>96</v>
      </c>
      <c r="E56" s="51" t="s">
        <v>97</v>
      </c>
    </row>
    <row r="57" spans="2:5" ht="14.1" customHeight="1" x14ac:dyDescent="0.25">
      <c r="B57" s="231" t="s">
        <v>72</v>
      </c>
      <c r="C57" s="232"/>
      <c r="D57" s="232"/>
      <c r="E57" s="233"/>
    </row>
    <row r="58" spans="2:5" ht="14.1" customHeight="1" x14ac:dyDescent="0.25">
      <c r="B58" s="76" t="s">
        <v>34</v>
      </c>
      <c r="C58" s="76" t="s">
        <v>89</v>
      </c>
      <c r="D58" s="53">
        <v>1.4</v>
      </c>
      <c r="E58" s="53">
        <v>1.4</v>
      </c>
    </row>
    <row r="59" spans="2:5" ht="14.1" customHeight="1" x14ac:dyDescent="0.25">
      <c r="B59" s="231" t="s">
        <v>297</v>
      </c>
      <c r="C59" s="232"/>
      <c r="D59" s="232"/>
      <c r="E59" s="233"/>
    </row>
    <row r="60" spans="2:5" ht="14.1" customHeight="1" x14ac:dyDescent="0.25">
      <c r="B60" s="76" t="s">
        <v>233</v>
      </c>
      <c r="C60" s="76" t="s">
        <v>234</v>
      </c>
      <c r="D60" s="53">
        <v>25.06</v>
      </c>
      <c r="E60" s="53">
        <v>24.3</v>
      </c>
    </row>
  </sheetData>
  <mergeCells count="16">
    <mergeCell ref="B59:E59"/>
    <mergeCell ref="B52:E52"/>
    <mergeCell ref="B47:E47"/>
    <mergeCell ref="B50:E50"/>
    <mergeCell ref="B11:E11"/>
    <mergeCell ref="B57:E57"/>
    <mergeCell ref="B26:E26"/>
    <mergeCell ref="B28:E28"/>
    <mergeCell ref="B55:E55"/>
    <mergeCell ref="B45:E45"/>
    <mergeCell ref="B1:E1"/>
    <mergeCell ref="B3:E3"/>
    <mergeCell ref="B14:E14"/>
    <mergeCell ref="B23:E23"/>
    <mergeCell ref="B20:E20"/>
    <mergeCell ref="B7:E7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7"/>
  <sheetViews>
    <sheetView rightToLeft="1" workbookViewId="0">
      <selection activeCell="L8" sqref="L8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8" t="s">
        <v>322</v>
      </c>
      <c r="C1" s="268"/>
    </row>
    <row r="2" spans="2:6" ht="18" customHeight="1" x14ac:dyDescent="0.3">
      <c r="B2" s="269" t="s">
        <v>323</v>
      </c>
      <c r="C2" s="269"/>
      <c r="D2" s="269"/>
      <c r="E2" s="269"/>
    </row>
    <row r="3" spans="2:6" ht="21.95" customHeight="1" x14ac:dyDescent="0.3">
      <c r="B3" s="268"/>
      <c r="C3" s="268"/>
      <c r="D3" s="268"/>
    </row>
    <row r="4" spans="2:6" ht="21.95" customHeight="1" x14ac:dyDescent="0.3">
      <c r="B4" s="270" t="s">
        <v>324</v>
      </c>
      <c r="C4" s="270"/>
      <c r="D4" s="270"/>
      <c r="E4" s="270"/>
      <c r="F4" s="270"/>
    </row>
    <row r="5" spans="2:6" x14ac:dyDescent="0.3">
      <c r="B5" s="271" t="s">
        <v>28</v>
      </c>
      <c r="C5" s="272" t="s">
        <v>41</v>
      </c>
      <c r="D5" s="272" t="s">
        <v>49</v>
      </c>
      <c r="E5" s="272" t="s">
        <v>31</v>
      </c>
      <c r="F5" s="272" t="s">
        <v>51</v>
      </c>
    </row>
    <row r="6" spans="2:6" ht="21.95" customHeight="1" x14ac:dyDescent="0.3">
      <c r="B6" s="273" t="s">
        <v>52</v>
      </c>
      <c r="C6" s="274"/>
      <c r="D6" s="274"/>
      <c r="E6" s="274"/>
      <c r="F6" s="275"/>
    </row>
    <row r="7" spans="2:6" ht="21.95" customHeight="1" x14ac:dyDescent="0.3">
      <c r="B7" s="276" t="s">
        <v>325</v>
      </c>
      <c r="C7" s="277" t="s">
        <v>290</v>
      </c>
      <c r="D7" s="278">
        <v>2</v>
      </c>
      <c r="E7" s="278">
        <v>2000000</v>
      </c>
      <c r="F7" s="278">
        <v>1180000</v>
      </c>
    </row>
    <row r="8" spans="2:6" ht="21.95" customHeight="1" x14ac:dyDescent="0.3">
      <c r="B8" s="276" t="s">
        <v>302</v>
      </c>
      <c r="C8" s="277" t="s">
        <v>303</v>
      </c>
      <c r="D8" s="278">
        <v>1</v>
      </c>
      <c r="E8" s="278">
        <v>3000000</v>
      </c>
      <c r="F8" s="278">
        <v>1050000</v>
      </c>
    </row>
    <row r="9" spans="2:6" s="279" customFormat="1" ht="21.95" customHeight="1" x14ac:dyDescent="0.3">
      <c r="B9" s="280" t="s">
        <v>326</v>
      </c>
      <c r="C9" s="281" t="s">
        <v>221</v>
      </c>
      <c r="D9" s="282">
        <v>1</v>
      </c>
      <c r="E9" s="282">
        <v>2000000</v>
      </c>
      <c r="F9" s="282">
        <v>480000</v>
      </c>
    </row>
    <row r="10" spans="2:6" ht="21.95" customHeight="1" x14ac:dyDescent="0.3">
      <c r="B10" s="283" t="s">
        <v>57</v>
      </c>
      <c r="C10" s="284"/>
      <c r="D10" s="278">
        <f>D7+D8+D9</f>
        <v>4</v>
      </c>
      <c r="E10" s="278">
        <f>E7+E8+E9</f>
        <v>7000000</v>
      </c>
      <c r="F10" s="278">
        <f>F7+F8+F9</f>
        <v>2710000</v>
      </c>
    </row>
    <row r="11" spans="2:6" ht="21" customHeight="1" x14ac:dyDescent="0.3">
      <c r="B11" s="285" t="s">
        <v>327</v>
      </c>
      <c r="C11" s="286"/>
      <c r="D11" s="278">
        <f>D10</f>
        <v>4</v>
      </c>
      <c r="E11" s="278">
        <f>E10</f>
        <v>7000000</v>
      </c>
      <c r="F11" s="278">
        <f>F10</f>
        <v>2710000</v>
      </c>
    </row>
    <row r="12" spans="2:6" x14ac:dyDescent="0.3">
      <c r="B12" s="287"/>
      <c r="C12" s="287"/>
      <c r="D12" s="287"/>
      <c r="E12" s="287"/>
      <c r="F12" s="287"/>
    </row>
    <row r="13" spans="2:6" x14ac:dyDescent="0.3">
      <c r="B13" s="270" t="s">
        <v>328</v>
      </c>
      <c r="C13" s="270"/>
      <c r="D13" s="270"/>
      <c r="E13" s="270"/>
      <c r="F13" s="270"/>
    </row>
    <row r="14" spans="2:6" x14ac:dyDescent="0.3">
      <c r="B14" s="288" t="s">
        <v>28</v>
      </c>
      <c r="C14" s="289" t="s">
        <v>41</v>
      </c>
      <c r="D14" s="289" t="s">
        <v>49</v>
      </c>
      <c r="E14" s="289" t="s">
        <v>31</v>
      </c>
      <c r="F14" s="289" t="s">
        <v>51</v>
      </c>
    </row>
    <row r="15" spans="2:6" ht="21.75" customHeight="1" x14ac:dyDescent="0.3">
      <c r="B15" s="290" t="s">
        <v>52</v>
      </c>
      <c r="C15" s="291"/>
      <c r="D15" s="291"/>
      <c r="E15" s="291"/>
      <c r="F15" s="292"/>
    </row>
    <row r="16" spans="2:6" ht="21.75" customHeight="1" x14ac:dyDescent="0.3">
      <c r="B16" s="276" t="s">
        <v>200</v>
      </c>
      <c r="C16" s="277" t="s">
        <v>201</v>
      </c>
      <c r="D16" s="278">
        <v>78</v>
      </c>
      <c r="E16" s="278">
        <v>23306622</v>
      </c>
      <c r="F16" s="278">
        <v>92342288.879999995</v>
      </c>
    </row>
    <row r="17" spans="2:6" ht="21.75" customHeight="1" x14ac:dyDescent="0.3">
      <c r="B17" s="283" t="s">
        <v>57</v>
      </c>
      <c r="C17" s="284"/>
      <c r="D17" s="278">
        <f>D16</f>
        <v>78</v>
      </c>
      <c r="E17" s="278">
        <f>E16</f>
        <v>23306622</v>
      </c>
      <c r="F17" s="278">
        <f>F16</f>
        <v>92342288.879999995</v>
      </c>
    </row>
    <row r="18" spans="2:6" ht="21.75" customHeight="1" x14ac:dyDescent="0.3">
      <c r="B18" s="290" t="s">
        <v>329</v>
      </c>
      <c r="C18" s="291"/>
      <c r="D18" s="291"/>
      <c r="E18" s="291"/>
      <c r="F18" s="292"/>
    </row>
    <row r="19" spans="2:6" ht="21.75" customHeight="1" x14ac:dyDescent="0.3">
      <c r="B19" s="293" t="s">
        <v>330</v>
      </c>
      <c r="C19" s="294" t="s">
        <v>211</v>
      </c>
      <c r="D19" s="278">
        <v>51</v>
      </c>
      <c r="E19" s="278">
        <v>4047213</v>
      </c>
      <c r="F19" s="278">
        <v>64645271.590000004</v>
      </c>
    </row>
    <row r="20" spans="2:6" x14ac:dyDescent="0.3">
      <c r="B20" s="285" t="s">
        <v>331</v>
      </c>
      <c r="C20" s="286"/>
      <c r="D20" s="278">
        <f>D19</f>
        <v>51</v>
      </c>
      <c r="E20" s="278">
        <f>E19</f>
        <v>4047213</v>
      </c>
      <c r="F20" s="278">
        <f>F19</f>
        <v>64645271.590000004</v>
      </c>
    </row>
    <row r="21" spans="2:6" x14ac:dyDescent="0.3">
      <c r="B21" s="285" t="s">
        <v>327</v>
      </c>
      <c r="C21" s="286"/>
      <c r="D21" s="278">
        <f>D17+D20</f>
        <v>129</v>
      </c>
      <c r="E21" s="278">
        <f>E17+E20</f>
        <v>27353835</v>
      </c>
      <c r="F21" s="278">
        <f>F17+F20</f>
        <v>156987560.47</v>
      </c>
    </row>
    <row r="22" spans="2:6" x14ac:dyDescent="0.3">
      <c r="B22" s="295" t="s">
        <v>332</v>
      </c>
      <c r="C22" s="295"/>
      <c r="D22" s="295"/>
      <c r="E22" s="295"/>
      <c r="F22" s="295"/>
    </row>
    <row r="23" spans="2:6" x14ac:dyDescent="0.3">
      <c r="B23" s="296" t="s">
        <v>28</v>
      </c>
      <c r="C23" s="297" t="s">
        <v>41</v>
      </c>
      <c r="D23" s="297" t="s">
        <v>49</v>
      </c>
      <c r="E23" s="297" t="s">
        <v>31</v>
      </c>
      <c r="F23" s="297" t="s">
        <v>51</v>
      </c>
    </row>
    <row r="24" spans="2:6" x14ac:dyDescent="0.3">
      <c r="B24" s="298" t="s">
        <v>52</v>
      </c>
      <c r="C24" s="299"/>
      <c r="D24" s="299"/>
      <c r="E24" s="299"/>
      <c r="F24" s="300"/>
    </row>
    <row r="25" spans="2:6" x14ac:dyDescent="0.3">
      <c r="B25" s="280" t="s">
        <v>306</v>
      </c>
      <c r="C25" s="281" t="s">
        <v>308</v>
      </c>
      <c r="D25" s="282">
        <v>1</v>
      </c>
      <c r="E25" s="282">
        <v>16500</v>
      </c>
      <c r="F25" s="282">
        <v>8580</v>
      </c>
    </row>
    <row r="26" spans="2:6" x14ac:dyDescent="0.3">
      <c r="B26" s="301" t="s">
        <v>57</v>
      </c>
      <c r="C26" s="302"/>
      <c r="D26" s="282">
        <f>D25</f>
        <v>1</v>
      </c>
      <c r="E26" s="282">
        <f>E25</f>
        <v>16500</v>
      </c>
      <c r="F26" s="282">
        <f>F25</f>
        <v>8580</v>
      </c>
    </row>
    <row r="27" spans="2:6" x14ac:dyDescent="0.3">
      <c r="B27" s="303" t="s">
        <v>327</v>
      </c>
      <c r="C27" s="304"/>
      <c r="D27" s="282">
        <f>D26</f>
        <v>1</v>
      </c>
      <c r="E27" s="282">
        <f>E26</f>
        <v>16500</v>
      </c>
      <c r="F27" s="282">
        <f>F26</f>
        <v>8580</v>
      </c>
    </row>
  </sheetData>
  <mergeCells count="17">
    <mergeCell ref="B21:C21"/>
    <mergeCell ref="B22:F22"/>
    <mergeCell ref="B24:F24"/>
    <mergeCell ref="B26:C26"/>
    <mergeCell ref="B27:C27"/>
    <mergeCell ref="B11:C11"/>
    <mergeCell ref="B13:F13"/>
    <mergeCell ref="B15:F15"/>
    <mergeCell ref="B17:C17"/>
    <mergeCell ref="B18:F18"/>
    <mergeCell ref="B20:C20"/>
    <mergeCell ref="B1:C1"/>
    <mergeCell ref="B2:E2"/>
    <mergeCell ref="B3:D3"/>
    <mergeCell ref="B4:F4"/>
    <mergeCell ref="B6:F6"/>
    <mergeCell ref="B10:C10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76" t="s">
        <v>310</v>
      </c>
      <c r="C2" s="176"/>
      <c r="D2" s="176"/>
      <c r="E2" s="176"/>
      <c r="F2" s="57"/>
      <c r="G2" s="57"/>
      <c r="H2" s="57"/>
      <c r="I2" s="58"/>
    </row>
    <row r="3" spans="2:9" ht="14.25" customHeight="1" x14ac:dyDescent="0.25">
      <c r="B3" s="238" t="s">
        <v>318</v>
      </c>
      <c r="C3" s="238"/>
      <c r="D3" s="238"/>
      <c r="E3" s="238"/>
      <c r="F3" s="238"/>
      <c r="G3" s="238"/>
      <c r="H3" s="238"/>
      <c r="I3" s="238"/>
    </row>
    <row r="4" spans="2:9" ht="17.25" customHeight="1" x14ac:dyDescent="0.25">
      <c r="B4" s="133" t="s">
        <v>40</v>
      </c>
      <c r="C4" s="134" t="s">
        <v>41</v>
      </c>
      <c r="D4" s="134" t="s">
        <v>43</v>
      </c>
      <c r="E4" s="134" t="s">
        <v>44</v>
      </c>
      <c r="F4" s="134" t="s">
        <v>45</v>
      </c>
      <c r="G4" s="135" t="s">
        <v>49</v>
      </c>
      <c r="H4" s="134" t="s">
        <v>50</v>
      </c>
      <c r="I4" s="134" t="s">
        <v>51</v>
      </c>
    </row>
    <row r="5" spans="2:9" ht="12.95" customHeight="1" x14ac:dyDescent="0.25">
      <c r="B5" s="244" t="s">
        <v>52</v>
      </c>
      <c r="C5" s="245"/>
      <c r="D5" s="245"/>
      <c r="E5" s="245"/>
      <c r="F5" s="245"/>
      <c r="G5" s="245"/>
      <c r="H5" s="245"/>
      <c r="I5" s="246"/>
    </row>
    <row r="6" spans="2:9" ht="15.75" customHeight="1" x14ac:dyDescent="0.25">
      <c r="B6" s="87" t="s">
        <v>169</v>
      </c>
      <c r="C6" s="88" t="s">
        <v>124</v>
      </c>
      <c r="D6" s="106">
        <v>0.13</v>
      </c>
      <c r="E6" s="106">
        <v>0.13</v>
      </c>
      <c r="F6" s="106">
        <v>0.13</v>
      </c>
      <c r="G6" s="136">
        <v>1</v>
      </c>
      <c r="H6" s="141">
        <v>64077</v>
      </c>
      <c r="I6" s="141">
        <v>8330.01</v>
      </c>
    </row>
    <row r="7" spans="2:9" ht="12.95" customHeight="1" x14ac:dyDescent="0.25">
      <c r="B7" s="247" t="s">
        <v>57</v>
      </c>
      <c r="C7" s="248"/>
      <c r="D7" s="249"/>
      <c r="E7" s="249"/>
      <c r="F7" s="249"/>
      <c r="G7" s="140">
        <v>1</v>
      </c>
      <c r="H7" s="141">
        <v>64077</v>
      </c>
      <c r="I7" s="141">
        <v>8330.01</v>
      </c>
    </row>
    <row r="8" spans="2:9" ht="16.5" customHeight="1" x14ac:dyDescent="0.25">
      <c r="B8" s="256" t="s">
        <v>245</v>
      </c>
      <c r="C8" s="257"/>
      <c r="D8" s="258"/>
      <c r="E8" s="258"/>
      <c r="F8" s="258"/>
      <c r="G8" s="151">
        <v>1</v>
      </c>
      <c r="H8" s="151">
        <v>64077</v>
      </c>
      <c r="I8" s="151">
        <v>8330.01</v>
      </c>
    </row>
    <row r="9" spans="2:9" ht="14.25" customHeight="1" x14ac:dyDescent="0.25">
      <c r="B9" s="237" t="s">
        <v>120</v>
      </c>
      <c r="C9" s="237"/>
      <c r="D9" s="237"/>
      <c r="E9" s="237"/>
      <c r="F9" s="237"/>
      <c r="G9" s="237"/>
      <c r="H9" s="237"/>
      <c r="I9" s="237"/>
    </row>
    <row r="10" spans="2:9" ht="16.5" customHeight="1" x14ac:dyDescent="0.25">
      <c r="B10" s="65" t="s">
        <v>40</v>
      </c>
      <c r="C10" s="67" t="s">
        <v>41</v>
      </c>
      <c r="D10" s="259" t="s">
        <v>96</v>
      </c>
      <c r="E10" s="260"/>
      <c r="F10" s="260"/>
      <c r="G10" s="260"/>
      <c r="H10" s="260"/>
      <c r="I10" s="261"/>
    </row>
    <row r="11" spans="2:9" ht="12.95" customHeight="1" x14ac:dyDescent="0.25">
      <c r="B11" s="244" t="s">
        <v>52</v>
      </c>
      <c r="C11" s="245"/>
      <c r="D11" s="245"/>
      <c r="E11" s="245"/>
      <c r="F11" s="245"/>
      <c r="G11" s="245"/>
      <c r="H11" s="245"/>
      <c r="I11" s="246"/>
    </row>
    <row r="12" spans="2:9" ht="12.95" customHeight="1" x14ac:dyDescent="0.25">
      <c r="B12" s="97" t="s">
        <v>177</v>
      </c>
      <c r="C12" s="98" t="s">
        <v>178</v>
      </c>
      <c r="D12" s="242" t="s">
        <v>121</v>
      </c>
      <c r="E12" s="236"/>
      <c r="F12" s="236"/>
      <c r="G12" s="236"/>
      <c r="H12" s="236"/>
      <c r="I12" s="243"/>
    </row>
    <row r="13" spans="2:9" ht="12.95" customHeight="1" x14ac:dyDescent="0.25">
      <c r="B13" s="97" t="s">
        <v>122</v>
      </c>
      <c r="C13" s="98" t="s">
        <v>123</v>
      </c>
      <c r="D13" s="250">
        <v>3</v>
      </c>
      <c r="E13" s="251"/>
      <c r="F13" s="251"/>
      <c r="G13" s="251"/>
      <c r="H13" s="251"/>
      <c r="I13" s="252"/>
    </row>
    <row r="14" spans="2:9" ht="12.95" customHeight="1" x14ac:dyDescent="0.25">
      <c r="B14" s="244" t="s">
        <v>62</v>
      </c>
      <c r="C14" s="245"/>
      <c r="D14" s="245"/>
      <c r="E14" s="245"/>
      <c r="F14" s="245"/>
      <c r="G14" s="245"/>
      <c r="H14" s="245"/>
      <c r="I14" s="246"/>
    </row>
    <row r="15" spans="2:9" ht="12.95" customHeight="1" x14ac:dyDescent="0.25">
      <c r="B15" s="69" t="s">
        <v>125</v>
      </c>
      <c r="C15" s="72" t="s">
        <v>126</v>
      </c>
      <c r="D15" s="242" t="s">
        <v>121</v>
      </c>
      <c r="E15" s="236"/>
      <c r="F15" s="236"/>
      <c r="G15" s="236"/>
      <c r="H15" s="236"/>
      <c r="I15" s="243"/>
    </row>
    <row r="16" spans="2:9" ht="12.95" customHeight="1" x14ac:dyDescent="0.25">
      <c r="B16" s="69" t="s">
        <v>127</v>
      </c>
      <c r="C16" s="72" t="s">
        <v>128</v>
      </c>
      <c r="D16" s="242" t="s">
        <v>121</v>
      </c>
      <c r="E16" s="236"/>
      <c r="F16" s="236"/>
      <c r="G16" s="236"/>
      <c r="H16" s="236"/>
      <c r="I16" s="243"/>
    </row>
    <row r="17" spans="2:9" ht="12.95" customHeight="1" x14ac:dyDescent="0.25">
      <c r="B17" s="69" t="s">
        <v>130</v>
      </c>
      <c r="C17" s="72" t="s">
        <v>131</v>
      </c>
      <c r="D17" s="242" t="s">
        <v>121</v>
      </c>
      <c r="E17" s="236"/>
      <c r="F17" s="236"/>
      <c r="G17" s="236"/>
      <c r="H17" s="236"/>
      <c r="I17" s="243"/>
    </row>
    <row r="18" spans="2:9" ht="12.95" customHeight="1" x14ac:dyDescent="0.25">
      <c r="B18" s="69" t="s">
        <v>172</v>
      </c>
      <c r="C18" s="72" t="s">
        <v>129</v>
      </c>
      <c r="D18" s="250">
        <v>0.5</v>
      </c>
      <c r="E18" s="251"/>
      <c r="F18" s="251"/>
      <c r="G18" s="251"/>
      <c r="H18" s="251"/>
      <c r="I18" s="252"/>
    </row>
    <row r="19" spans="2:9" ht="12.95" customHeight="1" x14ac:dyDescent="0.25">
      <c r="B19" s="124" t="s">
        <v>218</v>
      </c>
      <c r="C19" s="125" t="s">
        <v>219</v>
      </c>
      <c r="D19" s="253">
        <v>1</v>
      </c>
      <c r="E19" s="254"/>
      <c r="F19" s="254"/>
      <c r="G19" s="254"/>
      <c r="H19" s="254"/>
      <c r="I19" s="255"/>
    </row>
    <row r="20" spans="2:9" ht="12.95" customHeight="1" x14ac:dyDescent="0.25">
      <c r="B20" s="124" t="s">
        <v>239</v>
      </c>
      <c r="C20" s="125" t="s">
        <v>240</v>
      </c>
      <c r="D20" s="242" t="s">
        <v>121</v>
      </c>
      <c r="E20" s="236"/>
      <c r="F20" s="236"/>
      <c r="G20" s="236"/>
      <c r="H20" s="236"/>
      <c r="I20" s="243"/>
    </row>
    <row r="21" spans="2:9" ht="12.95" customHeight="1" x14ac:dyDescent="0.25">
      <c r="B21" s="87" t="s">
        <v>269</v>
      </c>
      <c r="C21" s="88" t="s">
        <v>270</v>
      </c>
      <c r="D21" s="242" t="s">
        <v>121</v>
      </c>
      <c r="E21" s="236"/>
      <c r="F21" s="236"/>
      <c r="G21" s="236"/>
      <c r="H21" s="236"/>
      <c r="I21" s="243"/>
    </row>
    <row r="22" spans="2:9" ht="12.95" customHeight="1" x14ac:dyDescent="0.25">
      <c r="B22" s="124" t="s">
        <v>248</v>
      </c>
      <c r="C22" s="88" t="s">
        <v>249</v>
      </c>
      <c r="D22" s="242" t="s">
        <v>121</v>
      </c>
      <c r="E22" s="236"/>
      <c r="F22" s="236"/>
      <c r="G22" s="236"/>
      <c r="H22" s="236"/>
      <c r="I22" s="243"/>
    </row>
    <row r="23" spans="2:9" ht="12.95" customHeight="1" x14ac:dyDescent="0.25">
      <c r="B23" s="128" t="s">
        <v>286</v>
      </c>
      <c r="C23" s="148" t="s">
        <v>282</v>
      </c>
      <c r="D23" s="242" t="s">
        <v>121</v>
      </c>
      <c r="E23" s="236"/>
      <c r="F23" s="236"/>
      <c r="G23" s="236"/>
      <c r="H23" s="236"/>
      <c r="I23" s="243"/>
    </row>
    <row r="24" spans="2:9" ht="12.95" customHeight="1" x14ac:dyDescent="0.25">
      <c r="B24" s="128" t="s">
        <v>284</v>
      </c>
      <c r="C24" s="148" t="s">
        <v>281</v>
      </c>
      <c r="D24" s="242" t="s">
        <v>121</v>
      </c>
      <c r="E24" s="236"/>
      <c r="F24" s="236"/>
      <c r="G24" s="236"/>
      <c r="H24" s="236"/>
      <c r="I24" s="243"/>
    </row>
    <row r="25" spans="2:9" ht="12.95" customHeight="1" x14ac:dyDescent="0.25">
      <c r="B25" s="128" t="s">
        <v>283</v>
      </c>
      <c r="C25" s="148" t="s">
        <v>280</v>
      </c>
      <c r="D25" s="242" t="s">
        <v>121</v>
      </c>
      <c r="E25" s="236"/>
      <c r="F25" s="236"/>
      <c r="G25" s="236"/>
      <c r="H25" s="236"/>
      <c r="I25" s="243"/>
    </row>
    <row r="26" spans="2:9" ht="12.95" customHeight="1" x14ac:dyDescent="0.25">
      <c r="B26" s="128" t="s">
        <v>289</v>
      </c>
      <c r="C26" s="148" t="s">
        <v>288</v>
      </c>
      <c r="D26" s="242" t="s">
        <v>121</v>
      </c>
      <c r="E26" s="236"/>
      <c r="F26" s="236"/>
      <c r="G26" s="236"/>
      <c r="H26" s="236"/>
      <c r="I26" s="243"/>
    </row>
    <row r="27" spans="2:9" ht="12.95" customHeight="1" x14ac:dyDescent="0.25">
      <c r="B27" s="244" t="s">
        <v>63</v>
      </c>
      <c r="C27" s="245"/>
      <c r="D27" s="245"/>
      <c r="E27" s="245"/>
      <c r="F27" s="245"/>
      <c r="G27" s="245"/>
      <c r="H27" s="245"/>
      <c r="I27" s="246"/>
    </row>
    <row r="28" spans="2:9" ht="12.75" customHeight="1" x14ac:dyDescent="0.25">
      <c r="B28" s="128" t="s">
        <v>292</v>
      </c>
      <c r="C28" s="148" t="s">
        <v>291</v>
      </c>
      <c r="D28" s="242" t="s">
        <v>121</v>
      </c>
      <c r="E28" s="236"/>
      <c r="F28" s="236"/>
      <c r="G28" s="236"/>
      <c r="H28" s="236"/>
      <c r="I28" s="243"/>
    </row>
    <row r="29" spans="2:9" ht="12.95" customHeight="1" x14ac:dyDescent="0.25">
      <c r="B29" s="239" t="s">
        <v>132</v>
      </c>
      <c r="C29" s="240"/>
      <c r="D29" s="240"/>
      <c r="E29" s="240"/>
      <c r="F29" s="240"/>
      <c r="G29" s="240"/>
      <c r="H29" s="240"/>
      <c r="I29" s="241"/>
    </row>
    <row r="30" spans="2:9" ht="12.95" customHeight="1" x14ac:dyDescent="0.25">
      <c r="B30" s="69" t="s">
        <v>135</v>
      </c>
      <c r="C30" s="72" t="s">
        <v>136</v>
      </c>
      <c r="D30" s="250">
        <v>1</v>
      </c>
      <c r="E30" s="251"/>
      <c r="F30" s="251"/>
      <c r="G30" s="251"/>
      <c r="H30" s="251"/>
      <c r="I30" s="252"/>
    </row>
    <row r="31" spans="2:9" ht="12.95" customHeight="1" x14ac:dyDescent="0.25">
      <c r="B31" s="69" t="s">
        <v>137</v>
      </c>
      <c r="C31" s="72" t="s">
        <v>138</v>
      </c>
      <c r="D31" s="250">
        <v>1</v>
      </c>
      <c r="E31" s="251"/>
      <c r="F31" s="251"/>
      <c r="G31" s="251"/>
      <c r="H31" s="251"/>
      <c r="I31" s="252"/>
    </row>
    <row r="32" spans="2:9" ht="12.95" customHeight="1" x14ac:dyDescent="0.25">
      <c r="B32" s="69" t="s">
        <v>189</v>
      </c>
      <c r="C32" s="72" t="s">
        <v>190</v>
      </c>
      <c r="D32" s="250">
        <v>10</v>
      </c>
      <c r="E32" s="251"/>
      <c r="F32" s="251"/>
      <c r="G32" s="251"/>
      <c r="H32" s="251"/>
      <c r="I32" s="252"/>
    </row>
    <row r="33" spans="2:9" ht="12.95" customHeight="1" x14ac:dyDescent="0.25">
      <c r="B33" s="124" t="s">
        <v>241</v>
      </c>
      <c r="C33" s="125" t="s">
        <v>244</v>
      </c>
      <c r="D33" s="242" t="s">
        <v>121</v>
      </c>
      <c r="E33" s="236"/>
      <c r="F33" s="236"/>
      <c r="G33" s="236"/>
      <c r="H33" s="236"/>
      <c r="I33" s="243"/>
    </row>
    <row r="34" spans="2:9" ht="12.95" customHeight="1" x14ac:dyDescent="0.25">
      <c r="B34" s="87" t="s">
        <v>133</v>
      </c>
      <c r="C34" s="88" t="s">
        <v>134</v>
      </c>
      <c r="D34" s="250">
        <v>25</v>
      </c>
      <c r="E34" s="251"/>
      <c r="F34" s="251"/>
      <c r="G34" s="251"/>
      <c r="H34" s="251"/>
      <c r="I34" s="252"/>
    </row>
    <row r="35" spans="2:9" ht="12.95" customHeight="1" x14ac:dyDescent="0.25">
      <c r="B35" s="239" t="s">
        <v>72</v>
      </c>
      <c r="C35" s="240"/>
      <c r="D35" s="240"/>
      <c r="E35" s="240"/>
      <c r="F35" s="240"/>
      <c r="G35" s="240"/>
      <c r="H35" s="240"/>
      <c r="I35" s="241"/>
    </row>
    <row r="36" spans="2:9" ht="12.95" customHeight="1" x14ac:dyDescent="0.25">
      <c r="B36" s="69" t="s">
        <v>179</v>
      </c>
      <c r="C36" s="72" t="s">
        <v>180</v>
      </c>
      <c r="D36" s="250">
        <v>2</v>
      </c>
      <c r="E36" s="251"/>
      <c r="F36" s="251"/>
      <c r="G36" s="251"/>
      <c r="H36" s="251"/>
      <c r="I36" s="252"/>
    </row>
  </sheetData>
  <mergeCells count="35">
    <mergeCell ref="D30:I30"/>
    <mergeCell ref="D13:I13"/>
    <mergeCell ref="B8:C8"/>
    <mergeCell ref="D8:F8"/>
    <mergeCell ref="D10:I10"/>
    <mergeCell ref="B35:I35"/>
    <mergeCell ref="D36:I36"/>
    <mergeCell ref="D18:I18"/>
    <mergeCell ref="B14:I14"/>
    <mergeCell ref="D15:I15"/>
    <mergeCell ref="D19:I19"/>
    <mergeCell ref="D20:I20"/>
    <mergeCell ref="D25:I25"/>
    <mergeCell ref="D26:I26"/>
    <mergeCell ref="D31:I31"/>
    <mergeCell ref="D33:I33"/>
    <mergeCell ref="D22:I22"/>
    <mergeCell ref="D21:I21"/>
    <mergeCell ref="D34:I34"/>
    <mergeCell ref="D32:I32"/>
    <mergeCell ref="D16:I16"/>
    <mergeCell ref="B2:E2"/>
    <mergeCell ref="B9:I9"/>
    <mergeCell ref="B3:I3"/>
    <mergeCell ref="B29:I29"/>
    <mergeCell ref="D17:I17"/>
    <mergeCell ref="D23:I23"/>
    <mergeCell ref="D24:I24"/>
    <mergeCell ref="D28:I28"/>
    <mergeCell ref="B27:I27"/>
    <mergeCell ref="D12:I12"/>
    <mergeCell ref="B11:I11"/>
    <mergeCell ref="B5:I5"/>
    <mergeCell ref="B7:C7"/>
    <mergeCell ref="D7:F7"/>
  </mergeCells>
  <pageMargins left="0" right="0" top="0" bottom="0" header="0" footer="0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9" sqref="B9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76" t="s">
        <v>310</v>
      </c>
      <c r="C2" s="176"/>
      <c r="D2" s="176"/>
      <c r="E2" s="176"/>
      <c r="F2" s="63"/>
      <c r="G2" s="64"/>
    </row>
    <row r="3" spans="1:7" ht="26.25" x14ac:dyDescent="0.25">
      <c r="B3" s="264" t="s">
        <v>139</v>
      </c>
      <c r="C3" s="264"/>
      <c r="D3" s="264"/>
      <c r="E3" s="264"/>
      <c r="F3" s="264"/>
      <c r="G3" s="264"/>
    </row>
    <row r="4" spans="1:7" ht="18.75" x14ac:dyDescent="0.25">
      <c r="B4" s="65" t="s">
        <v>140</v>
      </c>
      <c r="C4" s="66" t="s">
        <v>141</v>
      </c>
      <c r="D4" s="67" t="s">
        <v>142</v>
      </c>
      <c r="E4" s="265" t="s">
        <v>143</v>
      </c>
      <c r="F4" s="266"/>
      <c r="G4" s="68" t="s">
        <v>144</v>
      </c>
    </row>
    <row r="5" spans="1:7" ht="21.95" customHeight="1" x14ac:dyDescent="0.25">
      <c r="B5" s="69" t="s">
        <v>145</v>
      </c>
      <c r="C5" s="35" t="s">
        <v>146</v>
      </c>
      <c r="D5" s="36" t="s">
        <v>188</v>
      </c>
      <c r="E5" s="267">
        <v>1001095</v>
      </c>
      <c r="F5" s="263"/>
      <c r="G5" s="109">
        <v>46640</v>
      </c>
    </row>
    <row r="6" spans="1:7" ht="21.95" customHeight="1" x14ac:dyDescent="0.25">
      <c r="B6" s="69" t="s">
        <v>145</v>
      </c>
      <c r="C6" s="35" t="s">
        <v>147</v>
      </c>
      <c r="D6" s="36" t="s">
        <v>148</v>
      </c>
      <c r="E6" s="262" t="s">
        <v>149</v>
      </c>
      <c r="F6" s="263"/>
      <c r="G6" s="70" t="s">
        <v>150</v>
      </c>
    </row>
    <row r="7" spans="1:7" ht="21.95" customHeight="1" x14ac:dyDescent="0.25">
      <c r="B7" s="69" t="s">
        <v>145</v>
      </c>
      <c r="C7" s="35" t="s">
        <v>151</v>
      </c>
      <c r="D7" s="137" t="s">
        <v>246</v>
      </c>
      <c r="E7" s="262" t="s">
        <v>149</v>
      </c>
      <c r="F7" s="263"/>
      <c r="G7" s="109" t="s">
        <v>247</v>
      </c>
    </row>
    <row r="8" spans="1:7" ht="21.95" customHeight="1" x14ac:dyDescent="0.25">
      <c r="B8" s="87" t="s">
        <v>153</v>
      </c>
      <c r="C8" s="35" t="s">
        <v>146</v>
      </c>
      <c r="D8" s="36" t="s">
        <v>154</v>
      </c>
      <c r="E8" s="262">
        <v>951110</v>
      </c>
      <c r="F8" s="263"/>
      <c r="G8" s="112" t="s">
        <v>199</v>
      </c>
    </row>
    <row r="9" spans="1:7" ht="21.95" customHeight="1" x14ac:dyDescent="0.25">
      <c r="B9" s="87" t="s">
        <v>153</v>
      </c>
      <c r="C9" s="110" t="s">
        <v>147</v>
      </c>
      <c r="D9" s="36" t="s">
        <v>156</v>
      </c>
      <c r="E9" s="262">
        <v>965050</v>
      </c>
      <c r="F9" s="263"/>
      <c r="G9" s="109" t="s">
        <v>185</v>
      </c>
    </row>
    <row r="10" spans="1:7" ht="21.95" customHeight="1" x14ac:dyDescent="0.25">
      <c r="B10" s="69" t="s">
        <v>152</v>
      </c>
      <c r="C10" s="35" t="s">
        <v>151</v>
      </c>
      <c r="D10" s="36" t="s">
        <v>157</v>
      </c>
      <c r="E10" s="262" t="s">
        <v>149</v>
      </c>
      <c r="F10" s="263"/>
      <c r="G10" s="70" t="s">
        <v>158</v>
      </c>
    </row>
    <row r="11" spans="1:7" ht="21.95" customHeight="1" x14ac:dyDescent="0.25">
      <c r="B11" s="69" t="s">
        <v>155</v>
      </c>
      <c r="C11" s="35" t="s">
        <v>151</v>
      </c>
      <c r="D11" s="36" t="s">
        <v>159</v>
      </c>
      <c r="E11" s="262">
        <v>978181.82</v>
      </c>
      <c r="F11" s="263"/>
      <c r="G11" s="93"/>
    </row>
    <row r="12" spans="1:7" ht="21.95" customHeight="1" x14ac:dyDescent="0.25">
      <c r="B12" s="69" t="s">
        <v>160</v>
      </c>
      <c r="C12" s="35" t="s">
        <v>146</v>
      </c>
      <c r="D12" s="36" t="s">
        <v>161</v>
      </c>
      <c r="E12" s="262" t="s">
        <v>149</v>
      </c>
      <c r="F12" s="263"/>
      <c r="G12" s="70">
        <v>46662</v>
      </c>
    </row>
    <row r="13" spans="1:7" ht="21.95" customHeight="1" x14ac:dyDescent="0.25">
      <c r="B13" s="69" t="s">
        <v>162</v>
      </c>
      <c r="C13" s="35" t="s">
        <v>146</v>
      </c>
      <c r="D13" s="36" t="s">
        <v>163</v>
      </c>
      <c r="E13" s="262" t="s">
        <v>149</v>
      </c>
      <c r="F13" s="263"/>
      <c r="G13" s="70">
        <v>47363</v>
      </c>
    </row>
    <row r="14" spans="1:7" ht="21.95" customHeight="1" x14ac:dyDescent="0.25">
      <c r="B14" s="69" t="s">
        <v>160</v>
      </c>
      <c r="C14" s="35" t="s">
        <v>147</v>
      </c>
      <c r="D14" s="36" t="s">
        <v>164</v>
      </c>
      <c r="E14" s="262" t="s">
        <v>149</v>
      </c>
      <c r="F14" s="263"/>
      <c r="G14" s="70" t="s">
        <v>165</v>
      </c>
    </row>
    <row r="15" spans="1:7" ht="24.75" customHeight="1" x14ac:dyDescent="0.25">
      <c r="B15" s="69" t="s">
        <v>162</v>
      </c>
      <c r="C15" s="35" t="s">
        <v>147</v>
      </c>
      <c r="D15" s="36" t="s">
        <v>166</v>
      </c>
      <c r="E15" s="262" t="s">
        <v>149</v>
      </c>
      <c r="F15" s="263"/>
      <c r="G15" s="70" t="s">
        <v>167</v>
      </c>
    </row>
    <row r="16" spans="1:7" ht="19.5" customHeight="1" x14ac:dyDescent="0.25">
      <c r="B16" s="69" t="s">
        <v>160</v>
      </c>
      <c r="C16" s="35" t="s">
        <v>151</v>
      </c>
      <c r="D16" s="111" t="s">
        <v>195</v>
      </c>
      <c r="E16" s="262" t="s">
        <v>149</v>
      </c>
      <c r="F16" s="263"/>
      <c r="G16" s="112" t="s">
        <v>197</v>
      </c>
    </row>
    <row r="17" spans="2:7" ht="22.5" customHeight="1" x14ac:dyDescent="0.25">
      <c r="B17" s="69" t="s">
        <v>162</v>
      </c>
      <c r="C17" s="35" t="s">
        <v>151</v>
      </c>
      <c r="D17" s="111" t="s">
        <v>196</v>
      </c>
      <c r="E17" s="262" t="s">
        <v>149</v>
      </c>
      <c r="F17" s="263"/>
      <c r="G17" s="112" t="s">
        <v>198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2026-08-17T10:58:38Z</cp:lastPrinted>
  <dcterms:created xsi:type="dcterms:W3CDTF">2026-01-04T07:55:20Z</dcterms:created>
  <dcterms:modified xsi:type="dcterms:W3CDTF">2026-08-17T10:59:19Z</dcterms:modified>
</cp:coreProperties>
</file>