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A7402FA-FE7A-4479-B56D-C99CDF4DC73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0" l="1"/>
  <c r="D35" i="10"/>
  <c r="F34" i="10"/>
  <c r="F35" i="10" s="1"/>
  <c r="E34" i="10"/>
  <c r="D34" i="10"/>
  <c r="F27" i="10"/>
  <c r="F28" i="10" s="1"/>
  <c r="E27" i="10"/>
  <c r="E28" i="10" s="1"/>
  <c r="D27" i="10"/>
  <c r="D28" i="10" s="1"/>
  <c r="E22" i="10"/>
  <c r="D22" i="10"/>
  <c r="F21" i="10"/>
  <c r="F22" i="10" s="1"/>
  <c r="E21" i="10"/>
  <c r="D21" i="10"/>
  <c r="F17" i="10"/>
  <c r="E17" i="10"/>
  <c r="D17" i="10"/>
  <c r="F8" i="10"/>
  <c r="F9" i="10" s="1"/>
  <c r="E8" i="10"/>
  <c r="E9" i="10" s="1"/>
  <c r="D8" i="10"/>
  <c r="D9" i="10" s="1"/>
  <c r="L18" i="8"/>
  <c r="M18" i="8"/>
  <c r="N18" i="8"/>
  <c r="L32" i="8"/>
  <c r="M32" i="8"/>
  <c r="N32" i="8"/>
  <c r="L64" i="8"/>
  <c r="M64" i="8"/>
  <c r="N64" i="8"/>
  <c r="L88" i="8"/>
  <c r="M88" i="8"/>
  <c r="N88" i="8"/>
  <c r="G8" i="6"/>
  <c r="H8" i="6"/>
  <c r="I8" i="6"/>
  <c r="L54" i="8"/>
  <c r="M54" i="8"/>
  <c r="N54" i="8"/>
  <c r="L25" i="8"/>
  <c r="M25" i="8"/>
  <c r="N25" i="8"/>
  <c r="L70" i="8"/>
  <c r="M70" i="8"/>
  <c r="N70" i="8"/>
  <c r="L50" i="8" l="1"/>
  <c r="M50" i="8"/>
  <c r="N50" i="8"/>
  <c r="L39" i="8"/>
  <c r="M39" i="8"/>
  <c r="N39" i="8"/>
  <c r="L73" i="8"/>
  <c r="M73" i="8"/>
  <c r="N73" i="8"/>
  <c r="L84" i="8"/>
  <c r="M84" i="8"/>
  <c r="N84" i="8"/>
  <c r="L80" i="8" l="1"/>
  <c r="L89" i="8" s="1"/>
  <c r="M80" i="8"/>
  <c r="M89" i="8" s="1"/>
  <c r="N80" i="8"/>
  <c r="N89" i="8" s="1"/>
  <c r="L67" i="8"/>
  <c r="L74" i="8" s="1"/>
  <c r="M67" i="8"/>
  <c r="M74" i="8" s="1"/>
  <c r="N67" i="8"/>
  <c r="N74" i="8" s="1"/>
  <c r="L22" i="8" l="1"/>
  <c r="L55" i="8" s="1"/>
  <c r="M22" i="8"/>
  <c r="M55" i="8" s="1"/>
  <c r="N22" i="8"/>
  <c r="N55" i="8" s="1"/>
  <c r="K11" i="1" l="1"/>
  <c r="N90" i="8" l="1"/>
  <c r="I4" i="1" s="1"/>
  <c r="M90" i="8"/>
  <c r="D4" i="1" s="1"/>
  <c r="L90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<sst xmlns="http://schemas.openxmlformats.org/spreadsheetml/2006/main" count="581" uniqueCount="368">
  <si>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</si>
  <si>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</si>
  <si>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</si>
  <si>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</si>
  <si>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</si>
  <si>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</si>
  <si>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</si>
  <si>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</si>
  <si>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</si>
  <si>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</si>
  <si>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</si>
  <si>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</si>
  <si>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</si>
  <si>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</si>
  <si>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</si>
  <si>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</si>
  <si>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</si>
  <si>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</si>
  <si>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</si>
  <si>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</si>
  <si>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</si>
  <si>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</si>
  <si>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</si>
  <si>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</si>
  <si>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</si>
  <si>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</si>
  <si>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</si>
  <si>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</si>
  <si>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</si>
  <si>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</si>
  <si>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</si>
  <si>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</si>
  <si>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</si>
  <si>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</si>
  <si>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</si>
  <si>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</si>
  <si>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</si>
  <si>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</si>
  <si>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</si>
  <si>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</si>
  <si>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</si>
  <si>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</si>
  <si>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</si>
  <si>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</si>
  <si>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</si>
  <si>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</si>
  <si>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</si>
  <si>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</si>
  <si>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</si>
  <si>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</si>
  <si>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</si>
  <si>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</si>
  <si>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</si>
  <si>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</si>
  <si>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</si>
  <si>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</si>
  <si>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</si>
  <si>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</si>
  <si>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</si>
  <si>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</si>
  <si>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</si>
  <si>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</si>
  <si>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</si>
  <si>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</si>
  <si>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</si>
  <si>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</si>
  <si>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</si>
  <si>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</si>
  <si>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الخليج للتأمين وأعادة التامين</t>
  </si>
  <si>
    <t>NGIR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</si>
  <si>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</si>
  <si>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</si>
  <si>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</si>
  <si>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</si>
  <si>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</si>
  <si>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</si>
  <si>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</si>
  <si>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</si>
  <si>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</si>
  <si>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</si>
  <si>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</si>
  <si>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</si>
  <si>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</si>
  <si>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</si>
  <si>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</si>
  <si>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</si>
  <si>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</si>
  <si>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</si>
  <si>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</si>
  <si>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</si>
  <si>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</si>
  <si>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</si>
  <si>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</si>
  <si>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</si>
  <si>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</si>
  <si>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</si>
  <si>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</si>
  <si>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</si>
  <si>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</si>
  <si>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</si>
  <si>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</si>
  <si>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</si>
  <si>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</si>
  <si>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</si>
  <si>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</si>
  <si>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</si>
  <si>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</si>
  <si>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</si>
  <si>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</si>
  <si>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</si>
  <si>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</si>
  <si>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</si>
  <si>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</si>
  <si>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</si>
  <si>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</si>
  <si>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</si>
  <si>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جيهان الاسلامي</t>
  </si>
  <si>
    <t>BCIH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</si>
  <si>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</si>
  <si>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</si>
  <si>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</si>
  <si>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</si>
  <si>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</si>
  <si>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</si>
  <si>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</si>
  <si>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</si>
  <si>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</si>
  <si>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</si>
  <si>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</si>
  <si>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</si>
  <si>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</si>
  <si>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</si>
  <si>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</si>
  <si>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</si>
  <si>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</si>
  <si>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</si>
  <si>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</si>
  <si>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</si>
  <si>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</si>
  <si>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</si>
  <si>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</si>
  <si>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</si>
  <si>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</si>
  <si>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</si>
  <si>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</si>
  <si>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</si>
  <si>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</si>
  <si>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</si>
  <si>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</si>
  <si>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</si>
  <si>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</si>
  <si>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</si>
  <si>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</si>
  <si>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</si>
  <si>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</si>
  <si>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</si>
  <si>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</si>
  <si>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</si>
  <si>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</si>
  <si>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</si>
  <si>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</si>
  <si>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</si>
  <si>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</si>
  <si>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</si>
  <si>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</si>
  <si>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</si>
  <si>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</si>
  <si>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</si>
  <si>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</si>
  <si>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</si>
  <si>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</si>
  <si>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</si>
  <si>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</si>
  <si>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</si>
  <si>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</si>
  <si>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</si>
  <si>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</si>
  <si>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</si>
  <si>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</si>
  <si>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</si>
  <si>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</si>
  <si>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</si>
  <si>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</si>
  <si>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</si>
  <si>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</si>
  <si>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</si>
  <si>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</si>
  <si>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</si>
  <si>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</si>
  <si>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</si>
  <si>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</si>
  <si>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</si>
  <si>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</si>
  <si>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</si>
  <si>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</si>
  <si>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</si>
  <si>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</si>
  <si>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</si>
  <si>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</si>
  <si>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</si>
  <si>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</si>
  <si>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</si>
  <si>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</si>
  <si>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</si>
  <si>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</si>
  <si>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</si>
  <si>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</si>
  <si>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</si>
  <si>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</si>
  <si>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</si>
  <si>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</si>
  <si>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</si>
  <si>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</si>
  <si>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</si>
  <si>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</si>
  <si>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</si>
  <si>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الحمراء للتامين</t>
  </si>
  <si>
    <t>NHAM</t>
  </si>
  <si>
    <t>كوردستان الدولي للتامين</t>
  </si>
  <si>
    <t xml:space="preserve">مصرف اشور الدولي </t>
  </si>
  <si>
    <t>BASH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</si>
  <si>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</si>
  <si>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</si>
  <si>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</si>
  <si>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</si>
  <si>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</si>
  <si>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</si>
  <si>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</si>
  <si>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</si>
  <si>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</si>
  <si>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</si>
  <si>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</si>
  <si>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</si>
  <si>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</si>
  <si>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</si>
  <si>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</si>
  <si>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</si>
  <si>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</si>
  <si>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>مصرف المشرق العربي</t>
  </si>
  <si>
    <t>BAMS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</si>
  <si>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</si>
  <si>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</si>
  <si>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</si>
  <si>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</si>
  <si>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</si>
  <si>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</si>
  <si>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</si>
  <si>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</si>
  <si>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</si>
  <si>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</si>
  <si>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</si>
  <si>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</si>
  <si>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</si>
  <si>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</si>
  <si>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</si>
  <si>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</si>
  <si>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</si>
  <si>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</si>
  <si>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</si>
  <si>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</si>
  <si>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</si>
  <si>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</si>
  <si>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</si>
  <si>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</si>
  <si>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</si>
  <si>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</si>
  <si>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</si>
  <si>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</si>
  <si>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</si>
  <si>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</si>
  <si>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</si>
  <si>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</si>
  <si>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</si>
  <si>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</si>
  <si>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</si>
  <si>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</si>
  <si>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</si>
  <si>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</si>
  <si>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</si>
  <si>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</si>
  <si>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</si>
  <si>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</si>
  <si>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</si>
  <si>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</si>
  <si>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</si>
  <si>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 xml:space="preserve">فنادق عشتار </t>
  </si>
  <si>
    <t>HISH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</si>
  <si>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</si>
  <si>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</si>
  <si>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</si>
  <si>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</si>
  <si>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</si>
  <si>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</si>
  <si>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</si>
  <si>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</si>
  <si>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</si>
  <si>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</si>
  <si>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</si>
  <si>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</si>
  <si>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</si>
  <si>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</si>
  <si>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تم البدء بعمليات ايداع شهادات اسهم المساهمين لشركة اليم الازرق للتجارة العامة إعتباراً من جلسة الاربعاء 2026/6/3</t>
  </si>
  <si>
    <t>دار الثقة للتامين</t>
  </si>
  <si>
    <t>NDAR</t>
  </si>
  <si>
    <t>زين للتامين</t>
  </si>
  <si>
    <t>NZAI</t>
  </si>
  <si>
    <t>سما بغداد</t>
  </si>
  <si>
    <t xml:space="preserve">مصرف الانصاري </t>
  </si>
  <si>
    <t>BANS</t>
  </si>
  <si>
    <t>FSBE</t>
  </si>
  <si>
    <t>مجموع قطاع مصارف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</si>
  <si>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</si>
  <si>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</si>
  <si>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</si>
  <si>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</si>
  <si>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</si>
  <si>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</si>
  <si>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</si>
  <si>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تم البدء بعمليات ايداع شهادات اسهم المساهمين لشركة الشرق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</si>
  <si>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الشرق للتامين(NSHQ)</t>
  </si>
  <si>
    <t>تم البدء بعمليات ايداع شهادات اسهم المساهمين لشركة بوابة اسيا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</si>
  <si>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</si>
  <si>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الباتك للتامين(NGAT)</t>
  </si>
  <si>
    <t>بوابة اسيا للتامين(NBAT)</t>
  </si>
  <si>
    <t>فنادق المنصور</t>
  </si>
  <si>
    <t>HMAN</t>
  </si>
  <si>
    <t>تم البدء بعمليات ايداع شهادات اسهم المساهمين لشركة اسيا للتامين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</si>
  <si>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</si>
  <si>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</si>
  <si>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</si>
  <si>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</si>
  <si>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</si>
  <si>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</si>
  <si>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</si>
  <si>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</si>
  <si>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</si>
  <si>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</si>
  <si>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</si>
  <si>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</si>
  <si>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 xml:space="preserve">سندات انجاز - الاصدارية الثانية     فئة(500)  </t>
  </si>
  <si>
    <t>ايقاف التداول على سندات انجاز الاصدارية الثانية   دينار إعتباراً من جلسة الثلاثاء 2026/7/14 لكون تاريخ الاطفاء السند 2026/7/22.</t>
  </si>
  <si>
    <t xml:space="preserve">سندات انجاز - الاصدارية الثانية     فئة(1000000)  </t>
  </si>
  <si>
    <t>ايقاف التداول على سندات انجاز الاصدارية الثانية فئة (1,000,000)  دينار إعتباراً من جلسة الاحد 2025/7/19 لقرب استحقاق الفائدة النصف السنوية . وسيتم اعادة التداول اعتبارا من جلسة الخميس 2026/7/23</t>
  </si>
  <si>
    <t>مجموع قطاع الزراعة</t>
  </si>
  <si>
    <t>الجلسة (123)</t>
  </si>
  <si>
    <t>جلسة الخميس  2026/7/16</t>
  </si>
  <si>
    <t xml:space="preserve">الجلسة (123) نشرة تداول منصة الشركات غير المفصحة لجلسة جلسة الخميس  2026/7/16 Non Disclosing Trading Platform </t>
  </si>
  <si>
    <t xml:space="preserve">الجلسة (123) نشرة تداول المنصة الثانية لجلسة جلسة الخميس  2026/7/16 Second Trading Platform </t>
  </si>
  <si>
    <t>الجلسة (123) نشرة تداول الأسهم للمنصة النظامية لجلسة جلسة الخميس  2026/7/16 Regular Market Trading</t>
  </si>
  <si>
    <t>الشركات غير المتداولة لمنصة التداول النظامي لجلسة جلسة الخميس  2026/7/16</t>
  </si>
  <si>
    <t>الشركات غير المتداولة للمنصة الثانية لجلسة جلسة الخميس  2026/7/16</t>
  </si>
  <si>
    <t>الشركات غير المتداولة للمنصة الثالثة لجلسة جلسة الخميس  2026/7/16</t>
  </si>
  <si>
    <t>جلسة جلسة الخميس  2026/7/16</t>
  </si>
  <si>
    <t xml:space="preserve">الجلسة (123) نشرة التداول لمنصة الشركات غير المدرجة OTC    </t>
  </si>
  <si>
    <t>سوق العراق للأوراق المالية</t>
  </si>
  <si>
    <t>نشرة تداول أسهم غير العراقيين لجلسة الخميس 2026/7/16</t>
  </si>
  <si>
    <t>نشرة تداول الاسهم المشتراة لغير العراقيين في السوق النظامي</t>
  </si>
  <si>
    <t>المجموع الكلي</t>
  </si>
  <si>
    <t>نشرة  تداول الاسهم المباعة من غير العراقيين في السوق النظامي</t>
  </si>
  <si>
    <t xml:space="preserve">مصرف المنصور للاستثمار </t>
  </si>
  <si>
    <t xml:space="preserve">قطاع الصناعة </t>
  </si>
  <si>
    <t xml:space="preserve">بغداد للمشروبات الغازية </t>
  </si>
  <si>
    <t xml:space="preserve">مجموع قطاع الصناعة </t>
  </si>
  <si>
    <t>نشرة  تداول الاسهم المباعة من غير العراقيين في السوق الثاني</t>
  </si>
  <si>
    <t>مصرف الائتمان</t>
  </si>
  <si>
    <t>نشرة  تداول الاسهم المباعة من غير العراقيين في منصة الشركات غير المفصحة</t>
  </si>
  <si>
    <t xml:space="preserve">الصناعات الكيمياوية والبلاستيكية </t>
  </si>
  <si>
    <t>مجموع قطاع الاستثمار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</si>
</sst>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7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4" fontId="37" fillId="0" borderId="10" xfId="0" applyNumberFormat="1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38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38" fillId="4" borderId="42" xfId="0" applyFont="1" applyFill="1" applyBorder="1" applyAlignment="1">
      <alignment horizontal="center" vertical="center"/>
    </xf>
    <xf numFmtId="0" fontId="38" fillId="4" borderId="42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6" xfId="3" applyNumberFormat="1" applyFont="1" applyBorder="1" applyAlignment="1">
      <alignment horizontal="center" vertical="center"/>
    </xf>
    <xf numFmtId="0" fontId="40" fillId="0" borderId="0" xfId="0" applyFont="1"/>
    <xf numFmtId="0" fontId="38" fillId="4" borderId="49" xfId="0" applyFont="1" applyFill="1" applyBorder="1" applyAlignment="1">
      <alignment horizontal="center" vertical="center"/>
    </xf>
    <xf numFmtId="0" fontId="38" fillId="4" borderId="49" xfId="0" applyFont="1" applyFill="1" applyBorder="1" applyAlignment="1">
      <alignment horizontal="center" vertical="center" wrapText="1"/>
    </xf>
    <xf numFmtId="0" fontId="39" fillId="4" borderId="49" xfId="0" applyFont="1" applyFill="1" applyBorder="1" applyAlignment="1">
      <alignment horizontal="center" vertical="center"/>
    </xf>
    <xf numFmtId="0" fontId="39" fillId="4" borderId="49" xfId="0" applyFont="1" applyFill="1" applyBorder="1" applyAlignment="1">
      <alignment horizontal="center" vertical="center" wrapText="1"/>
    </xf>
    <xf numFmtId="0" fontId="39" fillId="0" borderId="49" xfId="3" applyFont="1" applyBorder="1" applyAlignment="1">
      <alignment horizontal="right" vertical="center"/>
    </xf>
    <xf numFmtId="0" fontId="39" fillId="0" borderId="49" xfId="3" applyFont="1" applyBorder="1" applyAlignment="1">
      <alignment horizontal="left" vertical="center"/>
    </xf>
    <xf numFmtId="3" fontId="39" fillId="0" borderId="46" xfId="3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9" fillId="2" borderId="37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47" xfId="3" applyFont="1" applyBorder="1" applyAlignment="1">
      <alignment horizontal="center" vertical="center"/>
    </xf>
    <xf numFmtId="0" fontId="39" fillId="0" borderId="48" xfId="3" applyFont="1" applyBorder="1" applyAlignment="1">
      <alignment horizontal="center" vertical="center"/>
    </xf>
    <xf numFmtId="0" fontId="38" fillId="0" borderId="47" xfId="3" applyFont="1" applyBorder="1" applyAlignment="1">
      <alignment horizontal="center" vertical="center"/>
    </xf>
    <xf numFmtId="0" fontId="38" fillId="0" borderId="48" xfId="3" applyFont="1" applyBorder="1" applyAlignment="1">
      <alignment horizontal="center" vertical="center"/>
    </xf>
    <xf numFmtId="0" fontId="39" fillId="0" borderId="41" xfId="0" applyFont="1" applyBorder="1" applyAlignment="1">
      <alignment horizontal="right" vertical="center"/>
    </xf>
    <xf numFmtId="0" fontId="39" fillId="0" borderId="47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1" xfId="0" applyFont="1" applyBorder="1" applyAlignment="1">
      <alignment horizontal="right" vertical="center"/>
    </xf>
    <xf numFmtId="0" fontId="38" fillId="0" borderId="43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14</xdr:row>
      <xdr:rowOff>21167</xdr:rowOff>
    </xdr:from>
    <xdr:to>
      <xdr:col>6</xdr:col>
      <xdr:colOff>931334</xdr:colOff>
      <xdr:row>16</xdr:row>
      <xdr:rowOff>391583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08CB0E-5D6E-4657-98F0-653F2B34A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648333" y="4011084"/>
          <a:ext cx="6582834" cy="233891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1047750</xdr:colOff>
      <xdr:row>13</xdr:row>
      <xdr:rowOff>264584</xdr:rowOff>
    </xdr:from>
    <xdr:to>
      <xdr:col>14</xdr:col>
      <xdr:colOff>1018852</xdr:colOff>
      <xdr:row>16</xdr:row>
      <xdr:rowOff>381000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07A617-7F2F-4B44-BE01-3F530BF89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8014898" y="3979334"/>
          <a:ext cx="7517019" cy="2360083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10584</xdr:colOff>
      <xdr:row>4</xdr:row>
      <xdr:rowOff>31750</xdr:rowOff>
    </xdr:from>
    <xdr:to>
      <xdr:col>14</xdr:col>
      <xdr:colOff>1005418</xdr:colOff>
      <xdr:row>13</xdr:row>
      <xdr:rowOff>254000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A5E47BE-B7BE-45EE-B252-097F4A510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028332" y="1354667"/>
          <a:ext cx="3492501" cy="2614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66675</xdr:rowOff>
    </xdr:from>
    <xdr:to>
      <xdr:col>4</xdr:col>
      <xdr:colOff>19050</xdr:colOff>
      <xdr:row>32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16C536-3554-4B2D-A66A-2E3E7583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486375" y="5172075"/>
          <a:ext cx="4781550" cy="243840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20</xdr:row>
      <xdr:rowOff>85725</xdr:rowOff>
    </xdr:from>
    <xdr:to>
      <xdr:col>8</xdr:col>
      <xdr:colOff>1762125</xdr:colOff>
      <xdr:row>32</xdr:row>
      <xdr:rowOff>142875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846EB9-653A-4214-BFD7-FD8F203E4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76200" y="5191125"/>
          <a:ext cx="4876800" cy="2457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55</xdr:row>
      <xdr:rowOff>8280</xdr:rowOff>
    </xdr:from>
    <xdr:to>
      <xdr:col>13</xdr:col>
      <xdr:colOff>1402310</xdr:colOff>
      <xdr:row>56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74</xdr:row>
      <xdr:rowOff>6399</xdr:rowOff>
    </xdr:from>
    <xdr:to>
      <xdr:col>13</xdr:col>
      <xdr:colOff>1356005</xdr:colOff>
      <xdr:row>75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44</xdr:row>
      <xdr:rowOff>2</xdr:rowOff>
    </xdr:from>
    <xdr:ext cx="287524" cy="138544"/>
    <xdr:pic>
      <xdr:nvPicPr>
        <xdr:cNvPr id="5" name="Picture 4">
          <a:extLst>
            <a:ext uri="{FF2B5EF4-FFF2-40B4-BE49-F238E27FC236}">
              <a16:creationId xmlns:a16="http://schemas.microsoft.com/office/drawing/2014/main" id="{BA33B5A0-DE43-471C-A94A-278CE2A20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897220" y="7732570"/>
          <a:ext cx="287524" cy="13854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D33AC4AA-6758-42E4-99D9-646D3E9B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rightToLeft="1" topLeftCell="A16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5.75" style="7" customWidth="1"/>
    <col min="16" max="16384" width="8" style="7"/>
  </cols>
  <sheetData>
    <row r="1" spans="1:15" s="2" customFormat="1" ht="27.75" customHeight="1" x14ac:dyDescent="0.35">
      <c r="A1" s="195" t="s">
        <v>0</v>
      </c>
      <c r="B1" s="196"/>
      <c r="C1" s="196"/>
      <c r="D1" s="19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7" t="s">
        <v>345</v>
      </c>
      <c r="B2" s="197"/>
      <c r="C2" s="197"/>
      <c r="D2" s="197"/>
      <c r="E2" s="198" t="s">
        <v>208</v>
      </c>
      <c r="F2" s="199"/>
      <c r="G2" s="199"/>
      <c r="H2" s="199"/>
      <c r="I2" s="199"/>
      <c r="J2" s="199"/>
      <c r="K2" s="199"/>
      <c r="L2" s="200"/>
      <c r="M2" s="3"/>
      <c r="N2" s="3"/>
      <c r="O2" s="3"/>
    </row>
    <row r="3" spans="1:15" s="2" customFormat="1" ht="27.75" customHeight="1" x14ac:dyDescent="0.35">
      <c r="A3" s="201" t="s">
        <v>344</v>
      </c>
      <c r="B3" s="202"/>
      <c r="C3" s="202"/>
      <c r="D3" s="202"/>
      <c r="E3" s="198"/>
      <c r="F3" s="199"/>
      <c r="G3" s="199"/>
      <c r="H3" s="199"/>
      <c r="I3" s="199"/>
      <c r="J3" s="199"/>
      <c r="K3" s="199"/>
      <c r="L3" s="200"/>
      <c r="M3" s="1"/>
      <c r="N3" s="1"/>
      <c r="O3" s="3"/>
    </row>
    <row r="4" spans="1:15" ht="21.95" customHeight="1" x14ac:dyDescent="0.35">
      <c r="A4" s="188" t="s">
        <v>1</v>
      </c>
      <c r="B4" s="189"/>
      <c r="C4" s="190"/>
      <c r="D4" s="191">
        <f>'نشرة التداول'!M90+'نشرة OTC'!H8</f>
        <v>325361604</v>
      </c>
      <c r="E4" s="192"/>
      <c r="F4" s="4"/>
      <c r="G4" s="180" t="s">
        <v>2</v>
      </c>
      <c r="H4" s="181"/>
      <c r="I4" s="203">
        <f>'نشرة التداول'!N90+'نشرة OTC'!I8</f>
        <v>576043289.74000013</v>
      </c>
      <c r="J4" s="203"/>
      <c r="K4" s="203"/>
      <c r="L4" s="5"/>
      <c r="M4" s="204" t="s">
        <v>3</v>
      </c>
      <c r="N4" s="180"/>
      <c r="O4" s="6">
        <f>'نشرة التداول'!L90+'نشرة OTC'!G8</f>
        <v>912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5"/>
      <c r="M5" s="166"/>
      <c r="N5" s="166"/>
      <c r="O5" s="11" t="s">
        <v>215</v>
      </c>
    </row>
    <row r="6" spans="1:15" ht="21.95" customHeight="1" x14ac:dyDescent="0.35">
      <c r="A6" s="12" t="s">
        <v>4</v>
      </c>
      <c r="B6" s="180">
        <v>1023.35</v>
      </c>
      <c r="C6" s="181"/>
      <c r="D6" s="180" t="s">
        <v>5</v>
      </c>
      <c r="E6" s="181"/>
      <c r="F6" s="1"/>
      <c r="G6" s="12" t="s">
        <v>6</v>
      </c>
      <c r="H6" s="13">
        <v>1270.8800000000001</v>
      </c>
      <c r="I6" s="182" t="s">
        <v>5</v>
      </c>
      <c r="J6" s="183"/>
      <c r="K6" s="184"/>
      <c r="L6" s="165"/>
      <c r="M6" s="166"/>
      <c r="N6" s="166"/>
      <c r="O6" s="14"/>
    </row>
    <row r="7" spans="1:15" ht="21.95" customHeight="1" x14ac:dyDescent="0.35">
      <c r="A7" s="12" t="s">
        <v>7</v>
      </c>
      <c r="B7" s="180">
        <v>1020.51</v>
      </c>
      <c r="C7" s="181"/>
      <c r="D7" s="180" t="s">
        <v>5</v>
      </c>
      <c r="E7" s="181"/>
      <c r="F7" s="15"/>
      <c r="G7" s="12" t="s">
        <v>8</v>
      </c>
      <c r="H7" s="13">
        <v>1269.6500000000001</v>
      </c>
      <c r="I7" s="182" t="s">
        <v>5</v>
      </c>
      <c r="J7" s="183"/>
      <c r="K7" s="184"/>
      <c r="L7" s="165"/>
      <c r="M7" s="166"/>
      <c r="N7" s="166"/>
      <c r="O7" s="14"/>
    </row>
    <row r="8" spans="1:15" ht="21.95" customHeight="1" x14ac:dyDescent="0.35">
      <c r="A8" s="12" t="s">
        <v>9</v>
      </c>
      <c r="B8" s="178">
        <f>((B6/B7)-1)*100</f>
        <v>0.27829222643580565</v>
      </c>
      <c r="C8" s="179"/>
      <c r="D8" s="180" t="s">
        <v>10</v>
      </c>
      <c r="E8" s="181"/>
      <c r="F8" s="15"/>
      <c r="G8" s="12" t="s">
        <v>9</v>
      </c>
      <c r="H8" s="142">
        <f>((H6/H7)-1)*100</f>
        <v>9.6877092111991026E-2</v>
      </c>
      <c r="I8" s="182" t="s">
        <v>10</v>
      </c>
      <c r="J8" s="183"/>
      <c r="K8" s="184"/>
      <c r="L8" s="165"/>
      <c r="M8" s="166"/>
      <c r="N8" s="166"/>
      <c r="O8" s="14"/>
    </row>
    <row r="9" spans="1:15" ht="21.95" customHeight="1" x14ac:dyDescent="0.35">
      <c r="A9" s="12" t="s">
        <v>11</v>
      </c>
      <c r="B9" s="178">
        <f>B6-B7</f>
        <v>2.8400000000000318</v>
      </c>
      <c r="C9" s="179">
        <f>B6-B7</f>
        <v>2.8400000000000318</v>
      </c>
      <c r="D9" s="180" t="s">
        <v>5</v>
      </c>
      <c r="E9" s="181"/>
      <c r="F9" s="15"/>
      <c r="G9" s="12" t="s">
        <v>11</v>
      </c>
      <c r="H9" s="142">
        <f>H6-H7</f>
        <v>1.2300000000000182</v>
      </c>
      <c r="I9" s="182" t="s">
        <v>5</v>
      </c>
      <c r="J9" s="183"/>
      <c r="K9" s="184"/>
      <c r="L9" s="165"/>
      <c r="M9" s="166"/>
      <c r="N9" s="166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5"/>
      <c r="M10" s="166"/>
      <c r="N10" s="166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40</v>
      </c>
      <c r="I11" s="13" t="s">
        <v>15</v>
      </c>
      <c r="J11" s="20">
        <v>16</v>
      </c>
      <c r="K11" s="20">
        <f>J11+H11</f>
        <v>56</v>
      </c>
      <c r="L11" s="165"/>
      <c r="M11" s="166"/>
      <c r="N11" s="166"/>
      <c r="O11" s="14"/>
    </row>
    <row r="12" spans="1:15" ht="21.95" customHeight="1" x14ac:dyDescent="0.35">
      <c r="A12" s="12" t="s">
        <v>16</v>
      </c>
      <c r="B12" s="20">
        <v>49</v>
      </c>
      <c r="C12" s="13" t="s">
        <v>13</v>
      </c>
      <c r="D12" s="20">
        <v>1</v>
      </c>
      <c r="E12" s="20">
        <f>D12+B12</f>
        <v>50</v>
      </c>
      <c r="F12" s="22"/>
      <c r="G12" s="185" t="s">
        <v>17</v>
      </c>
      <c r="H12" s="185"/>
      <c r="I12" s="185"/>
      <c r="J12" s="186">
        <v>13</v>
      </c>
      <c r="K12" s="187"/>
      <c r="L12" s="165"/>
      <c r="M12" s="166"/>
      <c r="N12" s="166"/>
      <c r="O12" s="23"/>
    </row>
    <row r="13" spans="1:15" ht="21.95" customHeight="1" x14ac:dyDescent="0.35">
      <c r="A13" s="176" t="s">
        <v>18</v>
      </c>
      <c r="B13" s="177"/>
      <c r="C13" s="177"/>
      <c r="D13" s="177"/>
      <c r="E13" s="20">
        <v>6</v>
      </c>
      <c r="F13" s="22"/>
      <c r="G13" s="193" t="s">
        <v>19</v>
      </c>
      <c r="H13" s="193"/>
      <c r="I13" s="193"/>
      <c r="J13" s="194">
        <v>13</v>
      </c>
      <c r="K13" s="194"/>
      <c r="L13" s="165"/>
      <c r="M13" s="166"/>
      <c r="N13" s="166"/>
      <c r="O13" s="23"/>
    </row>
    <row r="14" spans="1:15" ht="21.95" customHeight="1" x14ac:dyDescent="0.35">
      <c r="A14" s="176" t="s">
        <v>20</v>
      </c>
      <c r="B14" s="177"/>
      <c r="C14" s="177"/>
      <c r="D14" s="177"/>
      <c r="E14" s="24">
        <v>8</v>
      </c>
      <c r="F14" s="25"/>
      <c r="G14" s="23"/>
      <c r="H14" s="23"/>
      <c r="I14" s="23"/>
      <c r="J14" s="165"/>
      <c r="K14" s="166"/>
      <c r="L14" s="165"/>
      <c r="M14" s="166"/>
      <c r="N14" s="166"/>
      <c r="O14" s="23"/>
    </row>
    <row r="15" spans="1:15" ht="47.25" customHeight="1" x14ac:dyDescent="0.35">
      <c r="A15" s="165"/>
      <c r="B15" s="166"/>
      <c r="C15" s="166"/>
      <c r="D15" s="166"/>
      <c r="E15" s="165"/>
      <c r="F15" s="166"/>
      <c r="G15" s="23"/>
      <c r="H15" s="23"/>
      <c r="I15" s="23"/>
      <c r="J15" s="165"/>
      <c r="K15" s="166"/>
      <c r="L15" s="165"/>
      <c r="M15" s="166"/>
      <c r="N15" s="166"/>
      <c r="O15" s="23"/>
    </row>
    <row r="16" spans="1:15" ht="107.25" customHeight="1" x14ac:dyDescent="0.35">
      <c r="A16" s="165"/>
      <c r="B16" s="166"/>
      <c r="C16" s="166"/>
      <c r="D16" s="166"/>
      <c r="E16" s="165"/>
      <c r="F16" s="166"/>
      <c r="G16" s="23"/>
      <c r="H16" s="23"/>
      <c r="I16" s="23"/>
      <c r="J16" s="165"/>
      <c r="K16" s="166"/>
      <c r="L16" s="165"/>
      <c r="M16" s="166"/>
      <c r="N16" s="166"/>
      <c r="O16" s="23"/>
    </row>
    <row r="17" spans="1:15" ht="33.75" customHeight="1" x14ac:dyDescent="0.35">
      <c r="A17" s="165"/>
      <c r="B17" s="166"/>
      <c r="C17" s="166"/>
      <c r="D17" s="166"/>
      <c r="E17" s="165"/>
      <c r="F17" s="166"/>
      <c r="G17" s="23"/>
      <c r="H17" s="23"/>
      <c r="I17" s="23"/>
      <c r="J17" s="165"/>
      <c r="K17" s="166"/>
      <c r="L17" s="165"/>
      <c r="M17" s="166"/>
      <c r="N17" s="166"/>
      <c r="O17" s="23"/>
    </row>
    <row r="18" spans="1:15" ht="39" customHeight="1" x14ac:dyDescent="0.25">
      <c r="A18" s="140" t="s">
        <v>341</v>
      </c>
      <c r="B18" s="173" t="s">
        <v>342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5"/>
    </row>
    <row r="19" spans="1:15" ht="37.5" customHeight="1" x14ac:dyDescent="0.25">
      <c r="A19" s="140" t="s">
        <v>339</v>
      </c>
      <c r="B19" s="173" t="s">
        <v>340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5"/>
    </row>
    <row r="20" spans="1:15" ht="42" customHeight="1" x14ac:dyDescent="0.25">
      <c r="A20" s="140" t="s">
        <v>327</v>
      </c>
      <c r="B20" s="173" t="s">
        <v>326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5"/>
    </row>
    <row r="21" spans="1:15" ht="45" customHeight="1" x14ac:dyDescent="0.25">
      <c r="A21" s="140" t="s">
        <v>319</v>
      </c>
      <c r="B21" s="173" t="s">
        <v>318</v>
      </c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5"/>
    </row>
    <row r="22" spans="1:15" ht="45" customHeight="1" x14ac:dyDescent="0.25">
      <c r="A22" s="140" t="s">
        <v>323</v>
      </c>
      <c r="B22" s="173" t="s">
        <v>320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5"/>
    </row>
    <row r="23" spans="1:15" ht="39" customHeight="1" x14ac:dyDescent="0.25">
      <c r="A23" s="140" t="s">
        <v>322</v>
      </c>
      <c r="B23" s="173" t="s">
        <v>321</v>
      </c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5"/>
    </row>
    <row r="24" spans="1:15" ht="29.25" customHeight="1" x14ac:dyDescent="0.25">
      <c r="A24" s="128" t="s">
        <v>275</v>
      </c>
      <c r="B24" s="170" t="s">
        <v>301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2"/>
    </row>
    <row r="25" spans="1:15" ht="27.75" customHeight="1" x14ac:dyDescent="0.25">
      <c r="A25" s="129" t="s">
        <v>260</v>
      </c>
      <c r="B25" s="170" t="s">
        <v>284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2"/>
    </row>
    <row r="26" spans="1:15" ht="16.5" customHeight="1" x14ac:dyDescent="0.25">
      <c r="A26" s="130" t="s">
        <v>21</v>
      </c>
      <c r="B26" s="167" t="s">
        <v>263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9"/>
    </row>
    <row r="27" spans="1:15" ht="15" customHeight="1" x14ac:dyDescent="0.25">
      <c r="A27" s="164" t="s">
        <v>22</v>
      </c>
      <c r="B27" s="164"/>
      <c r="C27" s="164"/>
      <c r="D27" s="164"/>
      <c r="E27" s="164"/>
      <c r="F27" s="164" t="s">
        <v>23</v>
      </c>
      <c r="G27" s="164"/>
      <c r="H27" s="164"/>
      <c r="I27" s="164"/>
      <c r="J27" s="164"/>
      <c r="K27" s="164"/>
      <c r="L27" s="164"/>
      <c r="M27" s="164" t="s">
        <v>24</v>
      </c>
      <c r="N27" s="164"/>
      <c r="O27" s="164"/>
    </row>
  </sheetData>
  <mergeCells count="63"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A4:C4"/>
    <mergeCell ref="D4:E4"/>
    <mergeCell ref="A13:D13"/>
    <mergeCell ref="G13:I13"/>
    <mergeCell ref="J13:K13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16:D16"/>
    <mergeCell ref="E16:F16"/>
    <mergeCell ref="J16:K16"/>
    <mergeCell ref="L16:N16"/>
    <mergeCell ref="A14:D14"/>
    <mergeCell ref="A15:D15"/>
    <mergeCell ref="L15:N15"/>
    <mergeCell ref="E15:F15"/>
    <mergeCell ref="J15:K15"/>
    <mergeCell ref="L14:N14"/>
    <mergeCell ref="J14:K14"/>
    <mergeCell ref="A27:E27"/>
    <mergeCell ref="F27:L27"/>
    <mergeCell ref="M27:O27"/>
    <mergeCell ref="J17:K17"/>
    <mergeCell ref="L17:N17"/>
    <mergeCell ref="B26:O26"/>
    <mergeCell ref="A17:D17"/>
    <mergeCell ref="E17:F17"/>
    <mergeCell ref="B25:O25"/>
    <mergeCell ref="B24:O24"/>
    <mergeCell ref="B21:O21"/>
    <mergeCell ref="B22:O22"/>
    <mergeCell ref="B23:O23"/>
    <mergeCell ref="B20:O20"/>
    <mergeCell ref="B19:O19"/>
    <mergeCell ref="B18:O18"/>
  </mergeCells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5" t="s">
        <v>25</v>
      </c>
      <c r="B2" s="206"/>
      <c r="C2" s="206"/>
      <c r="D2" s="206"/>
      <c r="E2" s="206"/>
      <c r="F2" s="206"/>
      <c r="G2" s="206"/>
      <c r="H2" s="206"/>
      <c r="I2" s="207"/>
    </row>
    <row r="3" spans="1:9" x14ac:dyDescent="0.25">
      <c r="A3" s="213"/>
      <c r="B3" s="214"/>
      <c r="C3" s="214"/>
      <c r="D3" s="214"/>
      <c r="E3" s="214"/>
      <c r="F3" s="214"/>
      <c r="G3" s="214"/>
      <c r="H3" s="214"/>
      <c r="I3" s="215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8" t="s">
        <v>26</v>
      </c>
      <c r="B5" s="209"/>
      <c r="C5" s="209"/>
      <c r="D5" s="210"/>
      <c r="E5" s="73"/>
      <c r="F5" s="208" t="s">
        <v>27</v>
      </c>
      <c r="G5" s="209"/>
      <c r="H5" s="209"/>
      <c r="I5" s="210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280</v>
      </c>
      <c r="B7" s="100">
        <v>0.3</v>
      </c>
      <c r="C7" s="103">
        <v>20</v>
      </c>
      <c r="D7" s="102">
        <v>97948</v>
      </c>
      <c r="E7" s="34"/>
      <c r="F7" s="76" t="s">
        <v>78</v>
      </c>
      <c r="G7" s="100">
        <v>0.6</v>
      </c>
      <c r="H7" s="104">
        <v>-7.69</v>
      </c>
      <c r="I7" s="102">
        <v>23670</v>
      </c>
    </row>
    <row r="8" spans="1:9" ht="20.100000000000001" customHeight="1" x14ac:dyDescent="0.25">
      <c r="A8" s="76" t="s">
        <v>236</v>
      </c>
      <c r="B8" s="100">
        <v>0.88</v>
      </c>
      <c r="C8" s="103">
        <v>8.64</v>
      </c>
      <c r="D8" s="102">
        <v>1214</v>
      </c>
      <c r="E8" s="34"/>
      <c r="F8" s="76" t="s">
        <v>335</v>
      </c>
      <c r="G8" s="100">
        <v>1.3</v>
      </c>
      <c r="H8" s="104">
        <v>-7.14</v>
      </c>
      <c r="I8" s="108">
        <v>212540</v>
      </c>
    </row>
    <row r="9" spans="1:9" ht="20.100000000000001" customHeight="1" x14ac:dyDescent="0.25">
      <c r="A9" s="76" t="s">
        <v>134</v>
      </c>
      <c r="B9" s="100">
        <v>0.37</v>
      </c>
      <c r="C9" s="103">
        <v>5.71</v>
      </c>
      <c r="D9" s="102">
        <v>190135</v>
      </c>
      <c r="E9" s="34"/>
      <c r="F9" s="105" t="s">
        <v>289</v>
      </c>
      <c r="G9" s="106">
        <v>25.31</v>
      </c>
      <c r="H9" s="117">
        <v>-7.12</v>
      </c>
      <c r="I9" s="108">
        <v>58316</v>
      </c>
    </row>
    <row r="10" spans="1:9" ht="20.100000000000001" customHeight="1" x14ac:dyDescent="0.25">
      <c r="A10" s="105" t="s">
        <v>96</v>
      </c>
      <c r="B10" s="106">
        <v>0.57999999999999996</v>
      </c>
      <c r="C10" s="107">
        <v>3.57</v>
      </c>
      <c r="D10" s="108">
        <v>37618</v>
      </c>
      <c r="E10" s="34"/>
      <c r="F10" s="105" t="s">
        <v>120</v>
      </c>
      <c r="G10" s="106">
        <v>0.15</v>
      </c>
      <c r="H10" s="117">
        <v>-6.25</v>
      </c>
      <c r="I10" s="108">
        <v>10000</v>
      </c>
    </row>
    <row r="11" spans="1:9" ht="20.100000000000001" customHeight="1" x14ac:dyDescent="0.25">
      <c r="A11" s="105" t="s">
        <v>40</v>
      </c>
      <c r="B11" s="106">
        <v>0.33</v>
      </c>
      <c r="C11" s="107">
        <v>3.13</v>
      </c>
      <c r="D11" s="108">
        <v>119057178</v>
      </c>
      <c r="E11" s="34"/>
      <c r="F11" s="105" t="s">
        <v>266</v>
      </c>
      <c r="G11" s="106">
        <v>7.23</v>
      </c>
      <c r="H11" s="117">
        <v>-6.1</v>
      </c>
      <c r="I11" s="108">
        <v>232032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1" t="s">
        <v>37</v>
      </c>
      <c r="B14" s="211"/>
      <c r="C14" s="211"/>
      <c r="D14" s="211"/>
      <c r="E14" s="74"/>
      <c r="F14" s="212" t="s">
        <v>38</v>
      </c>
      <c r="G14" s="212"/>
      <c r="H14" s="212"/>
      <c r="I14" s="212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40</v>
      </c>
      <c r="B16" s="100">
        <v>0.33</v>
      </c>
      <c r="C16" s="101">
        <v>3.13</v>
      </c>
      <c r="D16" s="102">
        <v>119057178</v>
      </c>
      <c r="E16" s="48"/>
      <c r="F16" s="76" t="s">
        <v>233</v>
      </c>
      <c r="G16" s="100">
        <v>1.97</v>
      </c>
      <c r="H16" s="101">
        <v>0.51</v>
      </c>
      <c r="I16" s="102">
        <v>150724435.56999999</v>
      </c>
    </row>
    <row r="17" spans="1:9" ht="20.100000000000001" customHeight="1" x14ac:dyDescent="0.25">
      <c r="A17" s="76" t="s">
        <v>233</v>
      </c>
      <c r="B17" s="100">
        <v>1.97</v>
      </c>
      <c r="C17" s="101">
        <v>0.51</v>
      </c>
      <c r="D17" s="102">
        <v>76914725</v>
      </c>
      <c r="E17" s="48"/>
      <c r="F17" s="76" t="s">
        <v>257</v>
      </c>
      <c r="G17" s="100">
        <v>3.12</v>
      </c>
      <c r="H17" s="101">
        <v>0.65</v>
      </c>
      <c r="I17" s="102">
        <v>129400289.92</v>
      </c>
    </row>
    <row r="18" spans="1:9" ht="20.100000000000001" customHeight="1" x14ac:dyDescent="0.25">
      <c r="A18" s="76" t="s">
        <v>257</v>
      </c>
      <c r="B18" s="100">
        <v>3.12</v>
      </c>
      <c r="C18" s="101">
        <v>0.65</v>
      </c>
      <c r="D18" s="102">
        <v>41691200</v>
      </c>
      <c r="E18" s="48"/>
      <c r="F18" s="76" t="s">
        <v>264</v>
      </c>
      <c r="G18" s="100">
        <v>16</v>
      </c>
      <c r="H18" s="101">
        <v>0</v>
      </c>
      <c r="I18" s="102">
        <v>46307279.850000001</v>
      </c>
    </row>
    <row r="19" spans="1:9" ht="20.100000000000001" customHeight="1" x14ac:dyDescent="0.25">
      <c r="A19" s="76" t="s">
        <v>287</v>
      </c>
      <c r="B19" s="100">
        <v>0.21</v>
      </c>
      <c r="C19" s="101">
        <v>0</v>
      </c>
      <c r="D19" s="102">
        <v>12030761</v>
      </c>
      <c r="E19" s="48"/>
      <c r="F19" s="76" t="s">
        <v>254</v>
      </c>
      <c r="G19" s="100">
        <v>4.05</v>
      </c>
      <c r="H19" s="101">
        <v>-0.25</v>
      </c>
      <c r="I19" s="102">
        <v>44483654.869999997</v>
      </c>
    </row>
    <row r="20" spans="1:9" ht="20.100000000000001" customHeight="1" x14ac:dyDescent="0.25">
      <c r="A20" s="76" t="s">
        <v>58</v>
      </c>
      <c r="B20" s="100">
        <v>1.1200000000000001</v>
      </c>
      <c r="C20" s="101">
        <v>0.9</v>
      </c>
      <c r="D20" s="102">
        <v>11700685</v>
      </c>
      <c r="E20" s="48"/>
      <c r="F20" s="76" t="s">
        <v>329</v>
      </c>
      <c r="G20" s="100">
        <v>6.32</v>
      </c>
      <c r="H20" s="101">
        <v>0</v>
      </c>
      <c r="I20" s="102">
        <v>42021990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2"/>
  <sheetViews>
    <sheetView rightToLeft="1" tabSelected="1" topLeftCell="A70" zoomScale="110" zoomScaleNormal="110" workbookViewId="0">
      <selection activeCell="T58" sqref="T58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7.125" style="85" customWidth="1"/>
    <col min="14" max="14" width="18.625" style="86" customWidth="1"/>
    <col min="15" max="16384" width="7.875" style="75"/>
  </cols>
  <sheetData>
    <row r="1" spans="1:15" ht="17.25" customHeight="1" x14ac:dyDescent="0.25">
      <c r="A1" s="75"/>
      <c r="B1" s="237" t="s">
        <v>348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</row>
    <row r="2" spans="1:15" ht="25.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4.1" customHeight="1" x14ac:dyDescent="0.25">
      <c r="A3" s="75"/>
      <c r="B3" s="216" t="s">
        <v>54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8"/>
    </row>
    <row r="4" spans="1:15" ht="14.1" customHeight="1" x14ac:dyDescent="0.25">
      <c r="A4" s="75"/>
      <c r="B4" s="126" t="s">
        <v>219</v>
      </c>
      <c r="C4" s="126" t="s">
        <v>220</v>
      </c>
      <c r="D4" s="77">
        <v>0.34</v>
      </c>
      <c r="E4" s="89">
        <v>0.35</v>
      </c>
      <c r="F4" s="89">
        <v>0.34</v>
      </c>
      <c r="G4" s="89">
        <v>0.34</v>
      </c>
      <c r="H4" s="89">
        <v>0.33</v>
      </c>
      <c r="I4" s="89">
        <v>0.34</v>
      </c>
      <c r="J4" s="89">
        <v>0.34</v>
      </c>
      <c r="K4" s="90">
        <v>0</v>
      </c>
      <c r="L4" s="99">
        <v>8</v>
      </c>
      <c r="M4" s="91">
        <v>2617061</v>
      </c>
      <c r="N4" s="92">
        <v>894820.74</v>
      </c>
      <c r="O4"/>
    </row>
    <row r="5" spans="1:15" ht="14.1" customHeight="1" x14ac:dyDescent="0.25">
      <c r="A5" s="75"/>
      <c r="B5" s="76" t="s">
        <v>257</v>
      </c>
      <c r="C5" s="76" t="s">
        <v>256</v>
      </c>
      <c r="D5" s="77">
        <v>3.1</v>
      </c>
      <c r="E5" s="89">
        <v>3.12</v>
      </c>
      <c r="F5" s="89">
        <v>3.07</v>
      </c>
      <c r="G5" s="89">
        <v>3.1</v>
      </c>
      <c r="H5" s="89">
        <v>3.07</v>
      </c>
      <c r="I5" s="89">
        <v>3.12</v>
      </c>
      <c r="J5" s="89">
        <v>3.1</v>
      </c>
      <c r="K5" s="90">
        <v>0.65</v>
      </c>
      <c r="L5" s="99">
        <v>121</v>
      </c>
      <c r="M5" s="91">
        <v>41691200</v>
      </c>
      <c r="N5" s="92">
        <v>129400289.92</v>
      </c>
      <c r="O5"/>
    </row>
    <row r="6" spans="1:15" ht="14.1" customHeight="1" x14ac:dyDescent="0.25">
      <c r="A6" s="75"/>
      <c r="B6" s="76" t="s">
        <v>124</v>
      </c>
      <c r="C6" s="76" t="s">
        <v>125</v>
      </c>
      <c r="D6" s="53">
        <v>0.28000000000000003</v>
      </c>
      <c r="E6" s="89">
        <v>0.28000000000000003</v>
      </c>
      <c r="F6" s="89">
        <v>0.28000000000000003</v>
      </c>
      <c r="G6" s="89">
        <v>0.28000000000000003</v>
      </c>
      <c r="H6" s="89">
        <v>0.28000000000000003</v>
      </c>
      <c r="I6" s="89">
        <v>0.28000000000000003</v>
      </c>
      <c r="J6" s="89">
        <v>0.28000000000000003</v>
      </c>
      <c r="K6" s="90">
        <v>0</v>
      </c>
      <c r="L6" s="118">
        <v>1</v>
      </c>
      <c r="M6" s="91">
        <v>1000</v>
      </c>
      <c r="N6" s="92">
        <v>280</v>
      </c>
      <c r="O6"/>
    </row>
    <row r="7" spans="1:15" ht="14.1" customHeight="1" x14ac:dyDescent="0.25">
      <c r="A7" s="75"/>
      <c r="B7" s="76" t="s">
        <v>40</v>
      </c>
      <c r="C7" s="76" t="s">
        <v>55</v>
      </c>
      <c r="D7" s="77">
        <v>0.32</v>
      </c>
      <c r="E7" s="89">
        <v>0.35</v>
      </c>
      <c r="F7" s="89">
        <v>0.32</v>
      </c>
      <c r="G7" s="89">
        <v>0.33</v>
      </c>
      <c r="H7" s="89">
        <v>0.32</v>
      </c>
      <c r="I7" s="89">
        <v>0.33</v>
      </c>
      <c r="J7" s="89">
        <v>0.32</v>
      </c>
      <c r="K7" s="90">
        <v>3.13</v>
      </c>
      <c r="L7" s="99">
        <v>17</v>
      </c>
      <c r="M7" s="91">
        <v>119057178</v>
      </c>
      <c r="N7" s="92">
        <v>39178296.960000001</v>
      </c>
      <c r="O7"/>
    </row>
    <row r="8" spans="1:15" ht="14.1" customHeight="1" x14ac:dyDescent="0.25">
      <c r="A8" s="75"/>
      <c r="B8" s="76" t="s">
        <v>56</v>
      </c>
      <c r="C8" s="76" t="s">
        <v>57</v>
      </c>
      <c r="D8" s="77">
        <v>0.33</v>
      </c>
      <c r="E8" s="89">
        <v>0.34</v>
      </c>
      <c r="F8" s="89">
        <v>0.33</v>
      </c>
      <c r="G8" s="89">
        <v>0.33</v>
      </c>
      <c r="H8" s="89">
        <v>0.31</v>
      </c>
      <c r="I8" s="89">
        <v>0.34</v>
      </c>
      <c r="J8" s="89">
        <v>0.33</v>
      </c>
      <c r="K8" s="90">
        <v>3.03</v>
      </c>
      <c r="L8" s="99">
        <v>8</v>
      </c>
      <c r="M8" s="91">
        <v>1217497</v>
      </c>
      <c r="N8" s="92">
        <v>401794.01</v>
      </c>
      <c r="O8"/>
    </row>
    <row r="9" spans="1:15" ht="14.1" customHeight="1" x14ac:dyDescent="0.25">
      <c r="A9" s="75"/>
      <c r="B9" s="76" t="s">
        <v>58</v>
      </c>
      <c r="C9" s="76" t="s">
        <v>59</v>
      </c>
      <c r="D9" s="77">
        <v>1.1100000000000001</v>
      </c>
      <c r="E9" s="89">
        <v>1.1299999999999999</v>
      </c>
      <c r="F9" s="89">
        <v>1.1100000000000001</v>
      </c>
      <c r="G9" s="89">
        <v>1.1200000000000001</v>
      </c>
      <c r="H9" s="89">
        <v>1.1000000000000001</v>
      </c>
      <c r="I9" s="89">
        <v>1.1200000000000001</v>
      </c>
      <c r="J9" s="89">
        <v>1.1100000000000001</v>
      </c>
      <c r="K9" s="90">
        <v>0.9</v>
      </c>
      <c r="L9" s="99">
        <v>29</v>
      </c>
      <c r="M9" s="91">
        <v>11700685</v>
      </c>
      <c r="N9" s="92">
        <v>13132548.800000001</v>
      </c>
      <c r="O9"/>
    </row>
    <row r="10" spans="1:15" ht="14.1" customHeight="1" x14ac:dyDescent="0.25">
      <c r="A10" s="75"/>
      <c r="B10" s="76" t="s">
        <v>335</v>
      </c>
      <c r="C10" s="96" t="s">
        <v>336</v>
      </c>
      <c r="D10" s="89">
        <v>1.3</v>
      </c>
      <c r="E10" s="89">
        <v>1.3</v>
      </c>
      <c r="F10" s="89">
        <v>1.3</v>
      </c>
      <c r="G10" s="89">
        <v>1.3</v>
      </c>
      <c r="H10" s="89">
        <v>1.4</v>
      </c>
      <c r="I10" s="89">
        <v>1.3</v>
      </c>
      <c r="J10" s="89">
        <v>1.4</v>
      </c>
      <c r="K10" s="90">
        <v>-7.14</v>
      </c>
      <c r="L10" s="118">
        <v>6</v>
      </c>
      <c r="M10" s="91">
        <v>212540</v>
      </c>
      <c r="N10" s="92">
        <v>276302</v>
      </c>
      <c r="O10"/>
    </row>
    <row r="11" spans="1:15" ht="14.1" customHeight="1" x14ac:dyDescent="0.25">
      <c r="A11" s="75"/>
      <c r="B11" s="76" t="s">
        <v>221</v>
      </c>
      <c r="C11" s="76" t="s">
        <v>222</v>
      </c>
      <c r="D11" s="53">
        <v>0.13</v>
      </c>
      <c r="E11" s="89">
        <v>0.13</v>
      </c>
      <c r="F11" s="89">
        <v>0.13</v>
      </c>
      <c r="G11" s="89">
        <v>0.13</v>
      </c>
      <c r="H11" s="89">
        <v>0.13</v>
      </c>
      <c r="I11" s="89">
        <v>0.13</v>
      </c>
      <c r="J11" s="89">
        <v>0.13</v>
      </c>
      <c r="K11" s="90">
        <v>0</v>
      </c>
      <c r="L11" s="118">
        <v>2</v>
      </c>
      <c r="M11" s="91">
        <v>1200000</v>
      </c>
      <c r="N11" s="92">
        <v>156000</v>
      </c>
      <c r="O11"/>
    </row>
    <row r="12" spans="1:15" ht="14.1" customHeight="1" x14ac:dyDescent="0.25">
      <c r="A12" s="75"/>
      <c r="B12" s="76" t="s">
        <v>233</v>
      </c>
      <c r="C12" s="76" t="s">
        <v>234</v>
      </c>
      <c r="D12" s="77">
        <v>1.96</v>
      </c>
      <c r="E12" s="89">
        <v>1.97</v>
      </c>
      <c r="F12" s="89">
        <v>1.94</v>
      </c>
      <c r="G12" s="89">
        <v>1.96</v>
      </c>
      <c r="H12" s="89">
        <v>1.95</v>
      </c>
      <c r="I12" s="89">
        <v>1.97</v>
      </c>
      <c r="J12" s="89">
        <v>1.96</v>
      </c>
      <c r="K12" s="90">
        <v>0.51</v>
      </c>
      <c r="L12" s="99">
        <v>183</v>
      </c>
      <c r="M12" s="91">
        <v>76914725</v>
      </c>
      <c r="N12" s="92">
        <v>150724435.56999999</v>
      </c>
      <c r="O12"/>
    </row>
    <row r="13" spans="1:15" ht="14.1" customHeight="1" x14ac:dyDescent="0.25">
      <c r="A13" s="75"/>
      <c r="B13" s="105" t="s">
        <v>254</v>
      </c>
      <c r="C13" s="105" t="s">
        <v>255</v>
      </c>
      <c r="D13" s="77">
        <v>4.0599999999999996</v>
      </c>
      <c r="E13" s="89">
        <v>4.0599999999999996</v>
      </c>
      <c r="F13" s="89">
        <v>4.0199999999999996</v>
      </c>
      <c r="G13" s="89">
        <v>4.04</v>
      </c>
      <c r="H13" s="89">
        <v>4.04</v>
      </c>
      <c r="I13" s="89">
        <v>4.05</v>
      </c>
      <c r="J13" s="89">
        <v>4.0599999999999996</v>
      </c>
      <c r="K13" s="90">
        <v>-0.25</v>
      </c>
      <c r="L13" s="99">
        <v>63</v>
      </c>
      <c r="M13" s="91">
        <v>11013779</v>
      </c>
      <c r="N13" s="92">
        <v>44483654.869999997</v>
      </c>
      <c r="O13"/>
    </row>
    <row r="14" spans="1:15" ht="14.1" customHeight="1" x14ac:dyDescent="0.25">
      <c r="A14" s="75"/>
      <c r="B14" s="76" t="s">
        <v>36</v>
      </c>
      <c r="C14" s="76" t="s">
        <v>102</v>
      </c>
      <c r="D14" s="77">
        <v>0.23</v>
      </c>
      <c r="E14" s="89">
        <v>0.23</v>
      </c>
      <c r="F14" s="89">
        <v>0.23</v>
      </c>
      <c r="G14" s="89">
        <v>0.23</v>
      </c>
      <c r="H14" s="89">
        <v>0.22</v>
      </c>
      <c r="I14" s="89">
        <v>0.23</v>
      </c>
      <c r="J14" s="89">
        <v>0.23</v>
      </c>
      <c r="K14" s="90">
        <v>0</v>
      </c>
      <c r="L14" s="99">
        <v>24</v>
      </c>
      <c r="M14" s="91">
        <v>6474152</v>
      </c>
      <c r="N14" s="92">
        <v>1489054.96</v>
      </c>
      <c r="O14"/>
    </row>
    <row r="15" spans="1:15" ht="14.1" customHeight="1" x14ac:dyDescent="0.25">
      <c r="A15" s="75"/>
      <c r="B15" s="76" t="s">
        <v>60</v>
      </c>
      <c r="C15" s="76" t="s">
        <v>61</v>
      </c>
      <c r="D15" s="53">
        <v>0.9</v>
      </c>
      <c r="E15" s="89">
        <v>0.9</v>
      </c>
      <c r="F15" s="89">
        <v>0.9</v>
      </c>
      <c r="G15" s="89">
        <v>0.9</v>
      </c>
      <c r="H15" s="89">
        <v>0.9</v>
      </c>
      <c r="I15" s="89">
        <v>0.9</v>
      </c>
      <c r="J15" s="89">
        <v>0.9</v>
      </c>
      <c r="K15" s="90">
        <v>0</v>
      </c>
      <c r="L15" s="118">
        <v>4</v>
      </c>
      <c r="M15" s="91">
        <v>2620</v>
      </c>
      <c r="N15" s="92">
        <v>2358</v>
      </c>
      <c r="O15"/>
    </row>
    <row r="16" spans="1:15" ht="14.1" customHeight="1" x14ac:dyDescent="0.25">
      <c r="A16" s="75"/>
      <c r="B16" s="76" t="s">
        <v>103</v>
      </c>
      <c r="C16" s="76" t="s">
        <v>104</v>
      </c>
      <c r="D16" s="77">
        <v>0.05</v>
      </c>
      <c r="E16" s="89">
        <v>0.05</v>
      </c>
      <c r="F16" s="89">
        <v>0.05</v>
      </c>
      <c r="G16" s="89">
        <v>0.05</v>
      </c>
      <c r="H16" s="89">
        <v>0.05</v>
      </c>
      <c r="I16" s="89">
        <v>0.05</v>
      </c>
      <c r="J16" s="89">
        <v>0.05</v>
      </c>
      <c r="K16" s="90">
        <v>0</v>
      </c>
      <c r="L16" s="99">
        <v>27</v>
      </c>
      <c r="M16" s="91">
        <v>6769834</v>
      </c>
      <c r="N16" s="92">
        <v>338491.7</v>
      </c>
      <c r="O16"/>
    </row>
    <row r="17" spans="1:15" ht="14.1" customHeight="1" x14ac:dyDescent="0.25">
      <c r="A17" s="75"/>
      <c r="B17" s="76" t="s">
        <v>120</v>
      </c>
      <c r="C17" s="76" t="s">
        <v>121</v>
      </c>
      <c r="D17" s="77">
        <v>0.15</v>
      </c>
      <c r="E17" s="89">
        <v>0.15</v>
      </c>
      <c r="F17" s="89">
        <v>0.15</v>
      </c>
      <c r="G17" s="89">
        <v>0.15</v>
      </c>
      <c r="H17" s="89">
        <v>0.16</v>
      </c>
      <c r="I17" s="89">
        <v>0.15</v>
      </c>
      <c r="J17" s="89">
        <v>0.16</v>
      </c>
      <c r="K17" s="90">
        <v>-6.25</v>
      </c>
      <c r="L17" s="99">
        <v>1</v>
      </c>
      <c r="M17" s="91">
        <v>10000</v>
      </c>
      <c r="N17" s="92">
        <v>1500</v>
      </c>
      <c r="O17"/>
    </row>
    <row r="18" spans="1:15" ht="12" customHeight="1" x14ac:dyDescent="0.25">
      <c r="A18" s="75"/>
      <c r="B18" s="238" t="s">
        <v>62</v>
      </c>
      <c r="C18" s="239"/>
      <c r="D18" s="95"/>
      <c r="E18" s="95"/>
      <c r="F18" s="95"/>
      <c r="G18" s="95"/>
      <c r="H18" s="95"/>
      <c r="I18" s="95"/>
      <c r="J18" s="95"/>
      <c r="K18" s="95"/>
      <c r="L18" s="78">
        <f>SUM(L4:L17)</f>
        <v>494</v>
      </c>
      <c r="M18" s="78">
        <f>SUM(M4:M17)</f>
        <v>278882271</v>
      </c>
      <c r="N18" s="78">
        <f>SUM(N4:N17)</f>
        <v>380479827.52999997</v>
      </c>
      <c r="O18"/>
    </row>
    <row r="19" spans="1:15" ht="12.75" customHeight="1" x14ac:dyDescent="0.25">
      <c r="A19" s="75"/>
      <c r="B19" s="216" t="s">
        <v>63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8"/>
      <c r="O19"/>
    </row>
    <row r="20" spans="1:15" ht="14.1" customHeight="1" x14ac:dyDescent="0.25">
      <c r="A20" s="75"/>
      <c r="B20" s="76" t="s">
        <v>264</v>
      </c>
      <c r="C20" s="76" t="s">
        <v>265</v>
      </c>
      <c r="D20" s="77">
        <v>16</v>
      </c>
      <c r="E20" s="89">
        <v>16</v>
      </c>
      <c r="F20" s="89">
        <v>15.9</v>
      </c>
      <c r="G20" s="89">
        <v>16</v>
      </c>
      <c r="H20" s="89">
        <v>16.100000000000001</v>
      </c>
      <c r="I20" s="89">
        <v>16</v>
      </c>
      <c r="J20" s="89">
        <v>16</v>
      </c>
      <c r="K20" s="90">
        <v>0</v>
      </c>
      <c r="L20" s="99">
        <v>86</v>
      </c>
      <c r="M20" s="91">
        <v>2894742</v>
      </c>
      <c r="N20" s="92">
        <v>46307279.850000001</v>
      </c>
      <c r="O20"/>
    </row>
    <row r="21" spans="1:15" ht="14.1" customHeight="1" x14ac:dyDescent="0.25">
      <c r="A21" s="75"/>
      <c r="B21" s="76" t="s">
        <v>64</v>
      </c>
      <c r="C21" s="76" t="s">
        <v>65</v>
      </c>
      <c r="D21" s="77">
        <v>4.1100000000000003</v>
      </c>
      <c r="E21" s="89">
        <v>4.1100000000000003</v>
      </c>
      <c r="F21" s="89">
        <v>3.9</v>
      </c>
      <c r="G21" s="89">
        <v>3.96</v>
      </c>
      <c r="H21" s="89">
        <v>4.1100000000000003</v>
      </c>
      <c r="I21" s="89">
        <v>4.09</v>
      </c>
      <c r="J21" s="89">
        <v>4.07</v>
      </c>
      <c r="K21" s="90">
        <v>0.49</v>
      </c>
      <c r="L21" s="99">
        <v>21</v>
      </c>
      <c r="M21" s="91">
        <v>1993010</v>
      </c>
      <c r="N21" s="92">
        <v>7892302.9699999997</v>
      </c>
      <c r="O21"/>
    </row>
    <row r="22" spans="1:15" ht="14.1" customHeight="1" x14ac:dyDescent="0.25">
      <c r="A22" s="75"/>
      <c r="B22" s="224" t="s">
        <v>66</v>
      </c>
      <c r="C22" s="225"/>
      <c r="D22" s="95"/>
      <c r="E22" s="95"/>
      <c r="F22" s="95"/>
      <c r="G22" s="95"/>
      <c r="H22" s="95"/>
      <c r="I22" s="95"/>
      <c r="J22" s="95"/>
      <c r="K22" s="95"/>
      <c r="L22" s="78">
        <f>SUM(L20:L21)</f>
        <v>107</v>
      </c>
      <c r="M22" s="78">
        <f>SUM(M20:M21)</f>
        <v>4887752</v>
      </c>
      <c r="N22" s="78">
        <f>SUM(N20:N21)</f>
        <v>54199582.82</v>
      </c>
    </row>
    <row r="23" spans="1:15" ht="14.1" customHeight="1" x14ac:dyDescent="0.25">
      <c r="A23" s="75"/>
      <c r="B23" s="216" t="s">
        <v>67</v>
      </c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8"/>
      <c r="O23"/>
    </row>
    <row r="24" spans="1:15" ht="14.1" customHeight="1" x14ac:dyDescent="0.25">
      <c r="A24" s="75"/>
      <c r="B24" s="76" t="s">
        <v>236</v>
      </c>
      <c r="C24" s="76" t="s">
        <v>235</v>
      </c>
      <c r="D24" s="77">
        <v>0.82</v>
      </c>
      <c r="E24" s="89">
        <v>0.88</v>
      </c>
      <c r="F24" s="89">
        <v>0.82</v>
      </c>
      <c r="G24" s="89">
        <v>0.87</v>
      </c>
      <c r="H24" s="89">
        <v>0.88</v>
      </c>
      <c r="I24" s="89">
        <v>0.88</v>
      </c>
      <c r="J24" s="89">
        <v>0.81</v>
      </c>
      <c r="K24" s="90">
        <v>8.64</v>
      </c>
      <c r="L24" s="99">
        <v>2</v>
      </c>
      <c r="M24" s="91">
        <v>1214</v>
      </c>
      <c r="N24" s="92">
        <v>1055.48</v>
      </c>
      <c r="O24"/>
    </row>
    <row r="25" spans="1:15" ht="14.1" customHeight="1" x14ac:dyDescent="0.25">
      <c r="A25" s="75"/>
      <c r="B25" s="224" t="s">
        <v>328</v>
      </c>
      <c r="C25" s="225"/>
      <c r="D25" s="95"/>
      <c r="E25" s="95"/>
      <c r="F25" s="95"/>
      <c r="G25" s="95"/>
      <c r="H25" s="95"/>
      <c r="I25" s="95"/>
      <c r="J25" s="95"/>
      <c r="K25" s="95"/>
      <c r="L25" s="78">
        <f>SUM(L24:L24)</f>
        <v>2</v>
      </c>
      <c r="M25" s="78">
        <f>SUM(M24:M24)</f>
        <v>1214</v>
      </c>
      <c r="N25" s="78">
        <f>SUM(N24:N24)</f>
        <v>1055.48</v>
      </c>
    </row>
    <row r="26" spans="1:15" ht="14.1" customHeight="1" x14ac:dyDescent="0.25">
      <c r="A26" s="75"/>
      <c r="B26" s="216" t="s">
        <v>70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8"/>
    </row>
    <row r="27" spans="1:15" ht="14.1" customHeight="1" x14ac:dyDescent="0.25">
      <c r="A27" s="75"/>
      <c r="B27" s="76" t="s">
        <v>71</v>
      </c>
      <c r="C27" s="76" t="s">
        <v>72</v>
      </c>
      <c r="D27" s="77">
        <v>22.1</v>
      </c>
      <c r="E27" s="89">
        <v>22.1</v>
      </c>
      <c r="F27" s="89">
        <v>22.1</v>
      </c>
      <c r="G27" s="89">
        <v>22.1</v>
      </c>
      <c r="H27" s="89">
        <v>22.1</v>
      </c>
      <c r="I27" s="89">
        <v>22.1</v>
      </c>
      <c r="J27" s="89">
        <v>22.1</v>
      </c>
      <c r="K27" s="90">
        <v>0</v>
      </c>
      <c r="L27" s="99">
        <v>2</v>
      </c>
      <c r="M27" s="91">
        <v>18000</v>
      </c>
      <c r="N27" s="92">
        <v>397800</v>
      </c>
    </row>
    <row r="28" spans="1:15" ht="14.1" customHeight="1" x14ac:dyDescent="0.25">
      <c r="A28" s="75"/>
      <c r="B28" s="76" t="s">
        <v>35</v>
      </c>
      <c r="C28" s="76" t="s">
        <v>73</v>
      </c>
      <c r="D28" s="89">
        <v>4.5</v>
      </c>
      <c r="E28" s="89">
        <v>4.5</v>
      </c>
      <c r="F28" s="89">
        <v>4.5</v>
      </c>
      <c r="G28" s="89">
        <v>4.5</v>
      </c>
      <c r="H28" s="89">
        <v>4.5</v>
      </c>
      <c r="I28" s="89">
        <v>4.5</v>
      </c>
      <c r="J28" s="89">
        <v>4.5</v>
      </c>
      <c r="K28" s="90">
        <v>0</v>
      </c>
      <c r="L28" s="118">
        <v>2</v>
      </c>
      <c r="M28" s="91">
        <v>121492</v>
      </c>
      <c r="N28" s="92">
        <v>546714</v>
      </c>
    </row>
    <row r="29" spans="1:15" ht="14.1" customHeight="1" x14ac:dyDescent="0.25">
      <c r="A29" s="75"/>
      <c r="B29" s="76" t="s">
        <v>74</v>
      </c>
      <c r="C29" s="76" t="s">
        <v>75</v>
      </c>
      <c r="D29" s="89">
        <v>7.01</v>
      </c>
      <c r="E29" s="89">
        <v>7.05</v>
      </c>
      <c r="F29" s="89">
        <v>7.01</v>
      </c>
      <c r="G29" s="89">
        <v>7.05</v>
      </c>
      <c r="H29" s="89">
        <v>7.05</v>
      </c>
      <c r="I29" s="89">
        <v>7.05</v>
      </c>
      <c r="J29" s="89">
        <v>7.05</v>
      </c>
      <c r="K29" s="90">
        <v>0</v>
      </c>
      <c r="L29" s="118">
        <v>2</v>
      </c>
      <c r="M29" s="91">
        <v>108996</v>
      </c>
      <c r="N29" s="92">
        <v>768241.88</v>
      </c>
    </row>
    <row r="30" spans="1:15" ht="14.1" customHeight="1" x14ac:dyDescent="0.25">
      <c r="A30" s="75"/>
      <c r="B30" s="76" t="s">
        <v>76</v>
      </c>
      <c r="C30" s="76" t="s">
        <v>77</v>
      </c>
      <c r="D30" s="89">
        <v>3.74</v>
      </c>
      <c r="E30" s="89">
        <v>3.74</v>
      </c>
      <c r="F30" s="89">
        <v>3.65</v>
      </c>
      <c r="G30" s="89">
        <v>3.72</v>
      </c>
      <c r="H30" s="89">
        <v>3.76</v>
      </c>
      <c r="I30" s="113">
        <v>3.74</v>
      </c>
      <c r="J30" s="113">
        <v>3.74</v>
      </c>
      <c r="K30" s="114">
        <v>0</v>
      </c>
      <c r="L30" s="118">
        <v>21</v>
      </c>
      <c r="M30" s="115">
        <v>8009000</v>
      </c>
      <c r="N30" s="116">
        <v>29774340</v>
      </c>
    </row>
    <row r="31" spans="1:15" ht="14.1" customHeight="1" x14ac:dyDescent="0.25">
      <c r="A31" s="75"/>
      <c r="B31" s="76" t="s">
        <v>78</v>
      </c>
      <c r="C31" s="76" t="s">
        <v>79</v>
      </c>
      <c r="D31" s="89">
        <v>0.6</v>
      </c>
      <c r="E31" s="89">
        <v>0.6</v>
      </c>
      <c r="F31" s="89">
        <v>0.6</v>
      </c>
      <c r="G31" s="89">
        <v>0.6</v>
      </c>
      <c r="H31" s="89">
        <v>0.65</v>
      </c>
      <c r="I31" s="113">
        <v>0.6</v>
      </c>
      <c r="J31" s="113">
        <v>0.65</v>
      </c>
      <c r="K31" s="114">
        <v>-7.69</v>
      </c>
      <c r="L31" s="118">
        <v>4</v>
      </c>
      <c r="M31" s="115">
        <v>23670</v>
      </c>
      <c r="N31" s="116">
        <v>14202</v>
      </c>
    </row>
    <row r="32" spans="1:15" ht="14.1" customHeight="1" x14ac:dyDescent="0.25">
      <c r="A32" s="75"/>
      <c r="B32" s="219" t="s">
        <v>80</v>
      </c>
      <c r="C32" s="220"/>
      <c r="D32" s="95"/>
      <c r="E32" s="95"/>
      <c r="F32" s="95"/>
      <c r="G32" s="95"/>
      <c r="H32" s="95"/>
      <c r="I32" s="95"/>
      <c r="J32" s="95"/>
      <c r="K32" s="95"/>
      <c r="L32" s="78">
        <f>SUM(L27:L31)</f>
        <v>31</v>
      </c>
      <c r="M32" s="78">
        <f>SUM(M27:M31)</f>
        <v>8281158</v>
      </c>
      <c r="N32" s="78">
        <f>SUM(N27:N31)</f>
        <v>31501297.879999999</v>
      </c>
    </row>
    <row r="33" spans="1:15" ht="11.25" customHeight="1" x14ac:dyDescent="0.25">
      <c r="B33" s="216" t="s">
        <v>81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8"/>
    </row>
    <row r="34" spans="1:15" ht="14.1" customHeight="1" x14ac:dyDescent="0.25">
      <c r="B34" s="76" t="s">
        <v>329</v>
      </c>
      <c r="C34" s="76" t="s">
        <v>330</v>
      </c>
      <c r="D34" s="113">
        <v>6.32</v>
      </c>
      <c r="E34" s="113">
        <v>6.4</v>
      </c>
      <c r="F34" s="113">
        <v>6.3</v>
      </c>
      <c r="G34" s="113">
        <v>6.33</v>
      </c>
      <c r="H34" s="113">
        <v>6.31</v>
      </c>
      <c r="I34" s="113">
        <v>6.32</v>
      </c>
      <c r="J34" s="113">
        <v>6.32</v>
      </c>
      <c r="K34" s="114">
        <v>0</v>
      </c>
      <c r="L34" s="118">
        <v>107</v>
      </c>
      <c r="M34" s="115">
        <v>6642430</v>
      </c>
      <c r="N34" s="116">
        <v>42021990</v>
      </c>
      <c r="O34"/>
    </row>
    <row r="35" spans="1:15" ht="14.1" customHeight="1" x14ac:dyDescent="0.25">
      <c r="B35" s="76" t="s">
        <v>299</v>
      </c>
      <c r="C35" s="76" t="s">
        <v>300</v>
      </c>
      <c r="D35" s="89">
        <v>2.2999999999999998</v>
      </c>
      <c r="E35" s="89">
        <v>2.2999999999999998</v>
      </c>
      <c r="F35" s="89">
        <v>2.2999999999999998</v>
      </c>
      <c r="G35" s="89">
        <v>2.2999999999999998</v>
      </c>
      <c r="H35" s="89">
        <v>2.2999999999999998</v>
      </c>
      <c r="I35" s="89">
        <v>2.2999999999999998</v>
      </c>
      <c r="J35" s="89">
        <v>2.2999999999999998</v>
      </c>
      <c r="K35" s="90">
        <v>0</v>
      </c>
      <c r="L35" s="118">
        <v>3</v>
      </c>
      <c r="M35" s="91">
        <v>191304</v>
      </c>
      <c r="N35" s="92">
        <v>439999.2</v>
      </c>
      <c r="O35"/>
    </row>
    <row r="36" spans="1:15" ht="14.1" customHeight="1" x14ac:dyDescent="0.25">
      <c r="B36" s="76" t="s">
        <v>84</v>
      </c>
      <c r="C36" s="76" t="s">
        <v>85</v>
      </c>
      <c r="D36" s="113">
        <v>2.75</v>
      </c>
      <c r="E36" s="89">
        <v>2.75</v>
      </c>
      <c r="F36" s="89">
        <v>2.75</v>
      </c>
      <c r="G36" s="89">
        <v>2.75</v>
      </c>
      <c r="H36" s="89">
        <v>2.79</v>
      </c>
      <c r="I36" s="89">
        <v>2.75</v>
      </c>
      <c r="J36" s="89">
        <v>2.79</v>
      </c>
      <c r="K36" s="90">
        <v>-1.43</v>
      </c>
      <c r="L36" s="118">
        <v>1</v>
      </c>
      <c r="M36" s="91">
        <v>500000</v>
      </c>
      <c r="N36" s="92">
        <v>1375000</v>
      </c>
      <c r="O36"/>
    </row>
    <row r="37" spans="1:15" ht="14.1" customHeight="1" x14ac:dyDescent="0.25">
      <c r="A37" s="75"/>
      <c r="B37" s="143" t="s">
        <v>337</v>
      </c>
      <c r="C37" s="143" t="s">
        <v>338</v>
      </c>
      <c r="D37" s="144">
        <v>2.34</v>
      </c>
      <c r="E37" s="144">
        <v>2.34</v>
      </c>
      <c r="F37" s="144">
        <v>2.2999999999999998</v>
      </c>
      <c r="G37" s="144">
        <v>2.3199999999999998</v>
      </c>
      <c r="H37" s="144">
        <v>2.36</v>
      </c>
      <c r="I37" s="144">
        <v>2.3199999999999998</v>
      </c>
      <c r="J37" s="144">
        <v>2.34</v>
      </c>
      <c r="K37" s="145">
        <v>-0.85</v>
      </c>
      <c r="L37" s="118">
        <v>24</v>
      </c>
      <c r="M37" s="146">
        <v>1933322</v>
      </c>
      <c r="N37" s="147">
        <v>4482677.4000000004</v>
      </c>
      <c r="O37"/>
    </row>
    <row r="38" spans="1:15" ht="14.1" customHeight="1" x14ac:dyDescent="0.25">
      <c r="A38" s="75"/>
      <c r="B38" s="76" t="s">
        <v>86</v>
      </c>
      <c r="C38" s="76" t="s">
        <v>87</v>
      </c>
      <c r="D38" s="89">
        <v>6.26</v>
      </c>
      <c r="E38" s="113">
        <v>6.26</v>
      </c>
      <c r="F38" s="113">
        <v>6.26</v>
      </c>
      <c r="G38" s="113">
        <v>6.26</v>
      </c>
      <c r="H38" s="113">
        <v>6.31</v>
      </c>
      <c r="I38" s="113">
        <v>6.26</v>
      </c>
      <c r="J38" s="113">
        <v>6.26</v>
      </c>
      <c r="K38" s="114">
        <v>0</v>
      </c>
      <c r="L38" s="118">
        <v>27</v>
      </c>
      <c r="M38" s="115">
        <v>1416587</v>
      </c>
      <c r="N38" s="116">
        <v>8867834.6199999992</v>
      </c>
      <c r="O38"/>
    </row>
    <row r="39" spans="1:15" ht="11.25" customHeight="1" x14ac:dyDescent="0.25">
      <c r="A39" s="75"/>
      <c r="B39" s="224" t="s">
        <v>88</v>
      </c>
      <c r="C39" s="225"/>
      <c r="D39" s="95"/>
      <c r="E39" s="95"/>
      <c r="F39" s="95"/>
      <c r="G39" s="95"/>
      <c r="H39" s="95"/>
      <c r="I39" s="95"/>
      <c r="J39" s="95"/>
      <c r="K39" s="95"/>
      <c r="L39" s="78">
        <f>SUM(L34:L38)</f>
        <v>162</v>
      </c>
      <c r="M39" s="78">
        <f>SUM(M34:M38)</f>
        <v>10683643</v>
      </c>
      <c r="N39" s="78">
        <f>SUM(N34:N38)</f>
        <v>57187501.219999999</v>
      </c>
      <c r="O39"/>
    </row>
    <row r="40" spans="1:15" ht="14.1" customHeight="1" x14ac:dyDescent="0.25">
      <c r="A40" s="75"/>
      <c r="B40" s="228" t="s">
        <v>89</v>
      </c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30"/>
      <c r="O40"/>
    </row>
    <row r="41" spans="1:15" ht="14.1" customHeight="1" x14ac:dyDescent="0.25">
      <c r="A41" s="75"/>
      <c r="B41" s="76" t="s">
        <v>132</v>
      </c>
      <c r="C41" s="76" t="s">
        <v>133</v>
      </c>
      <c r="D41" s="89">
        <v>12.6</v>
      </c>
      <c r="E41" s="113">
        <v>12.75</v>
      </c>
      <c r="F41" s="113">
        <v>12.6</v>
      </c>
      <c r="G41" s="113">
        <v>12.67</v>
      </c>
      <c r="H41" s="113">
        <v>12.48</v>
      </c>
      <c r="I41" s="113">
        <v>12.75</v>
      </c>
      <c r="J41" s="113">
        <v>12.5</v>
      </c>
      <c r="K41" s="114">
        <v>2</v>
      </c>
      <c r="L41" s="118">
        <v>10</v>
      </c>
      <c r="M41" s="115">
        <v>1335252</v>
      </c>
      <c r="N41" s="116">
        <v>16914230.399999999</v>
      </c>
      <c r="O41"/>
    </row>
    <row r="42" spans="1:15" ht="14.1" customHeight="1" x14ac:dyDescent="0.25">
      <c r="A42" s="75"/>
      <c r="B42" s="76" t="s">
        <v>41</v>
      </c>
      <c r="C42" s="76" t="s">
        <v>90</v>
      </c>
      <c r="D42" s="89">
        <v>108</v>
      </c>
      <c r="E42" s="89">
        <v>108</v>
      </c>
      <c r="F42" s="89">
        <v>108</v>
      </c>
      <c r="G42" s="89">
        <v>108</v>
      </c>
      <c r="H42" s="89">
        <v>108</v>
      </c>
      <c r="I42" s="89">
        <v>108</v>
      </c>
      <c r="J42" s="89">
        <v>108</v>
      </c>
      <c r="K42" s="90">
        <v>0</v>
      </c>
      <c r="L42" s="118">
        <v>1</v>
      </c>
      <c r="M42" s="91">
        <v>230</v>
      </c>
      <c r="N42" s="92">
        <v>24840</v>
      </c>
      <c r="O42"/>
    </row>
    <row r="43" spans="1:15" ht="14.1" customHeight="1" x14ac:dyDescent="0.25">
      <c r="A43" s="75"/>
      <c r="B43" s="76" t="s">
        <v>285</v>
      </c>
      <c r="C43" s="76" t="s">
        <v>286</v>
      </c>
      <c r="D43" s="89">
        <v>9</v>
      </c>
      <c r="E43" s="113">
        <v>9</v>
      </c>
      <c r="F43" s="113">
        <v>9</v>
      </c>
      <c r="G43" s="113">
        <v>9</v>
      </c>
      <c r="H43" s="113">
        <v>9</v>
      </c>
      <c r="I43" s="113">
        <v>9</v>
      </c>
      <c r="J43" s="113">
        <v>9</v>
      </c>
      <c r="K43" s="114">
        <v>0</v>
      </c>
      <c r="L43" s="118">
        <v>4</v>
      </c>
      <c r="M43" s="115">
        <v>1101104</v>
      </c>
      <c r="N43" s="116">
        <v>9909936</v>
      </c>
      <c r="O43"/>
    </row>
    <row r="44" spans="1:15" ht="14.1" customHeight="1" x14ac:dyDescent="0.25">
      <c r="A44" s="75"/>
      <c r="B44" s="76" t="s">
        <v>324</v>
      </c>
      <c r="C44" s="105" t="s">
        <v>325</v>
      </c>
      <c r="D44" s="89">
        <v>70.150000000000006</v>
      </c>
      <c r="E44" s="113">
        <v>70.150000000000006</v>
      </c>
      <c r="F44" s="113">
        <v>68</v>
      </c>
      <c r="G44" s="113">
        <v>69.3</v>
      </c>
      <c r="H44" s="113">
        <v>69.44</v>
      </c>
      <c r="I44" s="113">
        <v>68</v>
      </c>
      <c r="J44" s="113">
        <v>70.150000000000006</v>
      </c>
      <c r="K44" s="114">
        <v>-3.06</v>
      </c>
      <c r="L44" s="118">
        <v>8</v>
      </c>
      <c r="M44" s="115">
        <v>4558</v>
      </c>
      <c r="N44" s="116">
        <v>315856.05</v>
      </c>
      <c r="O44"/>
    </row>
    <row r="45" spans="1:15" ht="14.25" customHeight="1" x14ac:dyDescent="0.25">
      <c r="A45" s="75"/>
      <c r="B45" s="237" t="s">
        <v>348</v>
      </c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</row>
    <row r="46" spans="1:15" ht="25.5" customHeight="1" x14ac:dyDescent="0.25">
      <c r="A46" s="75"/>
      <c r="B46" s="119" t="s">
        <v>42</v>
      </c>
      <c r="C46" s="120" t="s">
        <v>43</v>
      </c>
      <c r="D46" s="120" t="s">
        <v>44</v>
      </c>
      <c r="E46" s="120" t="s">
        <v>45</v>
      </c>
      <c r="F46" s="120" t="s">
        <v>46</v>
      </c>
      <c r="G46" s="120" t="s">
        <v>47</v>
      </c>
      <c r="H46" s="120" t="s">
        <v>48</v>
      </c>
      <c r="I46" s="120" t="s">
        <v>49</v>
      </c>
      <c r="J46" s="121" t="s">
        <v>50</v>
      </c>
      <c r="K46" s="122" t="s">
        <v>32</v>
      </c>
      <c r="L46" s="123" t="s">
        <v>51</v>
      </c>
      <c r="M46" s="123" t="s">
        <v>52</v>
      </c>
      <c r="N46" s="120" t="s">
        <v>53</v>
      </c>
    </row>
    <row r="47" spans="1:15" ht="12.95" customHeight="1" x14ac:dyDescent="0.25">
      <c r="A47" s="75"/>
      <c r="B47" s="228" t="s">
        <v>89</v>
      </c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30"/>
      <c r="O47"/>
    </row>
    <row r="48" spans="1:15" ht="12.95" customHeight="1" x14ac:dyDescent="0.25">
      <c r="A48" s="75"/>
      <c r="B48" s="76" t="s">
        <v>282</v>
      </c>
      <c r="C48" s="76" t="s">
        <v>283</v>
      </c>
      <c r="D48" s="89">
        <v>8.65</v>
      </c>
      <c r="E48" s="89">
        <v>8.65</v>
      </c>
      <c r="F48" s="89">
        <v>8.65</v>
      </c>
      <c r="G48" s="89">
        <v>8.65</v>
      </c>
      <c r="H48" s="89">
        <v>9</v>
      </c>
      <c r="I48" s="89">
        <v>8.65</v>
      </c>
      <c r="J48" s="89">
        <v>9</v>
      </c>
      <c r="K48" s="90">
        <v>-3.89</v>
      </c>
      <c r="L48" s="118">
        <v>1</v>
      </c>
      <c r="M48" s="91">
        <v>50000</v>
      </c>
      <c r="N48" s="92">
        <v>432500</v>
      </c>
      <c r="O48"/>
    </row>
    <row r="49" spans="1:15" ht="12.95" customHeight="1" x14ac:dyDescent="0.25">
      <c r="A49" s="75"/>
      <c r="B49" s="76" t="s">
        <v>291</v>
      </c>
      <c r="C49" s="105" t="s">
        <v>292</v>
      </c>
      <c r="D49" s="89">
        <v>14</v>
      </c>
      <c r="E49" s="113">
        <v>14</v>
      </c>
      <c r="F49" s="113">
        <v>14</v>
      </c>
      <c r="G49" s="113">
        <v>14</v>
      </c>
      <c r="H49" s="113">
        <v>14</v>
      </c>
      <c r="I49" s="113">
        <v>14</v>
      </c>
      <c r="J49" s="113">
        <v>14</v>
      </c>
      <c r="K49" s="114">
        <v>0</v>
      </c>
      <c r="L49" s="118">
        <v>2</v>
      </c>
      <c r="M49" s="115">
        <v>71570</v>
      </c>
      <c r="N49" s="116">
        <v>1001980</v>
      </c>
      <c r="O49"/>
    </row>
    <row r="50" spans="1:15" ht="12.95" customHeight="1" x14ac:dyDescent="0.25">
      <c r="A50" s="75"/>
      <c r="B50" s="224" t="s">
        <v>91</v>
      </c>
      <c r="C50" s="225"/>
      <c r="D50" s="231"/>
      <c r="E50" s="232"/>
      <c r="F50" s="232"/>
      <c r="G50" s="232"/>
      <c r="H50" s="232"/>
      <c r="I50" s="232"/>
      <c r="J50" s="232"/>
      <c r="K50" s="233"/>
      <c r="L50" s="78">
        <f>SUM(L41:L49)</f>
        <v>26</v>
      </c>
      <c r="M50" s="78">
        <f>SUM(M41:M49)</f>
        <v>2562714</v>
      </c>
      <c r="N50" s="78">
        <f>SUM(N41:N49)</f>
        <v>28599342.449999999</v>
      </c>
      <c r="O50"/>
    </row>
    <row r="51" spans="1:15" ht="12.95" customHeight="1" x14ac:dyDescent="0.25">
      <c r="A51" s="75"/>
      <c r="B51" s="228" t="s">
        <v>92</v>
      </c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30"/>
      <c r="O51"/>
    </row>
    <row r="52" spans="1:15" ht="12.95" customHeight="1" x14ac:dyDescent="0.25">
      <c r="A52" s="75"/>
      <c r="B52" s="76" t="s">
        <v>266</v>
      </c>
      <c r="C52" s="76" t="s">
        <v>267</v>
      </c>
      <c r="D52" s="89">
        <v>7.7</v>
      </c>
      <c r="E52" s="89">
        <v>7.7</v>
      </c>
      <c r="F52" s="89">
        <v>7.23</v>
      </c>
      <c r="G52" s="89">
        <v>7.28</v>
      </c>
      <c r="H52" s="89">
        <v>7.83</v>
      </c>
      <c r="I52" s="89">
        <v>7.23</v>
      </c>
      <c r="J52" s="89">
        <v>7.7</v>
      </c>
      <c r="K52" s="90">
        <v>-6.1</v>
      </c>
      <c r="L52" s="118">
        <v>18</v>
      </c>
      <c r="M52" s="91">
        <v>232032</v>
      </c>
      <c r="N52" s="92">
        <v>1688416.64</v>
      </c>
      <c r="O52"/>
    </row>
    <row r="53" spans="1:15" ht="12.95" customHeight="1" x14ac:dyDescent="0.25">
      <c r="A53" s="75"/>
      <c r="B53" s="76" t="s">
        <v>134</v>
      </c>
      <c r="C53" s="76" t="s">
        <v>135</v>
      </c>
      <c r="D53" s="89">
        <v>0.37</v>
      </c>
      <c r="E53" s="89">
        <v>0.37</v>
      </c>
      <c r="F53" s="89">
        <v>0.37</v>
      </c>
      <c r="G53" s="89">
        <v>0.37</v>
      </c>
      <c r="H53" s="89">
        <v>0.35</v>
      </c>
      <c r="I53" s="89">
        <v>0.37</v>
      </c>
      <c r="J53" s="89">
        <v>0.35</v>
      </c>
      <c r="K53" s="90">
        <v>5.71</v>
      </c>
      <c r="L53" s="118">
        <v>3</v>
      </c>
      <c r="M53" s="91">
        <v>190135</v>
      </c>
      <c r="N53" s="92">
        <v>70349.95</v>
      </c>
      <c r="O53"/>
    </row>
    <row r="54" spans="1:15" ht="12.95" customHeight="1" x14ac:dyDescent="0.25">
      <c r="A54" s="75"/>
      <c r="B54" s="224" t="s">
        <v>343</v>
      </c>
      <c r="C54" s="225"/>
      <c r="D54" s="81"/>
      <c r="E54" s="81"/>
      <c r="F54" s="81"/>
      <c r="G54" s="81"/>
      <c r="H54" s="81"/>
      <c r="I54" s="81"/>
      <c r="J54" s="81"/>
      <c r="K54" s="81"/>
      <c r="L54" s="92">
        <f>SUM(L52:L53)</f>
        <v>21</v>
      </c>
      <c r="M54" s="92">
        <f>SUM(M52:M53)</f>
        <v>422167</v>
      </c>
      <c r="N54" s="92">
        <f>SUM(N52:N53)</f>
        <v>1758766.5899999999</v>
      </c>
      <c r="O54"/>
    </row>
    <row r="55" spans="1:15" ht="11.25" customHeight="1" x14ac:dyDescent="0.25">
      <c r="A55" s="75"/>
      <c r="B55" s="226" t="s">
        <v>95</v>
      </c>
      <c r="C55" s="227"/>
      <c r="D55" s="79"/>
      <c r="E55" s="79"/>
      <c r="F55" s="79"/>
      <c r="G55" s="79"/>
      <c r="H55" s="79"/>
      <c r="I55" s="79"/>
      <c r="J55" s="79"/>
      <c r="K55" s="79"/>
      <c r="L55" s="80">
        <f>L54+L50+L39+L32+L25+L22+L18</f>
        <v>843</v>
      </c>
      <c r="M55" s="80">
        <f>M54+M50+M39+M32+M25+M22+M18</f>
        <v>305720919</v>
      </c>
      <c r="N55" s="80">
        <f>N54+N50+N39+N32+N25+N22+N18</f>
        <v>553727373.97000003</v>
      </c>
      <c r="O55"/>
    </row>
    <row r="56" spans="1:15" ht="15.75" customHeight="1" x14ac:dyDescent="0.25">
      <c r="A56" s="75"/>
      <c r="B56" s="217" t="s">
        <v>347</v>
      </c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/>
    </row>
    <row r="57" spans="1:15" ht="24" customHeight="1" x14ac:dyDescent="0.25">
      <c r="A57" s="75"/>
      <c r="B57" s="119" t="s">
        <v>42</v>
      </c>
      <c r="C57" s="120" t="s">
        <v>43</v>
      </c>
      <c r="D57" s="120" t="s">
        <v>44</v>
      </c>
      <c r="E57" s="120" t="s">
        <v>45</v>
      </c>
      <c r="F57" s="120" t="s">
        <v>46</v>
      </c>
      <c r="G57" s="120" t="s">
        <v>47</v>
      </c>
      <c r="H57" s="120" t="s">
        <v>48</v>
      </c>
      <c r="I57" s="120" t="s">
        <v>49</v>
      </c>
      <c r="J57" s="121" t="s">
        <v>50</v>
      </c>
      <c r="K57" s="122" t="s">
        <v>32</v>
      </c>
      <c r="L57" s="123" t="s">
        <v>51</v>
      </c>
      <c r="M57" s="123" t="s">
        <v>52</v>
      </c>
      <c r="N57" s="120" t="s">
        <v>53</v>
      </c>
    </row>
    <row r="58" spans="1:15" ht="12" customHeight="1" x14ac:dyDescent="0.25">
      <c r="A58" s="75"/>
      <c r="B58" s="216" t="s">
        <v>54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8"/>
    </row>
    <row r="59" spans="1:15" ht="12" customHeight="1" x14ac:dyDescent="0.25">
      <c r="A59" s="75"/>
      <c r="B59" s="49" t="s">
        <v>287</v>
      </c>
      <c r="C59" s="49" t="s">
        <v>288</v>
      </c>
      <c r="D59" s="89">
        <v>0.23</v>
      </c>
      <c r="E59" s="89">
        <v>0.24</v>
      </c>
      <c r="F59" s="89">
        <v>0.21</v>
      </c>
      <c r="G59" s="89">
        <v>0.21</v>
      </c>
      <c r="H59" s="89">
        <v>0.22</v>
      </c>
      <c r="I59" s="89">
        <v>0.21</v>
      </c>
      <c r="J59" s="89">
        <v>0.21</v>
      </c>
      <c r="K59" s="114">
        <v>0</v>
      </c>
      <c r="L59" s="99">
        <v>5</v>
      </c>
      <c r="M59" s="91">
        <v>12030761</v>
      </c>
      <c r="N59" s="92">
        <v>2577083.9900000002</v>
      </c>
    </row>
    <row r="60" spans="1:15" ht="12" customHeight="1" x14ac:dyDescent="0.25">
      <c r="A60" s="75"/>
      <c r="B60" s="49" t="s">
        <v>227</v>
      </c>
      <c r="C60" s="49" t="s">
        <v>228</v>
      </c>
      <c r="D60" s="89">
        <v>0.23</v>
      </c>
      <c r="E60" s="89">
        <v>0.23</v>
      </c>
      <c r="F60" s="89">
        <v>0.23</v>
      </c>
      <c r="G60" s="89">
        <v>0.23</v>
      </c>
      <c r="H60" s="89">
        <v>0.23</v>
      </c>
      <c r="I60" s="89">
        <v>0.23</v>
      </c>
      <c r="J60" s="89">
        <v>0.23</v>
      </c>
      <c r="K60" s="114">
        <v>0</v>
      </c>
      <c r="L60" s="99">
        <v>1</v>
      </c>
      <c r="M60" s="91">
        <v>1006</v>
      </c>
      <c r="N60" s="92">
        <v>231.38</v>
      </c>
    </row>
    <row r="61" spans="1:15" ht="12" customHeight="1" x14ac:dyDescent="0.25">
      <c r="A61" s="75"/>
      <c r="B61" s="49" t="s">
        <v>146</v>
      </c>
      <c r="C61" s="49" t="s">
        <v>147</v>
      </c>
      <c r="D61" s="89">
        <v>0.09</v>
      </c>
      <c r="E61" s="89">
        <v>0.09</v>
      </c>
      <c r="F61" s="89">
        <v>0.09</v>
      </c>
      <c r="G61" s="89">
        <v>0.09</v>
      </c>
      <c r="H61" s="89">
        <v>0.09</v>
      </c>
      <c r="I61" s="89">
        <v>0.09</v>
      </c>
      <c r="J61" s="89">
        <v>0.09</v>
      </c>
      <c r="K61" s="114">
        <v>0</v>
      </c>
      <c r="L61" s="99">
        <v>1</v>
      </c>
      <c r="M61" s="91">
        <v>9570</v>
      </c>
      <c r="N61" s="92">
        <v>861.3</v>
      </c>
    </row>
    <row r="62" spans="1:15" ht="12" customHeight="1" x14ac:dyDescent="0.25">
      <c r="A62" s="75"/>
      <c r="B62" s="49" t="s">
        <v>96</v>
      </c>
      <c r="C62" s="49" t="s">
        <v>97</v>
      </c>
      <c r="D62" s="89">
        <v>0.56000000000000005</v>
      </c>
      <c r="E62" s="89">
        <v>0.57999999999999996</v>
      </c>
      <c r="F62" s="89">
        <v>0.56000000000000005</v>
      </c>
      <c r="G62" s="89">
        <v>0.56000000000000005</v>
      </c>
      <c r="H62" s="89">
        <v>0.55000000000000004</v>
      </c>
      <c r="I62" s="89">
        <v>0.57999999999999996</v>
      </c>
      <c r="J62" s="89">
        <v>0.56000000000000005</v>
      </c>
      <c r="K62" s="114">
        <v>3.57</v>
      </c>
      <c r="L62" s="99">
        <v>4</v>
      </c>
      <c r="M62" s="91">
        <v>37618</v>
      </c>
      <c r="N62" s="92">
        <v>21106.080000000002</v>
      </c>
    </row>
    <row r="63" spans="1:15" ht="12" customHeight="1" x14ac:dyDescent="0.25">
      <c r="A63" s="75"/>
      <c r="B63" s="49" t="s">
        <v>280</v>
      </c>
      <c r="C63" s="49" t="s">
        <v>281</v>
      </c>
      <c r="D63" s="89">
        <v>0.3</v>
      </c>
      <c r="E63" s="89">
        <v>0.3</v>
      </c>
      <c r="F63" s="89">
        <v>0.3</v>
      </c>
      <c r="G63" s="89">
        <v>0.3</v>
      </c>
      <c r="H63" s="89">
        <v>0.25</v>
      </c>
      <c r="I63" s="89">
        <v>0.3</v>
      </c>
      <c r="J63" s="89">
        <v>0.25</v>
      </c>
      <c r="K63" s="114">
        <v>20</v>
      </c>
      <c r="L63" s="99">
        <v>2</v>
      </c>
      <c r="M63" s="91">
        <v>97948</v>
      </c>
      <c r="N63" s="92">
        <v>29384.400000000001</v>
      </c>
    </row>
    <row r="64" spans="1:15" ht="12" customHeight="1" x14ac:dyDescent="0.25">
      <c r="A64" s="75"/>
      <c r="B64" s="224" t="s">
        <v>62</v>
      </c>
      <c r="C64" s="225"/>
      <c r="D64" s="81"/>
      <c r="E64" s="81"/>
      <c r="F64" s="81"/>
      <c r="G64" s="81"/>
      <c r="H64" s="81"/>
      <c r="I64" s="81"/>
      <c r="J64" s="81"/>
      <c r="K64" s="81"/>
      <c r="L64" s="78">
        <f>SUM(L59:L63)</f>
        <v>13</v>
      </c>
      <c r="M64" s="78">
        <f>SUM(M59:M63)</f>
        <v>12176903</v>
      </c>
      <c r="N64" s="78">
        <f>SUM(N59:N63)</f>
        <v>2628667.15</v>
      </c>
    </row>
    <row r="65" spans="1:15" ht="12" customHeight="1" x14ac:dyDescent="0.25">
      <c r="A65" s="75"/>
      <c r="B65" s="216" t="s">
        <v>224</v>
      </c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8"/>
    </row>
    <row r="66" spans="1:15" ht="12" customHeight="1" x14ac:dyDescent="0.25">
      <c r="A66" s="75"/>
      <c r="B66" s="52" t="s">
        <v>240</v>
      </c>
      <c r="C66" s="52" t="s">
        <v>241</v>
      </c>
      <c r="D66" s="89">
        <v>0.69</v>
      </c>
      <c r="E66" s="89">
        <v>0.69</v>
      </c>
      <c r="F66" s="89">
        <v>0.69</v>
      </c>
      <c r="G66" s="89">
        <v>0.69</v>
      </c>
      <c r="H66" s="89">
        <v>0.69</v>
      </c>
      <c r="I66" s="89">
        <v>0.69</v>
      </c>
      <c r="J66" s="89">
        <v>0.69</v>
      </c>
      <c r="K66" s="114">
        <v>0</v>
      </c>
      <c r="L66" s="99">
        <v>1</v>
      </c>
      <c r="M66" s="91">
        <v>232</v>
      </c>
      <c r="N66" s="92">
        <v>160.08000000000001</v>
      </c>
    </row>
    <row r="67" spans="1:15" ht="12" customHeight="1" x14ac:dyDescent="0.25">
      <c r="A67" s="75"/>
      <c r="B67" s="219" t="s">
        <v>367</v>
      </c>
      <c r="C67" s="220"/>
      <c r="D67" s="81"/>
      <c r="E67" s="81"/>
      <c r="F67" s="81"/>
      <c r="G67" s="81"/>
      <c r="H67" s="81"/>
      <c r="I67" s="81"/>
      <c r="J67" s="81"/>
      <c r="K67" s="81"/>
      <c r="L67" s="78">
        <f>SUM(L66)</f>
        <v>1</v>
      </c>
      <c r="M67" s="78">
        <f>SUM(M66)</f>
        <v>232</v>
      </c>
      <c r="N67" s="78">
        <f>SUM(N66)</f>
        <v>160.08000000000001</v>
      </c>
    </row>
    <row r="68" spans="1:15" ht="12.95" customHeight="1" x14ac:dyDescent="0.25">
      <c r="A68" s="75"/>
      <c r="B68" s="228" t="s">
        <v>89</v>
      </c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30"/>
    </row>
    <row r="69" spans="1:15" ht="12.95" customHeight="1" x14ac:dyDescent="0.25">
      <c r="A69" s="75"/>
      <c r="B69" s="49" t="s">
        <v>289</v>
      </c>
      <c r="C69" s="49" t="s">
        <v>290</v>
      </c>
      <c r="D69" s="89">
        <v>25.27</v>
      </c>
      <c r="E69" s="89">
        <v>25.31</v>
      </c>
      <c r="F69" s="89">
        <v>25.27</v>
      </c>
      <c r="G69" s="89">
        <v>25.31</v>
      </c>
      <c r="H69" s="89">
        <v>27.25</v>
      </c>
      <c r="I69" s="89">
        <v>25.31</v>
      </c>
      <c r="J69" s="89">
        <v>27.25</v>
      </c>
      <c r="K69" s="114">
        <v>-7.12</v>
      </c>
      <c r="L69" s="99">
        <v>9</v>
      </c>
      <c r="M69" s="91">
        <v>58316</v>
      </c>
      <c r="N69" s="92">
        <v>1475915.52</v>
      </c>
    </row>
    <row r="70" spans="1:15" ht="12.95" customHeight="1" x14ac:dyDescent="0.25">
      <c r="A70" s="75"/>
      <c r="B70" s="224" t="s">
        <v>91</v>
      </c>
      <c r="C70" s="225"/>
      <c r="D70" s="81"/>
      <c r="E70" s="81"/>
      <c r="F70" s="81"/>
      <c r="G70" s="81"/>
      <c r="H70" s="81"/>
      <c r="I70" s="81"/>
      <c r="J70" s="81"/>
      <c r="K70" s="81"/>
      <c r="L70" s="78">
        <f>SUM(L69)</f>
        <v>9</v>
      </c>
      <c r="M70" s="78">
        <f>SUM(M69)</f>
        <v>58316</v>
      </c>
      <c r="N70" s="78">
        <f>SUM(N69)</f>
        <v>1475915.52</v>
      </c>
    </row>
    <row r="71" spans="1:15" ht="12.95" customHeight="1" x14ac:dyDescent="0.25">
      <c r="A71" s="75"/>
      <c r="B71" s="216" t="s">
        <v>81</v>
      </c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8"/>
    </row>
    <row r="72" spans="1:15" ht="12.95" customHeight="1" x14ac:dyDescent="0.25">
      <c r="A72" s="75"/>
      <c r="B72" s="49" t="s">
        <v>98</v>
      </c>
      <c r="C72" s="49" t="s">
        <v>99</v>
      </c>
      <c r="D72" s="89">
        <v>2.75</v>
      </c>
      <c r="E72" s="89">
        <v>2.81</v>
      </c>
      <c r="F72" s="89">
        <v>2.75</v>
      </c>
      <c r="G72" s="89">
        <v>2.8</v>
      </c>
      <c r="H72" s="89">
        <v>2.73</v>
      </c>
      <c r="I72" s="89">
        <v>2.81</v>
      </c>
      <c r="J72" s="89">
        <v>2.75</v>
      </c>
      <c r="K72" s="114">
        <v>2.1800000000000002</v>
      </c>
      <c r="L72" s="99">
        <v>7</v>
      </c>
      <c r="M72" s="91">
        <v>1185430</v>
      </c>
      <c r="N72" s="92">
        <v>3314213.62</v>
      </c>
    </row>
    <row r="73" spans="1:15" ht="12.95" customHeight="1" x14ac:dyDescent="0.25">
      <c r="A73" s="75"/>
      <c r="B73" s="224" t="s">
        <v>88</v>
      </c>
      <c r="C73" s="225"/>
      <c r="D73" s="81"/>
      <c r="E73" s="81"/>
      <c r="F73" s="81"/>
      <c r="G73" s="81"/>
      <c r="H73" s="81"/>
      <c r="I73" s="81"/>
      <c r="J73" s="81"/>
      <c r="K73" s="81"/>
      <c r="L73" s="78">
        <f>SUM(L72:L72)</f>
        <v>7</v>
      </c>
      <c r="M73" s="78">
        <f>SUM(M72:M72)</f>
        <v>1185430</v>
      </c>
      <c r="N73" s="78">
        <f>SUM(N72:N72)</f>
        <v>3314213.62</v>
      </c>
    </row>
    <row r="74" spans="1:15" ht="12.75" customHeight="1" x14ac:dyDescent="0.25">
      <c r="A74" s="75"/>
      <c r="B74" s="226" t="s">
        <v>101</v>
      </c>
      <c r="C74" s="227"/>
      <c r="D74" s="79"/>
      <c r="E74" s="79"/>
      <c r="F74" s="79"/>
      <c r="G74" s="79"/>
      <c r="H74" s="79"/>
      <c r="I74" s="79"/>
      <c r="J74" s="79"/>
      <c r="K74" s="79"/>
      <c r="L74" s="80">
        <f>L73+L70+L67+L64</f>
        <v>30</v>
      </c>
      <c r="M74" s="80">
        <f t="shared" ref="M74:N74" si="0">M73+M70+M67+M64</f>
        <v>13420881</v>
      </c>
      <c r="N74" s="80">
        <f t="shared" si="0"/>
        <v>7418956.370000001</v>
      </c>
    </row>
    <row r="75" spans="1:15" ht="15.75" customHeight="1" x14ac:dyDescent="0.25">
      <c r="A75" s="75"/>
      <c r="B75" s="217" t="s">
        <v>346</v>
      </c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/>
    </row>
    <row r="76" spans="1:15" ht="24" customHeight="1" x14ac:dyDescent="0.25">
      <c r="A76" s="75"/>
      <c r="B76" s="119" t="s">
        <v>42</v>
      </c>
      <c r="C76" s="120" t="s">
        <v>43</v>
      </c>
      <c r="D76" s="120" t="s">
        <v>44</v>
      </c>
      <c r="E76" s="120" t="s">
        <v>45</v>
      </c>
      <c r="F76" s="120" t="s">
        <v>46</v>
      </c>
      <c r="G76" s="120" t="s">
        <v>47</v>
      </c>
      <c r="H76" s="120" t="s">
        <v>48</v>
      </c>
      <c r="I76" s="120" t="s">
        <v>49</v>
      </c>
      <c r="J76" s="121" t="s">
        <v>50</v>
      </c>
      <c r="K76" s="122" t="s">
        <v>32</v>
      </c>
      <c r="L76" s="123" t="s">
        <v>51</v>
      </c>
      <c r="M76" s="123" t="s">
        <v>52</v>
      </c>
      <c r="N76" s="120" t="s">
        <v>53</v>
      </c>
    </row>
    <row r="77" spans="1:15" ht="12.95" customHeight="1" x14ac:dyDescent="0.25">
      <c r="A77" s="75"/>
      <c r="B77" s="216" t="s">
        <v>70</v>
      </c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8"/>
    </row>
    <row r="78" spans="1:15" ht="12.95" customHeight="1" x14ac:dyDescent="0.25">
      <c r="A78" s="75"/>
      <c r="B78" s="49" t="s">
        <v>105</v>
      </c>
      <c r="C78" s="49" t="s">
        <v>106</v>
      </c>
      <c r="D78" s="89">
        <v>1.46</v>
      </c>
      <c r="E78" s="89">
        <v>1.46</v>
      </c>
      <c r="F78" s="89">
        <v>1.46</v>
      </c>
      <c r="G78" s="89">
        <v>1.46</v>
      </c>
      <c r="H78" s="89">
        <v>1.46</v>
      </c>
      <c r="I78" s="89">
        <v>1.46</v>
      </c>
      <c r="J78" s="89">
        <v>1.46</v>
      </c>
      <c r="K78" s="114">
        <v>0</v>
      </c>
      <c r="L78" s="99">
        <v>1</v>
      </c>
      <c r="M78" s="91">
        <v>373000</v>
      </c>
      <c r="N78" s="92">
        <v>544580</v>
      </c>
    </row>
    <row r="79" spans="1:15" ht="12.95" customHeight="1" x14ac:dyDescent="0.25">
      <c r="A79" s="75"/>
      <c r="B79" s="49" t="s">
        <v>156</v>
      </c>
      <c r="C79" s="49" t="s">
        <v>157</v>
      </c>
      <c r="D79" s="89">
        <v>1.66</v>
      </c>
      <c r="E79" s="89">
        <v>1.66</v>
      </c>
      <c r="F79" s="89">
        <v>1.66</v>
      </c>
      <c r="G79" s="89">
        <v>1.66</v>
      </c>
      <c r="H79" s="89">
        <v>1.66</v>
      </c>
      <c r="I79" s="89">
        <v>1.66</v>
      </c>
      <c r="J79" s="89">
        <v>1.66</v>
      </c>
      <c r="K79" s="114">
        <v>0</v>
      </c>
      <c r="L79" s="99">
        <v>1</v>
      </c>
      <c r="M79" s="91">
        <v>14970</v>
      </c>
      <c r="N79" s="92">
        <v>24850.2</v>
      </c>
    </row>
    <row r="80" spans="1:15" ht="12.95" customHeight="1" x14ac:dyDescent="0.25">
      <c r="A80" s="75"/>
      <c r="B80" s="219" t="s">
        <v>80</v>
      </c>
      <c r="C80" s="220"/>
      <c r="D80" s="81"/>
      <c r="E80" s="81"/>
      <c r="F80" s="81"/>
      <c r="G80" s="81"/>
      <c r="H80" s="81"/>
      <c r="I80" s="81"/>
      <c r="J80" s="81"/>
      <c r="K80" s="81"/>
      <c r="L80" s="78">
        <f>SUM(L78:L79)</f>
        <v>2</v>
      </c>
      <c r="M80" s="78">
        <f>SUM(M78:M79)</f>
        <v>387970</v>
      </c>
      <c r="N80" s="78">
        <f>SUM(N78:N79)</f>
        <v>569430.19999999995</v>
      </c>
    </row>
    <row r="81" spans="1:14" ht="12.95" customHeight="1" x14ac:dyDescent="0.25">
      <c r="A81" s="75"/>
      <c r="B81" s="221" t="s">
        <v>81</v>
      </c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3"/>
    </row>
    <row r="82" spans="1:14" ht="12.95" customHeight="1" x14ac:dyDescent="0.25">
      <c r="A82" s="75"/>
      <c r="B82" s="49" t="s">
        <v>108</v>
      </c>
      <c r="C82" s="49" t="s">
        <v>109</v>
      </c>
      <c r="D82" s="89">
        <v>1.85</v>
      </c>
      <c r="E82" s="89">
        <v>1.86</v>
      </c>
      <c r="F82" s="89">
        <v>1.83</v>
      </c>
      <c r="G82" s="89">
        <v>1.84</v>
      </c>
      <c r="H82" s="89">
        <v>1.87</v>
      </c>
      <c r="I82" s="89">
        <v>1.83</v>
      </c>
      <c r="J82" s="89">
        <v>1.85</v>
      </c>
      <c r="K82" s="90">
        <v>-1.08</v>
      </c>
      <c r="L82" s="118">
        <v>21</v>
      </c>
      <c r="M82" s="91">
        <v>4521215</v>
      </c>
      <c r="N82" s="92">
        <v>8318459.9000000004</v>
      </c>
    </row>
    <row r="83" spans="1:14" ht="12.95" customHeight="1" x14ac:dyDescent="0.25">
      <c r="A83" s="75"/>
      <c r="B83" s="49" t="s">
        <v>110</v>
      </c>
      <c r="C83" s="49" t="s">
        <v>111</v>
      </c>
      <c r="D83" s="89">
        <v>1.28</v>
      </c>
      <c r="E83" s="89">
        <v>1.3</v>
      </c>
      <c r="F83" s="89">
        <v>1.28</v>
      </c>
      <c r="G83" s="89">
        <v>1.28</v>
      </c>
      <c r="H83" s="89">
        <v>1.28</v>
      </c>
      <c r="I83" s="89">
        <v>1.3</v>
      </c>
      <c r="J83" s="89">
        <v>1.28</v>
      </c>
      <c r="K83" s="114">
        <v>1.56</v>
      </c>
      <c r="L83" s="99">
        <v>5</v>
      </c>
      <c r="M83" s="91">
        <v>1035306</v>
      </c>
      <c r="N83" s="92">
        <v>1325897.8</v>
      </c>
    </row>
    <row r="84" spans="1:14" ht="12" customHeight="1" x14ac:dyDescent="0.25">
      <c r="A84" s="75"/>
      <c r="B84" s="224" t="s">
        <v>88</v>
      </c>
      <c r="C84" s="225"/>
      <c r="D84" s="231"/>
      <c r="E84" s="232"/>
      <c r="F84" s="232"/>
      <c r="G84" s="232"/>
      <c r="H84" s="232"/>
      <c r="I84" s="232"/>
      <c r="J84" s="232"/>
      <c r="K84" s="233"/>
      <c r="L84" s="78">
        <f>SUM(L82:L83)</f>
        <v>26</v>
      </c>
      <c r="M84" s="78">
        <f>SUM(M82:M83)</f>
        <v>5556521</v>
      </c>
      <c r="N84" s="78">
        <f>SUM(N82:N83)</f>
        <v>9644357.7000000011</v>
      </c>
    </row>
    <row r="85" spans="1:14" ht="12.95" customHeight="1" x14ac:dyDescent="0.25">
      <c r="A85" s="75"/>
      <c r="B85" s="228" t="s">
        <v>89</v>
      </c>
      <c r="C85" s="229"/>
      <c r="D85" s="229"/>
      <c r="E85" s="229"/>
      <c r="F85" s="229"/>
      <c r="G85" s="229"/>
      <c r="H85" s="229"/>
      <c r="I85" s="229"/>
      <c r="J85" s="229"/>
      <c r="K85" s="229"/>
      <c r="L85" s="229"/>
      <c r="M85" s="229"/>
      <c r="N85" s="230"/>
    </row>
    <row r="86" spans="1:14" ht="12.95" customHeight="1" x14ac:dyDescent="0.25">
      <c r="A86" s="75"/>
      <c r="B86" s="76" t="s">
        <v>223</v>
      </c>
      <c r="C86" s="76" t="s">
        <v>214</v>
      </c>
      <c r="D86" s="89">
        <v>18.95</v>
      </c>
      <c r="E86" s="89">
        <v>18.95</v>
      </c>
      <c r="F86" s="89">
        <v>18.8</v>
      </c>
      <c r="G86" s="89">
        <v>18.8</v>
      </c>
      <c r="H86" s="89">
        <v>18.88</v>
      </c>
      <c r="I86" s="89">
        <v>18.8</v>
      </c>
      <c r="J86" s="89">
        <v>18.899999999999999</v>
      </c>
      <c r="K86" s="114">
        <v>-0.53</v>
      </c>
      <c r="L86" s="99">
        <v>4</v>
      </c>
      <c r="M86" s="91">
        <v>101000</v>
      </c>
      <c r="N86" s="92">
        <v>1898906.55</v>
      </c>
    </row>
    <row r="87" spans="1:14" ht="12.95" customHeight="1" x14ac:dyDescent="0.25">
      <c r="A87" s="75"/>
      <c r="B87" s="76" t="s">
        <v>295</v>
      </c>
      <c r="C87" s="76" t="s">
        <v>296</v>
      </c>
      <c r="D87" s="89">
        <v>27.75</v>
      </c>
      <c r="E87" s="148">
        <v>27.75</v>
      </c>
      <c r="F87" s="148">
        <v>27.7</v>
      </c>
      <c r="G87" s="148">
        <v>27.73</v>
      </c>
      <c r="H87" s="148">
        <v>27.75</v>
      </c>
      <c r="I87" s="148">
        <v>27.7</v>
      </c>
      <c r="J87" s="148">
        <v>27.75</v>
      </c>
      <c r="K87" s="149">
        <v>-0.18</v>
      </c>
      <c r="L87" s="118">
        <v>5</v>
      </c>
      <c r="M87" s="91">
        <v>100000</v>
      </c>
      <c r="N87" s="92">
        <v>2773118</v>
      </c>
    </row>
    <row r="88" spans="1:14" ht="12.95" customHeight="1" x14ac:dyDescent="0.25">
      <c r="A88" s="75"/>
      <c r="B88" s="224" t="s">
        <v>91</v>
      </c>
      <c r="C88" s="225"/>
      <c r="D88" s="231"/>
      <c r="E88" s="232"/>
      <c r="F88" s="232"/>
      <c r="G88" s="232"/>
      <c r="H88" s="232"/>
      <c r="I88" s="232"/>
      <c r="J88" s="232"/>
      <c r="K88" s="233"/>
      <c r="L88" s="78">
        <f>SUM(L86:L87)</f>
        <v>9</v>
      </c>
      <c r="M88" s="91">
        <f>SUM(M86:M87)</f>
        <v>201000</v>
      </c>
      <c r="N88" s="92">
        <f>SUM(N86:N87)</f>
        <v>4672024.55</v>
      </c>
    </row>
    <row r="89" spans="1:14" ht="10.5" customHeight="1" x14ac:dyDescent="0.25">
      <c r="A89" s="75"/>
      <c r="B89" s="226" t="s">
        <v>112</v>
      </c>
      <c r="C89" s="227"/>
      <c r="D89" s="79"/>
      <c r="E89" s="79"/>
      <c r="F89" s="79"/>
      <c r="G89" s="79"/>
      <c r="H89" s="79"/>
      <c r="I89" s="79"/>
      <c r="J89" s="79"/>
      <c r="K89" s="79"/>
      <c r="L89" s="80">
        <f>L88+L84+L80</f>
        <v>37</v>
      </c>
      <c r="M89" s="80">
        <f>M88+M84+M80</f>
        <v>6145491</v>
      </c>
      <c r="N89" s="80">
        <f>N88+N84+N80</f>
        <v>14885812.449999999</v>
      </c>
    </row>
    <row r="90" spans="1:14" ht="10.5" customHeight="1" x14ac:dyDescent="0.25">
      <c r="A90" s="75"/>
      <c r="B90" s="226" t="s">
        <v>113</v>
      </c>
      <c r="C90" s="227"/>
      <c r="D90" s="234"/>
      <c r="E90" s="235"/>
      <c r="F90" s="235"/>
      <c r="G90" s="235"/>
      <c r="H90" s="235"/>
      <c r="I90" s="235"/>
      <c r="J90" s="235"/>
      <c r="K90" s="236"/>
      <c r="L90" s="80">
        <f>L89+L74+L55</f>
        <v>910</v>
      </c>
      <c r="M90" s="80">
        <f>M89+M74+M55</f>
        <v>325287291</v>
      </c>
      <c r="N90" s="80">
        <f>N89+N74+N55</f>
        <v>576032142.79000008</v>
      </c>
    </row>
    <row r="92" spans="1:14" ht="18.75" customHeight="1" x14ac:dyDescent="0.25">
      <c r="N92" s="85"/>
    </row>
  </sheetData>
  <mergeCells count="41">
    <mergeCell ref="B45:N45"/>
    <mergeCell ref="B47:N47"/>
    <mergeCell ref="B23:N23"/>
    <mergeCell ref="B25:C25"/>
    <mergeCell ref="B32:C32"/>
    <mergeCell ref="B33:N33"/>
    <mergeCell ref="B40:N40"/>
    <mergeCell ref="B39:C39"/>
    <mergeCell ref="B26:N26"/>
    <mergeCell ref="B58:N58"/>
    <mergeCell ref="B64:C64"/>
    <mergeCell ref="D50:K50"/>
    <mergeCell ref="B56:N56"/>
    <mergeCell ref="B55:C55"/>
    <mergeCell ref="B50:C50"/>
    <mergeCell ref="B51:N51"/>
    <mergeCell ref="B54:C54"/>
    <mergeCell ref="B1:N1"/>
    <mergeCell ref="B3:N3"/>
    <mergeCell ref="B18:C18"/>
    <mergeCell ref="B19:N19"/>
    <mergeCell ref="B22:C22"/>
    <mergeCell ref="B84:C84"/>
    <mergeCell ref="D84:K84"/>
    <mergeCell ref="B90:C90"/>
    <mergeCell ref="D90:K90"/>
    <mergeCell ref="B89:C89"/>
    <mergeCell ref="B85:N85"/>
    <mergeCell ref="B88:C88"/>
    <mergeCell ref="D88:K88"/>
    <mergeCell ref="B65:N65"/>
    <mergeCell ref="B67:C67"/>
    <mergeCell ref="B77:N77"/>
    <mergeCell ref="B80:C80"/>
    <mergeCell ref="B81:N81"/>
    <mergeCell ref="B75:N75"/>
    <mergeCell ref="B71:N71"/>
    <mergeCell ref="B73:C73"/>
    <mergeCell ref="B74:C74"/>
    <mergeCell ref="B68:N68"/>
    <mergeCell ref="B70:C70"/>
  </mergeCells>
  <pageMargins left="0.25" right="0.25" top="0" bottom="0" header="0" footer="0.25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9"/>
  <sheetViews>
    <sheetView rightToLeft="1" topLeftCell="A43" zoomScale="110" zoomScaleNormal="110" workbookViewId="0">
      <selection activeCell="B3" sqref="B3:E24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32.25" customHeight="1" x14ac:dyDescent="0.25">
      <c r="B1" s="240" t="s">
        <v>349</v>
      </c>
      <c r="C1" s="240"/>
      <c r="D1" s="240"/>
      <c r="E1" s="240"/>
    </row>
    <row r="2" spans="2:7" ht="30" customHeight="1" x14ac:dyDescent="0.25">
      <c r="B2" s="51" t="s">
        <v>42</v>
      </c>
      <c r="C2" s="51" t="s">
        <v>43</v>
      </c>
      <c r="D2" s="51" t="s">
        <v>114</v>
      </c>
      <c r="E2" s="51" t="s">
        <v>115</v>
      </c>
    </row>
    <row r="3" spans="2:7" ht="20.100000000000001" customHeight="1" x14ac:dyDescent="0.25">
      <c r="B3" s="241" t="s">
        <v>54</v>
      </c>
      <c r="C3" s="242"/>
      <c r="D3" s="242"/>
      <c r="E3" s="243"/>
    </row>
    <row r="4" spans="2:7" ht="20.100000000000001" customHeight="1" x14ac:dyDescent="0.25">
      <c r="B4" s="49" t="s">
        <v>116</v>
      </c>
      <c r="C4" s="49" t="s">
        <v>117</v>
      </c>
      <c r="D4" s="53">
        <v>2.2000000000000002</v>
      </c>
      <c r="E4" s="53">
        <v>2.2000000000000002</v>
      </c>
    </row>
    <row r="5" spans="2:7" ht="20.100000000000001" customHeight="1" x14ac:dyDescent="0.25">
      <c r="B5" s="49" t="s">
        <v>118</v>
      </c>
      <c r="C5" s="49" t="s">
        <v>119</v>
      </c>
      <c r="D5" s="53">
        <v>0.95</v>
      </c>
      <c r="E5" s="53">
        <v>0.95</v>
      </c>
    </row>
    <row r="6" spans="2:7" ht="20.100000000000001" customHeight="1" x14ac:dyDescent="0.25">
      <c r="B6" s="126" t="s">
        <v>278</v>
      </c>
      <c r="C6" s="126" t="s">
        <v>279</v>
      </c>
      <c r="D6" s="53">
        <v>0.23</v>
      </c>
      <c r="E6" s="53">
        <v>0.23</v>
      </c>
    </row>
    <row r="7" spans="2:7" ht="20.100000000000001" customHeight="1" x14ac:dyDescent="0.25">
      <c r="B7" s="76" t="s">
        <v>122</v>
      </c>
      <c r="C7" s="76" t="s">
        <v>123</v>
      </c>
      <c r="D7" s="53">
        <v>0.08</v>
      </c>
      <c r="E7" s="53">
        <v>0.08</v>
      </c>
    </row>
    <row r="8" spans="2:7" ht="20.100000000000001" customHeight="1" x14ac:dyDescent="0.25">
      <c r="B8" s="76" t="s">
        <v>210</v>
      </c>
      <c r="C8" s="96" t="s">
        <v>211</v>
      </c>
      <c r="D8" s="89">
        <v>1.1000000000000001</v>
      </c>
      <c r="E8" s="89">
        <v>1.1000000000000001</v>
      </c>
    </row>
    <row r="9" spans="2:7" ht="20.100000000000001" customHeight="1" x14ac:dyDescent="0.25">
      <c r="B9" s="244" t="s">
        <v>67</v>
      </c>
      <c r="C9" s="245"/>
      <c r="D9" s="245"/>
      <c r="E9" s="246"/>
    </row>
    <row r="10" spans="2:7" ht="20.100000000000001" customHeight="1" x14ac:dyDescent="0.25">
      <c r="B10" s="76" t="s">
        <v>270</v>
      </c>
      <c r="C10" s="76" t="s">
        <v>271</v>
      </c>
      <c r="D10" s="89">
        <v>0.8</v>
      </c>
      <c r="E10" s="89">
        <v>0.8</v>
      </c>
    </row>
    <row r="11" spans="2:7" ht="20.100000000000001" customHeight="1" x14ac:dyDescent="0.25">
      <c r="B11" s="76" t="s">
        <v>68</v>
      </c>
      <c r="C11" s="76" t="s">
        <v>69</v>
      </c>
      <c r="D11" s="89">
        <v>0.45</v>
      </c>
      <c r="E11" s="89">
        <v>0.53</v>
      </c>
    </row>
    <row r="12" spans="2:7" ht="20.100000000000001" customHeight="1" x14ac:dyDescent="0.25">
      <c r="B12" s="247" t="s">
        <v>70</v>
      </c>
      <c r="C12" s="245"/>
      <c r="D12" s="245"/>
      <c r="E12" s="248"/>
    </row>
    <row r="13" spans="2:7" ht="20.100000000000001" customHeight="1" x14ac:dyDescent="0.25">
      <c r="B13" s="76" t="s">
        <v>331</v>
      </c>
      <c r="C13" s="76" t="s">
        <v>332</v>
      </c>
      <c r="D13" s="89">
        <v>0.65</v>
      </c>
      <c r="E13" s="89">
        <v>0.64</v>
      </c>
      <c r="F13" s="141"/>
      <c r="G13" s="141"/>
    </row>
    <row r="14" spans="2:7" ht="20.100000000000001" customHeight="1" x14ac:dyDescent="0.25">
      <c r="B14" s="244" t="s">
        <v>81</v>
      </c>
      <c r="C14" s="245"/>
      <c r="D14" s="245"/>
      <c r="E14" s="246"/>
    </row>
    <row r="15" spans="2:7" ht="20.100000000000001" customHeight="1" x14ac:dyDescent="0.25">
      <c r="B15" s="76" t="s">
        <v>261</v>
      </c>
      <c r="C15" s="76" t="s">
        <v>262</v>
      </c>
      <c r="D15" s="89">
        <v>22.5</v>
      </c>
      <c r="E15" s="89">
        <v>22.5</v>
      </c>
    </row>
    <row r="16" spans="2:7" ht="20.100000000000001" customHeight="1" x14ac:dyDescent="0.25">
      <c r="B16" s="76" t="s">
        <v>82</v>
      </c>
      <c r="C16" s="76" t="s">
        <v>83</v>
      </c>
      <c r="D16" s="113">
        <v>1.24</v>
      </c>
      <c r="E16" s="89">
        <v>1.24</v>
      </c>
    </row>
    <row r="17" spans="2:5" ht="20.100000000000001" customHeight="1" x14ac:dyDescent="0.25">
      <c r="B17" s="76" t="s">
        <v>128</v>
      </c>
      <c r="C17" s="76" t="s">
        <v>129</v>
      </c>
      <c r="D17" s="89">
        <v>1.99</v>
      </c>
      <c r="E17" s="89">
        <v>1.99</v>
      </c>
    </row>
    <row r="18" spans="2:5" ht="20.100000000000001" customHeight="1" x14ac:dyDescent="0.25">
      <c r="B18" s="76" t="s">
        <v>130</v>
      </c>
      <c r="C18" s="76" t="s">
        <v>131</v>
      </c>
      <c r="D18" s="89">
        <v>2.5499999999999998</v>
      </c>
      <c r="E18" s="89">
        <v>2.5499999999999998</v>
      </c>
    </row>
    <row r="19" spans="2:5" ht="20.100000000000001" customHeight="1" x14ac:dyDescent="0.25">
      <c r="B19" s="76" t="s">
        <v>126</v>
      </c>
      <c r="C19" s="76" t="s">
        <v>127</v>
      </c>
      <c r="D19" s="113">
        <v>5.6</v>
      </c>
      <c r="E19" s="89">
        <v>5.6</v>
      </c>
    </row>
    <row r="20" spans="2:5" ht="20.100000000000001" customHeight="1" x14ac:dyDescent="0.25">
      <c r="B20" s="249" t="s">
        <v>92</v>
      </c>
      <c r="C20" s="242"/>
      <c r="D20" s="242"/>
      <c r="E20" s="250"/>
    </row>
    <row r="21" spans="2:5" ht="20.100000000000001" customHeight="1" x14ac:dyDescent="0.25">
      <c r="B21" s="76" t="s">
        <v>136</v>
      </c>
      <c r="C21" s="76" t="s">
        <v>137</v>
      </c>
      <c r="D21" s="89">
        <v>11</v>
      </c>
      <c r="E21" s="89">
        <v>11</v>
      </c>
    </row>
    <row r="22" spans="2:5" ht="20.100000000000001" customHeight="1" x14ac:dyDescent="0.25">
      <c r="B22" s="76" t="s">
        <v>272</v>
      </c>
      <c r="C22" s="76" t="s">
        <v>274</v>
      </c>
      <c r="D22" s="89">
        <v>5.99</v>
      </c>
      <c r="E22" s="89">
        <v>5.99</v>
      </c>
    </row>
    <row r="23" spans="2:5" ht="20.100000000000001" customHeight="1" x14ac:dyDescent="0.25">
      <c r="B23" s="76" t="s">
        <v>93</v>
      </c>
      <c r="C23" s="76" t="s">
        <v>94</v>
      </c>
      <c r="D23" s="89">
        <v>5.2</v>
      </c>
      <c r="E23" s="89">
        <v>5.2</v>
      </c>
    </row>
    <row r="24" spans="2:5" ht="20.100000000000001" customHeight="1" x14ac:dyDescent="0.25">
      <c r="B24" s="76" t="s">
        <v>138</v>
      </c>
      <c r="C24" s="76" t="s">
        <v>139</v>
      </c>
      <c r="D24" s="89">
        <v>2.11</v>
      </c>
      <c r="E24" s="89">
        <v>2.11</v>
      </c>
    </row>
    <row r="25" spans="2:5" ht="25.5" customHeight="1" x14ac:dyDescent="0.25">
      <c r="B25" s="251" t="s">
        <v>350</v>
      </c>
      <c r="C25" s="251"/>
      <c r="D25" s="251"/>
      <c r="E25" s="251"/>
    </row>
    <row r="26" spans="2:5" ht="28.5" customHeight="1" x14ac:dyDescent="0.25">
      <c r="B26" s="51" t="s">
        <v>42</v>
      </c>
      <c r="C26" s="51" t="s">
        <v>43</v>
      </c>
      <c r="D26" s="51" t="s">
        <v>114</v>
      </c>
      <c r="E26" s="51" t="s">
        <v>115</v>
      </c>
    </row>
    <row r="27" spans="2:5" ht="27" customHeight="1" x14ac:dyDescent="0.25">
      <c r="B27" s="241" t="s">
        <v>54</v>
      </c>
      <c r="C27" s="242"/>
      <c r="D27" s="242"/>
      <c r="E27" s="243"/>
    </row>
    <row r="28" spans="2:5" ht="27" customHeight="1" x14ac:dyDescent="0.25">
      <c r="B28" s="49" t="s">
        <v>140</v>
      </c>
      <c r="C28" s="49" t="s">
        <v>141</v>
      </c>
      <c r="D28" s="50">
        <v>0.94</v>
      </c>
      <c r="E28" s="50">
        <v>0.94</v>
      </c>
    </row>
    <row r="29" spans="2:5" ht="27" customHeight="1" x14ac:dyDescent="0.25">
      <c r="B29" s="52" t="s">
        <v>142</v>
      </c>
      <c r="C29" s="52" t="s">
        <v>143</v>
      </c>
      <c r="D29" s="53">
        <v>1</v>
      </c>
      <c r="E29" s="53">
        <v>1</v>
      </c>
    </row>
    <row r="30" spans="2:5" ht="27" customHeight="1" x14ac:dyDescent="0.25">
      <c r="B30" s="49" t="s">
        <v>144</v>
      </c>
      <c r="C30" s="49" t="s">
        <v>145</v>
      </c>
      <c r="D30" s="53">
        <v>0.75</v>
      </c>
      <c r="E30" s="53">
        <v>0.75</v>
      </c>
    </row>
    <row r="31" spans="2:5" ht="27" customHeight="1" x14ac:dyDescent="0.25">
      <c r="B31" s="49" t="s">
        <v>148</v>
      </c>
      <c r="C31" s="49" t="s">
        <v>149</v>
      </c>
      <c r="D31" s="50">
        <v>1</v>
      </c>
      <c r="E31" s="53">
        <v>1</v>
      </c>
    </row>
    <row r="32" spans="2:5" ht="27" customHeight="1" x14ac:dyDescent="0.25">
      <c r="B32" s="49" t="s">
        <v>150</v>
      </c>
      <c r="C32" s="49" t="s">
        <v>151</v>
      </c>
      <c r="D32" s="50">
        <v>1</v>
      </c>
      <c r="E32" s="50">
        <v>1</v>
      </c>
    </row>
    <row r="33" spans="2:7" ht="27" customHeight="1" x14ac:dyDescent="0.25">
      <c r="B33" s="49" t="s">
        <v>225</v>
      </c>
      <c r="C33" s="49" t="s">
        <v>226</v>
      </c>
      <c r="D33" s="94">
        <v>1</v>
      </c>
      <c r="E33" s="50">
        <v>1</v>
      </c>
    </row>
    <row r="34" spans="2:7" ht="27" customHeight="1" x14ac:dyDescent="0.25">
      <c r="B34" s="49" t="s">
        <v>258</v>
      </c>
      <c r="C34" s="49" t="s">
        <v>259</v>
      </c>
      <c r="D34" s="113">
        <v>0.09</v>
      </c>
      <c r="E34" s="113">
        <v>0.09</v>
      </c>
    </row>
    <row r="35" spans="2:7" ht="27" customHeight="1" x14ac:dyDescent="0.25">
      <c r="B35" s="49" t="s">
        <v>268</v>
      </c>
      <c r="C35" s="49" t="s">
        <v>269</v>
      </c>
      <c r="D35" s="113">
        <v>1.05</v>
      </c>
      <c r="E35" s="113">
        <v>1.05</v>
      </c>
    </row>
    <row r="36" spans="2:7" ht="27" customHeight="1" x14ac:dyDescent="0.25">
      <c r="B36" s="49" t="s">
        <v>307</v>
      </c>
      <c r="C36" s="49" t="s">
        <v>308</v>
      </c>
      <c r="D36" s="89">
        <v>0.05</v>
      </c>
      <c r="E36" s="89">
        <v>0.05</v>
      </c>
    </row>
    <row r="37" spans="2:7" ht="27" customHeight="1" x14ac:dyDescent="0.25">
      <c r="B37" s="49" t="s">
        <v>238</v>
      </c>
      <c r="C37" s="49" t="s">
        <v>239</v>
      </c>
      <c r="D37" s="89">
        <v>0.85</v>
      </c>
      <c r="E37" s="89">
        <v>0.85</v>
      </c>
    </row>
    <row r="38" spans="2:7" ht="27" customHeight="1" x14ac:dyDescent="0.25">
      <c r="B38" s="49" t="s">
        <v>333</v>
      </c>
      <c r="C38" s="49" t="s">
        <v>334</v>
      </c>
      <c r="D38" s="89">
        <v>1</v>
      </c>
      <c r="E38" s="89">
        <v>1</v>
      </c>
    </row>
    <row r="39" spans="2:7" ht="29.25" customHeight="1" x14ac:dyDescent="0.25">
      <c r="B39" s="251" t="s">
        <v>350</v>
      </c>
      <c r="C39" s="251"/>
      <c r="D39" s="251"/>
      <c r="E39" s="251"/>
    </row>
    <row r="40" spans="2:7" ht="36" customHeight="1" x14ac:dyDescent="0.25">
      <c r="B40" s="51" t="s">
        <v>42</v>
      </c>
      <c r="C40" s="51" t="s">
        <v>43</v>
      </c>
      <c r="D40" s="51" t="s">
        <v>114</v>
      </c>
      <c r="E40" s="51" t="s">
        <v>115</v>
      </c>
    </row>
    <row r="41" spans="2:7" ht="20.100000000000001" customHeight="1" x14ac:dyDescent="0.25">
      <c r="B41" s="244" t="s">
        <v>273</v>
      </c>
      <c r="C41" s="245"/>
      <c r="D41" s="245"/>
      <c r="E41" s="246"/>
    </row>
    <row r="42" spans="2:7" ht="20.100000000000001" customHeight="1" x14ac:dyDescent="0.25">
      <c r="B42" s="49" t="s">
        <v>212</v>
      </c>
      <c r="C42" s="49" t="s">
        <v>213</v>
      </c>
      <c r="D42" s="53">
        <v>0.8</v>
      </c>
      <c r="E42" s="53">
        <v>0.8</v>
      </c>
    </row>
    <row r="43" spans="2:7" ht="20.100000000000001" customHeight="1" x14ac:dyDescent="0.25">
      <c r="B43" s="49" t="s">
        <v>216</v>
      </c>
      <c r="C43" s="49" t="s">
        <v>217</v>
      </c>
      <c r="D43" s="53">
        <v>4.88</v>
      </c>
      <c r="E43" s="53">
        <v>4.88</v>
      </c>
      <c r="F43" s="150"/>
      <c r="G43" s="150"/>
    </row>
    <row r="44" spans="2:7" ht="20.100000000000001" customHeight="1" x14ac:dyDescent="0.25">
      <c r="B44" s="244" t="s">
        <v>224</v>
      </c>
      <c r="C44" s="245"/>
      <c r="D44" s="245"/>
      <c r="E44" s="246"/>
    </row>
    <row r="45" spans="2:7" ht="20.100000000000001" customHeight="1" x14ac:dyDescent="0.25">
      <c r="B45" s="52" t="s">
        <v>152</v>
      </c>
      <c r="C45" s="52" t="s">
        <v>153</v>
      </c>
      <c r="D45" s="89">
        <v>1.26</v>
      </c>
      <c r="E45" s="89">
        <v>1.26</v>
      </c>
    </row>
    <row r="46" spans="2:7" ht="20.100000000000001" customHeight="1" x14ac:dyDescent="0.25">
      <c r="B46" s="247" t="s">
        <v>70</v>
      </c>
      <c r="C46" s="245"/>
      <c r="D46" s="245"/>
      <c r="E46" s="248"/>
    </row>
    <row r="47" spans="2:7" ht="20.100000000000001" customHeight="1" x14ac:dyDescent="0.25">
      <c r="B47" s="49" t="s">
        <v>316</v>
      </c>
      <c r="C47" s="49" t="s">
        <v>317</v>
      </c>
      <c r="D47" s="89">
        <v>1</v>
      </c>
      <c r="E47" s="89">
        <v>1</v>
      </c>
    </row>
    <row r="48" spans="2:7" ht="20.100000000000001" customHeight="1" x14ac:dyDescent="0.25">
      <c r="B48" s="49" t="s">
        <v>154</v>
      </c>
      <c r="C48" s="49" t="s">
        <v>155</v>
      </c>
      <c r="D48" s="89">
        <v>1.58</v>
      </c>
      <c r="E48" s="89">
        <v>1.56</v>
      </c>
      <c r="F48" s="150"/>
      <c r="G48" s="150"/>
    </row>
    <row r="49" spans="2:5" ht="20.100000000000001" customHeight="1" x14ac:dyDescent="0.25">
      <c r="B49" s="244" t="s">
        <v>81</v>
      </c>
      <c r="C49" s="245"/>
      <c r="D49" s="245"/>
      <c r="E49" s="246"/>
    </row>
    <row r="50" spans="2:5" ht="20.100000000000001" customHeight="1" x14ac:dyDescent="0.25">
      <c r="B50" s="49" t="s">
        <v>293</v>
      </c>
      <c r="C50" s="127" t="s">
        <v>294</v>
      </c>
      <c r="D50" s="53">
        <v>100</v>
      </c>
      <c r="E50" s="53">
        <v>100</v>
      </c>
    </row>
    <row r="51" spans="2:5" ht="20.100000000000001" customHeight="1" x14ac:dyDescent="0.25">
      <c r="B51" s="49" t="s">
        <v>33</v>
      </c>
      <c r="C51" s="49" t="s">
        <v>100</v>
      </c>
      <c r="D51" s="53">
        <v>0.85</v>
      </c>
      <c r="E51" s="53">
        <v>0.85</v>
      </c>
    </row>
    <row r="52" spans="2:5" ht="20.100000000000001" customHeight="1" x14ac:dyDescent="0.25">
      <c r="B52" s="49" t="s">
        <v>247</v>
      </c>
      <c r="C52" s="49" t="s">
        <v>248</v>
      </c>
      <c r="D52" s="53">
        <v>2.9</v>
      </c>
      <c r="E52" s="53">
        <v>2.9</v>
      </c>
    </row>
    <row r="53" spans="2:5" ht="20.100000000000001" customHeight="1" x14ac:dyDescent="0.25">
      <c r="B53" s="251" t="s">
        <v>351</v>
      </c>
      <c r="C53" s="251"/>
      <c r="D53" s="251"/>
      <c r="E53" s="251"/>
    </row>
    <row r="54" spans="2:5" ht="29.25" customHeight="1" x14ac:dyDescent="0.25">
      <c r="B54" s="51" t="s">
        <v>42</v>
      </c>
      <c r="C54" s="51" t="s">
        <v>43</v>
      </c>
      <c r="D54" s="51" t="s">
        <v>114</v>
      </c>
      <c r="E54" s="51" t="s">
        <v>115</v>
      </c>
    </row>
    <row r="55" spans="2:5" ht="20.100000000000001" customHeight="1" x14ac:dyDescent="0.25">
      <c r="B55" s="244" t="s">
        <v>81</v>
      </c>
      <c r="C55" s="245"/>
      <c r="D55" s="245"/>
      <c r="E55" s="246"/>
    </row>
    <row r="56" spans="2:5" x14ac:dyDescent="0.25">
      <c r="B56" s="49" t="s">
        <v>158</v>
      </c>
      <c r="C56" s="49" t="s">
        <v>159</v>
      </c>
      <c r="D56" s="89">
        <v>1.48</v>
      </c>
      <c r="E56" s="89">
        <v>1.48</v>
      </c>
    </row>
    <row r="57" spans="2:5" x14ac:dyDescent="0.25">
      <c r="B57" s="49" t="s">
        <v>245</v>
      </c>
      <c r="C57" s="49" t="s">
        <v>246</v>
      </c>
      <c r="D57" s="89">
        <v>1.44</v>
      </c>
      <c r="E57" s="89">
        <v>1.45</v>
      </c>
    </row>
    <row r="58" spans="2:5" x14ac:dyDescent="0.25">
      <c r="B58" s="49" t="s">
        <v>297</v>
      </c>
      <c r="C58" s="49" t="s">
        <v>298</v>
      </c>
      <c r="D58" s="89">
        <v>2.5</v>
      </c>
      <c r="E58" s="89">
        <v>2.5</v>
      </c>
    </row>
    <row r="59" spans="2:5" x14ac:dyDescent="0.25">
      <c r="B59" s="76" t="s">
        <v>34</v>
      </c>
      <c r="C59" s="76" t="s">
        <v>107</v>
      </c>
      <c r="D59" s="89">
        <v>1.55</v>
      </c>
      <c r="E59" s="89">
        <v>1.55</v>
      </c>
    </row>
  </sheetData>
  <mergeCells count="15">
    <mergeCell ref="B25:E25"/>
    <mergeCell ref="B27:E27"/>
    <mergeCell ref="B53:E53"/>
    <mergeCell ref="B55:E55"/>
    <mergeCell ref="B39:E39"/>
    <mergeCell ref="B44:E44"/>
    <mergeCell ref="B41:E41"/>
    <mergeCell ref="B49:E49"/>
    <mergeCell ref="B46:E46"/>
    <mergeCell ref="B1:E1"/>
    <mergeCell ref="B3:E3"/>
    <mergeCell ref="B14:E14"/>
    <mergeCell ref="B12:E12"/>
    <mergeCell ref="B20:E20"/>
    <mergeCell ref="B9:E9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5"/>
  <sheetViews>
    <sheetView rightToLeft="1" topLeftCell="A10" workbookViewId="0">
      <selection activeCell="M25" sqref="M25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2" t="s">
        <v>354</v>
      </c>
      <c r="C1" s="262"/>
    </row>
    <row r="2" spans="2:6" ht="18" customHeight="1" x14ac:dyDescent="0.3">
      <c r="B2" s="263" t="s">
        <v>355</v>
      </c>
      <c r="C2" s="263"/>
      <c r="D2" s="263"/>
      <c r="E2" s="263"/>
    </row>
    <row r="3" spans="2:6" ht="21.95" customHeight="1" x14ac:dyDescent="0.3">
      <c r="B3" s="262"/>
      <c r="C3" s="262"/>
      <c r="D3" s="262"/>
    </row>
    <row r="4" spans="2:6" ht="21.95" customHeight="1" x14ac:dyDescent="0.3">
      <c r="B4" s="264" t="s">
        <v>356</v>
      </c>
      <c r="C4" s="264"/>
      <c r="D4" s="264"/>
      <c r="E4" s="264"/>
      <c r="F4" s="264"/>
    </row>
    <row r="5" spans="2:6" ht="21.95" customHeight="1" x14ac:dyDescent="0.3">
      <c r="B5" s="151" t="s">
        <v>28</v>
      </c>
      <c r="C5" s="152" t="s">
        <v>43</v>
      </c>
      <c r="D5" s="152" t="s">
        <v>51</v>
      </c>
      <c r="E5" s="152" t="s">
        <v>31</v>
      </c>
      <c r="F5" s="152" t="s">
        <v>53</v>
      </c>
    </row>
    <row r="6" spans="2:6" ht="21.95" customHeight="1" x14ac:dyDescent="0.3">
      <c r="B6" s="265" t="s">
        <v>54</v>
      </c>
      <c r="C6" s="266"/>
      <c r="D6" s="266"/>
      <c r="E6" s="266"/>
      <c r="F6" s="267"/>
    </row>
    <row r="7" spans="2:6" ht="21.95" customHeight="1" x14ac:dyDescent="0.3">
      <c r="B7" s="153" t="s">
        <v>257</v>
      </c>
      <c r="C7" s="154" t="s">
        <v>256</v>
      </c>
      <c r="D7" s="155">
        <v>1</v>
      </c>
      <c r="E7" s="155">
        <v>300000</v>
      </c>
      <c r="F7" s="155">
        <v>936000</v>
      </c>
    </row>
    <row r="8" spans="2:6" ht="21.95" customHeight="1" x14ac:dyDescent="0.3">
      <c r="B8" s="268" t="s">
        <v>62</v>
      </c>
      <c r="C8" s="269"/>
      <c r="D8" s="155">
        <f>SUM(D7)</f>
        <v>1</v>
      </c>
      <c r="E8" s="155">
        <f>SUM(E7)</f>
        <v>300000</v>
      </c>
      <c r="F8" s="155">
        <f>SUM(F7)</f>
        <v>936000</v>
      </c>
    </row>
    <row r="9" spans="2:6" ht="21" customHeight="1" x14ac:dyDescent="0.3">
      <c r="B9" s="257" t="s">
        <v>357</v>
      </c>
      <c r="C9" s="258"/>
      <c r="D9" s="155">
        <f>D8</f>
        <v>1</v>
      </c>
      <c r="E9" s="155">
        <f>E8</f>
        <v>300000</v>
      </c>
      <c r="F9" s="155">
        <f>F8</f>
        <v>936000</v>
      </c>
    </row>
    <row r="10" spans="2:6" x14ac:dyDescent="0.3">
      <c r="B10" s="156"/>
      <c r="C10" s="156"/>
      <c r="D10" s="156"/>
      <c r="E10" s="156"/>
      <c r="F10" s="156"/>
    </row>
    <row r="11" spans="2:6" x14ac:dyDescent="0.3">
      <c r="B11" s="264" t="s">
        <v>358</v>
      </c>
      <c r="C11" s="264"/>
      <c r="D11" s="264"/>
      <c r="E11" s="264"/>
      <c r="F11" s="264"/>
    </row>
    <row r="12" spans="2:6" x14ac:dyDescent="0.3">
      <c r="B12" s="157" t="s">
        <v>28</v>
      </c>
      <c r="C12" s="158" t="s">
        <v>43</v>
      </c>
      <c r="D12" s="158" t="s">
        <v>51</v>
      </c>
      <c r="E12" s="158" t="s">
        <v>31</v>
      </c>
      <c r="F12" s="158" t="s">
        <v>53</v>
      </c>
    </row>
    <row r="13" spans="2:6" ht="21.75" customHeight="1" x14ac:dyDescent="0.3">
      <c r="B13" s="270" t="s">
        <v>54</v>
      </c>
      <c r="C13" s="271"/>
      <c r="D13" s="271"/>
      <c r="E13" s="271"/>
      <c r="F13" s="272"/>
    </row>
    <row r="14" spans="2:6" ht="21.75" customHeight="1" x14ac:dyDescent="0.3">
      <c r="B14" s="153" t="s">
        <v>257</v>
      </c>
      <c r="C14" s="154" t="s">
        <v>256</v>
      </c>
      <c r="D14" s="155">
        <v>1</v>
      </c>
      <c r="E14" s="155">
        <v>10000</v>
      </c>
      <c r="F14" s="155">
        <v>30700</v>
      </c>
    </row>
    <row r="15" spans="2:6" ht="21.75" customHeight="1" x14ac:dyDescent="0.3">
      <c r="B15" s="153" t="s">
        <v>254</v>
      </c>
      <c r="C15" s="154" t="s">
        <v>255</v>
      </c>
      <c r="D15" s="155">
        <v>1</v>
      </c>
      <c r="E15" s="155">
        <v>25000</v>
      </c>
      <c r="F15" s="155">
        <v>101000</v>
      </c>
    </row>
    <row r="16" spans="2:6" ht="21.75" customHeight="1" x14ac:dyDescent="0.3">
      <c r="B16" s="153" t="s">
        <v>359</v>
      </c>
      <c r="C16" s="154" t="s">
        <v>234</v>
      </c>
      <c r="D16" s="155">
        <v>2</v>
      </c>
      <c r="E16" s="155">
        <v>90000</v>
      </c>
      <c r="F16" s="155">
        <v>175500</v>
      </c>
    </row>
    <row r="17" spans="2:6" ht="21.75" customHeight="1" x14ac:dyDescent="0.3">
      <c r="B17" s="268" t="s">
        <v>62</v>
      </c>
      <c r="C17" s="269"/>
      <c r="D17" s="155">
        <f>SUM(D14:D16)</f>
        <v>4</v>
      </c>
      <c r="E17" s="155">
        <f>SUM(E14:E16)</f>
        <v>125000</v>
      </c>
      <c r="F17" s="155">
        <f>SUM(F14:F16)</f>
        <v>307200</v>
      </c>
    </row>
    <row r="18" spans="2:6" ht="21.75" customHeight="1" x14ac:dyDescent="0.3">
      <c r="B18" s="270" t="s">
        <v>360</v>
      </c>
      <c r="C18" s="271"/>
      <c r="D18" s="271"/>
      <c r="E18" s="271"/>
      <c r="F18" s="272"/>
    </row>
    <row r="19" spans="2:6" ht="21.75" customHeight="1" x14ac:dyDescent="0.3">
      <c r="B19" s="153" t="s">
        <v>337</v>
      </c>
      <c r="C19" s="154" t="s">
        <v>338</v>
      </c>
      <c r="D19" s="155">
        <v>7</v>
      </c>
      <c r="E19" s="155">
        <v>1000000</v>
      </c>
      <c r="F19" s="155">
        <v>2313593.06</v>
      </c>
    </row>
    <row r="20" spans="2:6" ht="21.75" customHeight="1" x14ac:dyDescent="0.3">
      <c r="B20" s="153" t="s">
        <v>361</v>
      </c>
      <c r="C20" s="154" t="s">
        <v>330</v>
      </c>
      <c r="D20" s="155">
        <v>2</v>
      </c>
      <c r="E20" s="155">
        <v>50000</v>
      </c>
      <c r="F20" s="155">
        <v>315500</v>
      </c>
    </row>
    <row r="21" spans="2:6" ht="21.75" customHeight="1" x14ac:dyDescent="0.3">
      <c r="B21" s="257" t="s">
        <v>362</v>
      </c>
      <c r="C21" s="258"/>
      <c r="D21" s="155">
        <f>SUM(D19:D20)</f>
        <v>9</v>
      </c>
      <c r="E21" s="155">
        <f>SUM(E19:E20)</f>
        <v>1050000</v>
      </c>
      <c r="F21" s="155">
        <f>SUM(F19:F20)</f>
        <v>2629093.06</v>
      </c>
    </row>
    <row r="22" spans="2:6" x14ac:dyDescent="0.3">
      <c r="B22" s="257" t="s">
        <v>357</v>
      </c>
      <c r="C22" s="258"/>
      <c r="D22" s="155">
        <f>D17+D21</f>
        <v>13</v>
      </c>
      <c r="E22" s="155">
        <f>E17+E21</f>
        <v>1175000</v>
      </c>
      <c r="F22" s="155">
        <f>F17+F21</f>
        <v>2936293.06</v>
      </c>
    </row>
    <row r="23" spans="2:6" x14ac:dyDescent="0.3">
      <c r="B23" s="259" t="s">
        <v>363</v>
      </c>
      <c r="C23" s="259"/>
      <c r="D23" s="259"/>
      <c r="E23" s="259"/>
      <c r="F23" s="259"/>
    </row>
    <row r="24" spans="2:6" x14ac:dyDescent="0.3">
      <c r="B24" s="159" t="s">
        <v>28</v>
      </c>
      <c r="C24" s="160" t="s">
        <v>43</v>
      </c>
      <c r="D24" s="160" t="s">
        <v>51</v>
      </c>
      <c r="E24" s="160" t="s">
        <v>31</v>
      </c>
      <c r="F24" s="160" t="s">
        <v>53</v>
      </c>
    </row>
    <row r="25" spans="2:6" x14ac:dyDescent="0.3">
      <c r="B25" s="252" t="s">
        <v>54</v>
      </c>
      <c r="C25" s="253"/>
      <c r="D25" s="253"/>
      <c r="E25" s="253"/>
      <c r="F25" s="254"/>
    </row>
    <row r="26" spans="2:6" x14ac:dyDescent="0.3">
      <c r="B26" s="161" t="s">
        <v>364</v>
      </c>
      <c r="C26" s="162" t="s">
        <v>97</v>
      </c>
      <c r="D26" s="163">
        <v>1</v>
      </c>
      <c r="E26" s="163">
        <v>25000</v>
      </c>
      <c r="F26" s="163">
        <v>14000</v>
      </c>
    </row>
    <row r="27" spans="2:6" x14ac:dyDescent="0.3">
      <c r="B27" s="260" t="s">
        <v>62</v>
      </c>
      <c r="C27" s="261"/>
      <c r="D27" s="163">
        <f>SUM(D26)</f>
        <v>1</v>
      </c>
      <c r="E27" s="163">
        <f>SUM(E26)</f>
        <v>25000</v>
      </c>
      <c r="F27" s="163">
        <f>SUM(F26)</f>
        <v>14000</v>
      </c>
    </row>
    <row r="28" spans="2:6" x14ac:dyDescent="0.3">
      <c r="B28" s="255" t="s">
        <v>357</v>
      </c>
      <c r="C28" s="256"/>
      <c r="D28" s="163">
        <f>D27</f>
        <v>1</v>
      </c>
      <c r="E28" s="163">
        <f>E27</f>
        <v>25000</v>
      </c>
      <c r="F28" s="163">
        <f>F27</f>
        <v>14000</v>
      </c>
    </row>
    <row r="29" spans="2:6" x14ac:dyDescent="0.3">
      <c r="B29" s="259" t="s">
        <v>365</v>
      </c>
      <c r="C29" s="259"/>
      <c r="D29" s="259"/>
      <c r="E29" s="259"/>
      <c r="F29" s="259"/>
    </row>
    <row r="30" spans="2:6" x14ac:dyDescent="0.3">
      <c r="B30" s="159" t="s">
        <v>28</v>
      </c>
      <c r="C30" s="160" t="s">
        <v>43</v>
      </c>
      <c r="D30" s="160" t="s">
        <v>51</v>
      </c>
      <c r="E30" s="160" t="s">
        <v>31</v>
      </c>
      <c r="F30" s="160" t="s">
        <v>53</v>
      </c>
    </row>
    <row r="31" spans="2:6" x14ac:dyDescent="0.3">
      <c r="B31" s="252" t="s">
        <v>360</v>
      </c>
      <c r="C31" s="253"/>
      <c r="D31" s="253"/>
      <c r="E31" s="253"/>
      <c r="F31" s="254"/>
    </row>
    <row r="32" spans="2:6" x14ac:dyDescent="0.3">
      <c r="B32" s="153" t="s">
        <v>366</v>
      </c>
      <c r="C32" s="154" t="s">
        <v>109</v>
      </c>
      <c r="D32" s="155">
        <v>20</v>
      </c>
      <c r="E32" s="155">
        <v>4500000</v>
      </c>
      <c r="F32" s="155">
        <v>8279000</v>
      </c>
    </row>
    <row r="33" spans="2:6" x14ac:dyDescent="0.3">
      <c r="B33" s="161" t="s">
        <v>110</v>
      </c>
      <c r="C33" s="162" t="s">
        <v>111</v>
      </c>
      <c r="D33" s="163">
        <v>3</v>
      </c>
      <c r="E33" s="163">
        <v>1000000</v>
      </c>
      <c r="F33" s="163">
        <v>1280000</v>
      </c>
    </row>
    <row r="34" spans="2:6" x14ac:dyDescent="0.3">
      <c r="B34" s="255" t="s">
        <v>362</v>
      </c>
      <c r="C34" s="256"/>
      <c r="D34" s="163">
        <f>SUM(D32:D33)</f>
        <v>23</v>
      </c>
      <c r="E34" s="163">
        <f>SUM(E32:E33)</f>
        <v>5500000</v>
      </c>
      <c r="F34" s="163">
        <f>SUM(F32:F33)</f>
        <v>9559000</v>
      </c>
    </row>
    <row r="35" spans="2:6" x14ac:dyDescent="0.3">
      <c r="B35" s="255" t="s">
        <v>357</v>
      </c>
      <c r="C35" s="256"/>
      <c r="D35" s="163">
        <f>D34</f>
        <v>23</v>
      </c>
      <c r="E35" s="163">
        <f>E34</f>
        <v>5500000</v>
      </c>
      <c r="F35" s="163">
        <f>F34</f>
        <v>9559000</v>
      </c>
    </row>
  </sheetData>
  <mergeCells count="21">
    <mergeCell ref="B21:C21"/>
    <mergeCell ref="B1:C1"/>
    <mergeCell ref="B2:E2"/>
    <mergeCell ref="B3:D3"/>
    <mergeCell ref="B4:F4"/>
    <mergeCell ref="B6:F6"/>
    <mergeCell ref="B8:C8"/>
    <mergeCell ref="B9:C9"/>
    <mergeCell ref="B11:F11"/>
    <mergeCell ref="B13:F13"/>
    <mergeCell ref="B17:C17"/>
    <mergeCell ref="B18:F18"/>
    <mergeCell ref="B31:F31"/>
    <mergeCell ref="B34:C34"/>
    <mergeCell ref="B35:C35"/>
    <mergeCell ref="B22:C22"/>
    <mergeCell ref="B23:F23"/>
    <mergeCell ref="B25:F25"/>
    <mergeCell ref="B27:C27"/>
    <mergeCell ref="B28:C28"/>
    <mergeCell ref="B29:F2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0"/>
  <sheetViews>
    <sheetView rightToLeft="1" workbookViewId="0">
      <selection activeCell="D6" sqref="D6:F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97" t="s">
        <v>352</v>
      </c>
      <c r="C2" s="197"/>
      <c r="D2" s="197"/>
      <c r="E2" s="197"/>
      <c r="F2" s="57"/>
      <c r="G2" s="57"/>
      <c r="H2" s="57"/>
      <c r="I2" s="58"/>
    </row>
    <row r="3" spans="2:9" ht="17.25" customHeight="1" x14ac:dyDescent="0.25">
      <c r="B3" s="288" t="s">
        <v>353</v>
      </c>
      <c r="C3" s="288"/>
      <c r="D3" s="288"/>
      <c r="E3" s="288"/>
      <c r="F3" s="288"/>
      <c r="G3" s="288"/>
      <c r="H3" s="288"/>
      <c r="I3" s="288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89" t="s">
        <v>54</v>
      </c>
      <c r="C5" s="290"/>
      <c r="D5" s="290"/>
      <c r="E5" s="290"/>
      <c r="F5" s="290"/>
      <c r="G5" s="290"/>
      <c r="H5" s="290"/>
      <c r="I5" s="291"/>
    </row>
    <row r="6" spans="2:9" ht="17.25" customHeight="1" x14ac:dyDescent="0.25">
      <c r="B6" s="87" t="s">
        <v>209</v>
      </c>
      <c r="C6" s="88" t="s">
        <v>164</v>
      </c>
      <c r="D6" s="106">
        <v>0.15</v>
      </c>
      <c r="E6" s="106">
        <v>0.15</v>
      </c>
      <c r="F6" s="106">
        <v>0.15</v>
      </c>
      <c r="G6" s="136">
        <v>2</v>
      </c>
      <c r="H6" s="137">
        <v>74313</v>
      </c>
      <c r="I6" s="137">
        <v>11146.95</v>
      </c>
    </row>
    <row r="7" spans="2:9" ht="17.25" customHeight="1" x14ac:dyDescent="0.25">
      <c r="B7" s="292" t="s">
        <v>310</v>
      </c>
      <c r="C7" s="293"/>
      <c r="D7" s="294"/>
      <c r="E7" s="294"/>
      <c r="F7" s="294"/>
      <c r="G7" s="137">
        <v>2</v>
      </c>
      <c r="H7" s="137">
        <v>74313</v>
      </c>
      <c r="I7" s="137">
        <v>11146.95</v>
      </c>
    </row>
    <row r="8" spans="2:9" ht="17.25" customHeight="1" x14ac:dyDescent="0.25">
      <c r="B8" s="295" t="s">
        <v>311</v>
      </c>
      <c r="C8" s="296"/>
      <c r="D8" s="297"/>
      <c r="E8" s="297"/>
      <c r="F8" s="297"/>
      <c r="G8" s="138">
        <f>G7</f>
        <v>2</v>
      </c>
      <c r="H8" s="138">
        <f t="shared" ref="H8:I8" si="0">H7</f>
        <v>74313</v>
      </c>
      <c r="I8" s="138">
        <f t="shared" si="0"/>
        <v>11146.95</v>
      </c>
    </row>
    <row r="9" spans="2:9" ht="18.75" x14ac:dyDescent="0.25">
      <c r="B9" s="273" t="s">
        <v>160</v>
      </c>
      <c r="C9" s="273"/>
      <c r="D9" s="273"/>
      <c r="E9" s="273"/>
      <c r="F9" s="273"/>
      <c r="G9" s="273"/>
      <c r="H9" s="273"/>
      <c r="I9" s="273"/>
    </row>
    <row r="10" spans="2:9" ht="21" customHeight="1" x14ac:dyDescent="0.25">
      <c r="B10" s="65" t="s">
        <v>42</v>
      </c>
      <c r="C10" s="67" t="s">
        <v>43</v>
      </c>
      <c r="D10" s="282" t="s">
        <v>114</v>
      </c>
      <c r="E10" s="283"/>
      <c r="F10" s="283"/>
      <c r="G10" s="283"/>
      <c r="H10" s="283"/>
      <c r="I10" s="284"/>
    </row>
    <row r="11" spans="2:9" ht="15.75" x14ac:dyDescent="0.25">
      <c r="B11" s="279" t="s">
        <v>54</v>
      </c>
      <c r="C11" s="280"/>
      <c r="D11" s="280"/>
      <c r="E11" s="280"/>
      <c r="F11" s="280"/>
      <c r="G11" s="280"/>
      <c r="H11" s="280"/>
      <c r="I11" s="281"/>
    </row>
    <row r="12" spans="2:9" ht="15" customHeight="1" x14ac:dyDescent="0.25">
      <c r="B12" s="97" t="s">
        <v>229</v>
      </c>
      <c r="C12" s="98" t="s">
        <v>230</v>
      </c>
      <c r="D12" s="277" t="s">
        <v>161</v>
      </c>
      <c r="E12" s="251"/>
      <c r="F12" s="251"/>
      <c r="G12" s="251"/>
      <c r="H12" s="251"/>
      <c r="I12" s="278"/>
    </row>
    <row r="13" spans="2:9" ht="15" customHeight="1" x14ac:dyDescent="0.25">
      <c r="B13" s="97" t="s">
        <v>162</v>
      </c>
      <c r="C13" s="98" t="s">
        <v>163</v>
      </c>
      <c r="D13" s="274">
        <v>3</v>
      </c>
      <c r="E13" s="275"/>
      <c r="F13" s="275"/>
      <c r="G13" s="275"/>
      <c r="H13" s="275"/>
      <c r="I13" s="276"/>
    </row>
    <row r="14" spans="2:9" ht="15.75" x14ac:dyDescent="0.25">
      <c r="B14" s="279" t="s">
        <v>67</v>
      </c>
      <c r="C14" s="280"/>
      <c r="D14" s="280"/>
      <c r="E14" s="280"/>
      <c r="F14" s="280"/>
      <c r="G14" s="280"/>
      <c r="H14" s="280"/>
      <c r="I14" s="281"/>
    </row>
    <row r="15" spans="2:9" ht="15" customHeight="1" x14ac:dyDescent="0.25">
      <c r="B15" s="69" t="s">
        <v>165</v>
      </c>
      <c r="C15" s="72" t="s">
        <v>166</v>
      </c>
      <c r="D15" s="277" t="s">
        <v>161</v>
      </c>
      <c r="E15" s="251"/>
      <c r="F15" s="251"/>
      <c r="G15" s="251"/>
      <c r="H15" s="251"/>
      <c r="I15" s="278"/>
    </row>
    <row r="16" spans="2:9" ht="15" customHeight="1" x14ac:dyDescent="0.25">
      <c r="B16" s="69" t="s">
        <v>167</v>
      </c>
      <c r="C16" s="72" t="s">
        <v>168</v>
      </c>
      <c r="D16" s="277" t="s">
        <v>161</v>
      </c>
      <c r="E16" s="251"/>
      <c r="F16" s="251"/>
      <c r="G16" s="251"/>
      <c r="H16" s="251"/>
      <c r="I16" s="278"/>
    </row>
    <row r="17" spans="2:9" ht="15" customHeight="1" x14ac:dyDescent="0.25">
      <c r="B17" s="69" t="s">
        <v>170</v>
      </c>
      <c r="C17" s="72" t="s">
        <v>171</v>
      </c>
      <c r="D17" s="277" t="s">
        <v>161</v>
      </c>
      <c r="E17" s="251"/>
      <c r="F17" s="251"/>
      <c r="G17" s="251"/>
      <c r="H17" s="251"/>
      <c r="I17" s="278"/>
    </row>
    <row r="18" spans="2:9" ht="15" customHeight="1" x14ac:dyDescent="0.25">
      <c r="B18" s="69" t="s">
        <v>218</v>
      </c>
      <c r="C18" s="72" t="s">
        <v>169</v>
      </c>
      <c r="D18" s="274">
        <v>0.5</v>
      </c>
      <c r="E18" s="275"/>
      <c r="F18" s="275"/>
      <c r="G18" s="275"/>
      <c r="H18" s="275"/>
      <c r="I18" s="276"/>
    </row>
    <row r="19" spans="2:9" ht="15" customHeight="1" x14ac:dyDescent="0.25">
      <c r="B19" s="124" t="s">
        <v>276</v>
      </c>
      <c r="C19" s="125" t="s">
        <v>277</v>
      </c>
      <c r="D19" s="298">
        <v>1</v>
      </c>
      <c r="E19" s="299"/>
      <c r="F19" s="299"/>
      <c r="G19" s="299"/>
      <c r="H19" s="299"/>
      <c r="I19" s="300"/>
    </row>
    <row r="20" spans="2:9" ht="15" customHeight="1" x14ac:dyDescent="0.25">
      <c r="B20" s="124" t="s">
        <v>302</v>
      </c>
      <c r="C20" s="125" t="s">
        <v>303</v>
      </c>
      <c r="D20" s="277" t="s">
        <v>161</v>
      </c>
      <c r="E20" s="251"/>
      <c r="F20" s="251"/>
      <c r="G20" s="251"/>
      <c r="H20" s="251"/>
      <c r="I20" s="278"/>
    </row>
    <row r="21" spans="2:9" ht="15" customHeight="1" x14ac:dyDescent="0.25">
      <c r="B21" s="124" t="s">
        <v>304</v>
      </c>
      <c r="C21" s="125" t="s">
        <v>305</v>
      </c>
      <c r="D21" s="277" t="s">
        <v>161</v>
      </c>
      <c r="E21" s="251"/>
      <c r="F21" s="251"/>
      <c r="G21" s="251"/>
      <c r="H21" s="251"/>
      <c r="I21" s="278"/>
    </row>
    <row r="22" spans="2:9" ht="15" customHeight="1" x14ac:dyDescent="0.25">
      <c r="B22" s="124" t="s">
        <v>314</v>
      </c>
      <c r="C22" s="88" t="s">
        <v>315</v>
      </c>
      <c r="D22" s="277" t="s">
        <v>161</v>
      </c>
      <c r="E22" s="251"/>
      <c r="F22" s="251"/>
      <c r="G22" s="251"/>
      <c r="H22" s="251"/>
      <c r="I22" s="278"/>
    </row>
    <row r="23" spans="2:9" ht="15" customHeight="1" x14ac:dyDescent="0.25">
      <c r="B23" s="285" t="s">
        <v>172</v>
      </c>
      <c r="C23" s="286"/>
      <c r="D23" s="286"/>
      <c r="E23" s="286"/>
      <c r="F23" s="286"/>
      <c r="G23" s="286"/>
      <c r="H23" s="286"/>
      <c r="I23" s="287"/>
    </row>
    <row r="24" spans="2:9" ht="15" customHeight="1" x14ac:dyDescent="0.25">
      <c r="B24" s="69" t="s">
        <v>175</v>
      </c>
      <c r="C24" s="72" t="s">
        <v>176</v>
      </c>
      <c r="D24" s="274">
        <v>1</v>
      </c>
      <c r="E24" s="275"/>
      <c r="F24" s="275"/>
      <c r="G24" s="275"/>
      <c r="H24" s="275"/>
      <c r="I24" s="276"/>
    </row>
    <row r="25" spans="2:9" ht="15" customHeight="1" x14ac:dyDescent="0.25">
      <c r="B25" s="69" t="s">
        <v>177</v>
      </c>
      <c r="C25" s="72" t="s">
        <v>178</v>
      </c>
      <c r="D25" s="274">
        <v>1</v>
      </c>
      <c r="E25" s="275"/>
      <c r="F25" s="275"/>
      <c r="G25" s="275"/>
      <c r="H25" s="275"/>
      <c r="I25" s="276"/>
    </row>
    <row r="26" spans="2:9" ht="15.75" x14ac:dyDescent="0.25">
      <c r="B26" s="69" t="s">
        <v>243</v>
      </c>
      <c r="C26" s="72" t="s">
        <v>244</v>
      </c>
      <c r="D26" s="274">
        <v>10</v>
      </c>
      <c r="E26" s="275"/>
      <c r="F26" s="275"/>
      <c r="G26" s="275"/>
      <c r="H26" s="275"/>
      <c r="I26" s="276"/>
    </row>
    <row r="27" spans="2:9" ht="15.75" x14ac:dyDescent="0.25">
      <c r="B27" s="87" t="s">
        <v>173</v>
      </c>
      <c r="C27" s="88" t="s">
        <v>174</v>
      </c>
      <c r="D27" s="274">
        <v>9.0500000000000007</v>
      </c>
      <c r="E27" s="275"/>
      <c r="F27" s="275"/>
      <c r="G27" s="275"/>
      <c r="H27" s="275"/>
      <c r="I27" s="276"/>
    </row>
    <row r="28" spans="2:9" ht="15" customHeight="1" x14ac:dyDescent="0.25">
      <c r="B28" s="124" t="s">
        <v>306</v>
      </c>
      <c r="C28" s="125" t="s">
        <v>309</v>
      </c>
      <c r="D28" s="277" t="s">
        <v>161</v>
      </c>
      <c r="E28" s="251"/>
      <c r="F28" s="251"/>
      <c r="G28" s="251"/>
      <c r="H28" s="251"/>
      <c r="I28" s="278"/>
    </row>
    <row r="29" spans="2:9" ht="15.75" x14ac:dyDescent="0.25">
      <c r="B29" s="279" t="s">
        <v>81</v>
      </c>
      <c r="C29" s="280"/>
      <c r="D29" s="280"/>
      <c r="E29" s="280"/>
      <c r="F29" s="280"/>
      <c r="G29" s="280"/>
      <c r="H29" s="280"/>
      <c r="I29" s="281"/>
    </row>
    <row r="30" spans="2:9" ht="15.75" x14ac:dyDescent="0.25">
      <c r="B30" s="87" t="s">
        <v>231</v>
      </c>
      <c r="C30" s="88" t="s">
        <v>232</v>
      </c>
      <c r="D30" s="274">
        <v>2.66</v>
      </c>
      <c r="E30" s="275"/>
      <c r="F30" s="275"/>
      <c r="G30" s="275"/>
      <c r="H30" s="275"/>
      <c r="I30" s="276"/>
    </row>
  </sheetData>
  <mergeCells count="29">
    <mergeCell ref="D7:F7"/>
    <mergeCell ref="B8:C8"/>
    <mergeCell ref="D8:F8"/>
    <mergeCell ref="D30:I30"/>
    <mergeCell ref="B29:I29"/>
    <mergeCell ref="D26:I26"/>
    <mergeCell ref="D19:I19"/>
    <mergeCell ref="D20:I20"/>
    <mergeCell ref="D21:I21"/>
    <mergeCell ref="D28:I28"/>
    <mergeCell ref="D22:I22"/>
    <mergeCell ref="D27:I27"/>
    <mergeCell ref="D13:I13"/>
    <mergeCell ref="B2:E2"/>
    <mergeCell ref="B9:I9"/>
    <mergeCell ref="D25:I25"/>
    <mergeCell ref="D12:I12"/>
    <mergeCell ref="B11:I11"/>
    <mergeCell ref="D10:I10"/>
    <mergeCell ref="D18:I18"/>
    <mergeCell ref="B14:I14"/>
    <mergeCell ref="D15:I15"/>
    <mergeCell ref="D16:I16"/>
    <mergeCell ref="B23:I23"/>
    <mergeCell ref="D24:I24"/>
    <mergeCell ref="D17:I17"/>
    <mergeCell ref="B3:I3"/>
    <mergeCell ref="B5:I5"/>
    <mergeCell ref="B7:C7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A9" sqref="A9:XFD9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97" t="s">
        <v>352</v>
      </c>
      <c r="C2" s="197"/>
      <c r="D2" s="197"/>
      <c r="E2" s="197"/>
      <c r="F2" s="63"/>
      <c r="G2" s="64"/>
    </row>
    <row r="3" spans="1:7" ht="26.25" x14ac:dyDescent="0.25">
      <c r="B3" s="303" t="s">
        <v>179</v>
      </c>
      <c r="C3" s="303"/>
      <c r="D3" s="303"/>
      <c r="E3" s="303"/>
      <c r="F3" s="303"/>
      <c r="G3" s="303"/>
    </row>
    <row r="4" spans="1:7" ht="18.75" x14ac:dyDescent="0.25">
      <c r="B4" s="65" t="s">
        <v>180</v>
      </c>
      <c r="C4" s="66" t="s">
        <v>181</v>
      </c>
      <c r="D4" s="67" t="s">
        <v>182</v>
      </c>
      <c r="E4" s="304" t="s">
        <v>183</v>
      </c>
      <c r="F4" s="305"/>
      <c r="G4" s="68" t="s">
        <v>184</v>
      </c>
    </row>
    <row r="5" spans="1:7" ht="21.95" customHeight="1" x14ac:dyDescent="0.25">
      <c r="B5" s="69" t="s">
        <v>185</v>
      </c>
      <c r="C5" s="35" t="s">
        <v>186</v>
      </c>
      <c r="D5" s="36" t="s">
        <v>242</v>
      </c>
      <c r="E5" s="306">
        <v>1001095</v>
      </c>
      <c r="F5" s="302"/>
      <c r="G5" s="109">
        <v>46640</v>
      </c>
    </row>
    <row r="6" spans="1:7" ht="21.95" customHeight="1" x14ac:dyDescent="0.25">
      <c r="B6" s="69" t="s">
        <v>185</v>
      </c>
      <c r="C6" s="35" t="s">
        <v>187</v>
      </c>
      <c r="D6" s="36" t="s">
        <v>188</v>
      </c>
      <c r="E6" s="301" t="s">
        <v>189</v>
      </c>
      <c r="F6" s="302"/>
      <c r="G6" s="70" t="s">
        <v>190</v>
      </c>
    </row>
    <row r="7" spans="1:7" ht="21.95" customHeight="1" x14ac:dyDescent="0.25">
      <c r="B7" s="69" t="s">
        <v>185</v>
      </c>
      <c r="C7" s="35" t="s">
        <v>191</v>
      </c>
      <c r="D7" s="139" t="s">
        <v>312</v>
      </c>
      <c r="E7" s="301" t="s">
        <v>189</v>
      </c>
      <c r="F7" s="302"/>
      <c r="G7" s="109" t="s">
        <v>313</v>
      </c>
    </row>
    <row r="8" spans="1:7" ht="21.95" customHeight="1" x14ac:dyDescent="0.25">
      <c r="B8" s="87" t="s">
        <v>193</v>
      </c>
      <c r="C8" s="35" t="s">
        <v>186</v>
      </c>
      <c r="D8" s="36" t="s">
        <v>194</v>
      </c>
      <c r="E8" s="301">
        <v>951110</v>
      </c>
      <c r="F8" s="302"/>
      <c r="G8" s="112" t="s">
        <v>253</v>
      </c>
    </row>
    <row r="9" spans="1:7" ht="21.95" customHeight="1" x14ac:dyDescent="0.25">
      <c r="B9" s="87" t="s">
        <v>193</v>
      </c>
      <c r="C9" s="110" t="s">
        <v>187</v>
      </c>
      <c r="D9" s="36" t="s">
        <v>196</v>
      </c>
      <c r="E9" s="301">
        <v>965050</v>
      </c>
      <c r="F9" s="302"/>
      <c r="G9" s="109" t="s">
        <v>237</v>
      </c>
    </row>
    <row r="10" spans="1:7" ht="21.95" customHeight="1" x14ac:dyDescent="0.25">
      <c r="B10" s="69" t="s">
        <v>192</v>
      </c>
      <c r="C10" s="35" t="s">
        <v>191</v>
      </c>
      <c r="D10" s="36" t="s">
        <v>197</v>
      </c>
      <c r="E10" s="301" t="s">
        <v>189</v>
      </c>
      <c r="F10" s="302"/>
      <c r="G10" s="70" t="s">
        <v>198</v>
      </c>
    </row>
    <row r="11" spans="1:7" ht="21.95" customHeight="1" x14ac:dyDescent="0.25">
      <c r="B11" s="69" t="s">
        <v>195</v>
      </c>
      <c r="C11" s="35" t="s">
        <v>191</v>
      </c>
      <c r="D11" s="36" t="s">
        <v>199</v>
      </c>
      <c r="E11" s="301">
        <v>978181.82</v>
      </c>
      <c r="F11" s="302"/>
      <c r="G11" s="93"/>
    </row>
    <row r="12" spans="1:7" ht="21.95" customHeight="1" x14ac:dyDescent="0.25">
      <c r="B12" s="69" t="s">
        <v>200</v>
      </c>
      <c r="C12" s="35" t="s">
        <v>186</v>
      </c>
      <c r="D12" s="36" t="s">
        <v>201</v>
      </c>
      <c r="E12" s="301" t="s">
        <v>189</v>
      </c>
      <c r="F12" s="302"/>
      <c r="G12" s="70">
        <v>46662</v>
      </c>
    </row>
    <row r="13" spans="1:7" ht="21.95" customHeight="1" x14ac:dyDescent="0.25">
      <c r="B13" s="69" t="s">
        <v>202</v>
      </c>
      <c r="C13" s="35" t="s">
        <v>186</v>
      </c>
      <c r="D13" s="36" t="s">
        <v>203</v>
      </c>
      <c r="E13" s="301" t="s">
        <v>189</v>
      </c>
      <c r="F13" s="302"/>
      <c r="G13" s="70">
        <v>47363</v>
      </c>
    </row>
    <row r="14" spans="1:7" ht="21.95" customHeight="1" x14ac:dyDescent="0.25">
      <c r="B14" s="69" t="s">
        <v>200</v>
      </c>
      <c r="C14" s="35" t="s">
        <v>187</v>
      </c>
      <c r="D14" s="36" t="s">
        <v>204</v>
      </c>
      <c r="E14" s="301" t="s">
        <v>189</v>
      </c>
      <c r="F14" s="302"/>
      <c r="G14" s="70" t="s">
        <v>205</v>
      </c>
    </row>
    <row r="15" spans="1:7" ht="24.75" customHeight="1" x14ac:dyDescent="0.25">
      <c r="B15" s="69" t="s">
        <v>202</v>
      </c>
      <c r="C15" s="35" t="s">
        <v>187</v>
      </c>
      <c r="D15" s="36" t="s">
        <v>206</v>
      </c>
      <c r="E15" s="301" t="s">
        <v>189</v>
      </c>
      <c r="F15" s="302"/>
      <c r="G15" s="70" t="s">
        <v>207</v>
      </c>
    </row>
    <row r="16" spans="1:7" ht="19.5" customHeight="1" x14ac:dyDescent="0.25">
      <c r="B16" s="69" t="s">
        <v>200</v>
      </c>
      <c r="C16" s="35" t="s">
        <v>191</v>
      </c>
      <c r="D16" s="111" t="s">
        <v>249</v>
      </c>
      <c r="E16" s="301" t="s">
        <v>189</v>
      </c>
      <c r="F16" s="302"/>
      <c r="G16" s="112" t="s">
        <v>251</v>
      </c>
    </row>
    <row r="17" spans="2:7" ht="22.5" customHeight="1" x14ac:dyDescent="0.25">
      <c r="B17" s="69" t="s">
        <v>202</v>
      </c>
      <c r="C17" s="35" t="s">
        <v>191</v>
      </c>
      <c r="D17" s="111" t="s">
        <v>250</v>
      </c>
      <c r="E17" s="301" t="s">
        <v>189</v>
      </c>
      <c r="F17" s="302"/>
      <c r="G17" s="112" t="s">
        <v>252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2026-07-19T06:36:25Z</cp:lastPrinted>
  <dcterms:created xsi:type="dcterms:W3CDTF">2026-01-04T07:55:20Z</dcterms:created>
  <dcterms:modified xsi:type="dcterms:W3CDTF">2026-07-19T06:36:57Z</dcterms:modified>
</cp:coreProperties>
</file>