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6-2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2" l="1"/>
  <c r="F9" i="12" s="1"/>
  <c r="E8" i="12"/>
  <c r="E9" i="12" s="1"/>
  <c r="D8" i="12"/>
  <c r="D9" i="12" s="1"/>
  <c r="F15" i="10"/>
  <c r="F16" i="10" s="1"/>
  <c r="E15" i="10"/>
  <c r="E16" i="10" s="1"/>
  <c r="D15" i="10"/>
  <c r="D16" i="10" s="1"/>
  <c r="E9" i="10"/>
  <c r="F8" i="10"/>
  <c r="F9" i="10" s="1"/>
  <c r="E8" i="10"/>
  <c r="D8" i="10"/>
  <c r="D9" i="10" s="1"/>
  <c r="H11" i="6" l="1"/>
  <c r="I11" i="6"/>
  <c r="G11" i="6"/>
  <c r="M93" i="8"/>
  <c r="N93" i="8"/>
  <c r="L93" i="8"/>
  <c r="M47" i="8"/>
  <c r="N47" i="8"/>
  <c r="L47" i="8"/>
  <c r="L46" i="8"/>
  <c r="M46" i="8"/>
  <c r="N46" i="8"/>
  <c r="L20" i="8"/>
  <c r="M20" i="8"/>
  <c r="N20" i="8"/>
  <c r="L36" i="8"/>
  <c r="M36" i="8"/>
  <c r="N36" i="8"/>
  <c r="L54" i="8"/>
  <c r="M54" i="8"/>
  <c r="N54" i="8"/>
  <c r="L73" i="8"/>
  <c r="M73" i="8"/>
  <c r="N73" i="8"/>
  <c r="L91" i="8"/>
  <c r="M91" i="8"/>
  <c r="N91" i="8"/>
  <c r="L85" i="8"/>
  <c r="M85" i="8"/>
  <c r="N85" i="8"/>
  <c r="L43" i="8"/>
  <c r="M43" i="8"/>
  <c r="N43" i="8"/>
  <c r="L88" i="8"/>
  <c r="M88" i="8"/>
  <c r="N88" i="8"/>
  <c r="L63" i="8"/>
  <c r="M63" i="8"/>
  <c r="N63" i="8"/>
  <c r="L67" i="8"/>
  <c r="M67" i="8"/>
  <c r="N67" i="8"/>
  <c r="L77" i="8"/>
  <c r="M77" i="8"/>
  <c r="N77" i="8"/>
  <c r="L57" i="8"/>
  <c r="M57" i="8"/>
  <c r="N57" i="8"/>
  <c r="L60" i="8"/>
  <c r="M60" i="8"/>
  <c r="N60" i="8"/>
  <c r="L30" i="8"/>
  <c r="M30" i="8"/>
  <c r="N30" i="8"/>
  <c r="L24" i="8"/>
  <c r="M24" i="8"/>
  <c r="N24" i="8"/>
  <c r="N68" i="8" l="1"/>
  <c r="M92" i="8"/>
  <c r="M68" i="8"/>
  <c r="L68" i="8"/>
  <c r="L92" i="8"/>
  <c r="N92" i="8"/>
  <c r="O4" i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<sst xmlns="http://schemas.openxmlformats.org/spreadsheetml/2006/main" count="549" uniqueCount="354">
  <si>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</si>
  <si>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</si>
  <si>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</si>
  <si>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</si>
  <si>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</si>
  <si>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</si>
  <si>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</si>
  <si>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</si>
  <si>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</si>
  <si>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</si>
  <si>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</si>
  <si>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</si>
  <si>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</si>
  <si>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</si>
  <si>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</si>
  <si>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</si>
  <si>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</si>
  <si>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</si>
  <si>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</si>
  <si>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</si>
  <si>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</si>
  <si>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</si>
  <si>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</si>
  <si>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</si>
  <si>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</si>
  <si>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</si>
  <si>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</si>
  <si>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</si>
  <si>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</si>
  <si>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</si>
  <si>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</si>
  <si>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</si>
  <si>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</si>
  <si>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</si>
  <si>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</si>
  <si>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</si>
  <si>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</si>
  <si>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</si>
  <si>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</si>
  <si>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</si>
  <si>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</si>
  <si>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</si>
  <si>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</si>
  <si>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</si>
  <si>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</si>
  <si>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</si>
  <si>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</si>
  <si>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</si>
  <si>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</si>
  <si>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</si>
  <si>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</si>
  <si>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</si>
  <si>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</si>
  <si>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</si>
  <si>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</si>
  <si>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</si>
  <si>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</si>
  <si>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</si>
  <si>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</si>
  <si>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</si>
  <si>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</si>
  <si>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</si>
  <si>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</si>
  <si>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</si>
  <si>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</si>
  <si>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</si>
  <si>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</si>
  <si>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</si>
  <si>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</si>
  <si>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</si>
  <si>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</si>
  <si>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</si>
  <si>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</si>
  <si>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</si>
  <si>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</si>
  <si>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</si>
  <si>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</si>
  <si>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</si>
  <si>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</si>
  <si>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</si>
  <si>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</si>
  <si>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</si>
  <si>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</si>
  <si>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</si>
  <si>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</si>
  <si>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</si>
  <si>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</si>
  <si>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</si>
  <si>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</si>
  <si>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</si>
  <si>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</si>
  <si>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</si>
  <si>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</si>
  <si>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</si>
  <si>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</si>
  <si>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</si>
  <si>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</si>
  <si>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</si>
  <si>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</si>
  <si>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</si>
  <si>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</si>
  <si>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</si>
  <si>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</si>
  <si>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</si>
  <si>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</si>
  <si>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</si>
  <si>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</si>
  <si>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</si>
  <si>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</si>
  <si>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</si>
  <si>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</si>
  <si>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</si>
  <si>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</si>
  <si>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</si>
  <si>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</si>
  <si>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</si>
  <si>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</si>
  <si>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</si>
  <si>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</si>
  <si>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</si>
  <si>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</si>
  <si>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</si>
  <si>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</si>
  <si>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</si>
  <si>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</si>
  <si>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</si>
  <si>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</si>
  <si>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</si>
  <si>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</si>
  <si>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</si>
  <si>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</si>
  <si>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</si>
  <si>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</si>
  <si>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</si>
  <si>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</si>
  <si>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</si>
  <si>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</si>
  <si>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</si>
  <si>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</si>
  <si>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</si>
  <si>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</si>
  <si>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</si>
  <si>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</si>
  <si>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</si>
  <si>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</si>
  <si>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</si>
  <si>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</si>
  <si>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</si>
  <si>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</si>
  <si>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</si>
  <si>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</si>
  <si>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</si>
  <si>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</si>
  <si>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</si>
  <si>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</si>
  <si>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</si>
  <si>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</si>
  <si>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</si>
  <si>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</si>
  <si>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</si>
  <si>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</si>
  <si>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</si>
  <si>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</si>
  <si>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</si>
  <si>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</si>
  <si>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</si>
  <si>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</si>
  <si>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</si>
  <si>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</si>
  <si>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</si>
  <si>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</si>
  <si>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</si>
  <si>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</si>
  <si>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</si>
  <si>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</si>
  <si>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</si>
  <si>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</si>
  <si>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</si>
  <si>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</si>
  <si>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</si>
  <si>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</si>
  <si>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</si>
  <si>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</si>
  <si>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</si>
  <si>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</si>
  <si>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</si>
  <si>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</si>
  <si>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</si>
  <si>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</si>
  <si>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</si>
  <si>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</si>
  <si>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</si>
  <si>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</si>
  <si>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</si>
  <si>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</si>
  <si>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</si>
  <si>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</si>
  <si>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</si>
  <si>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</si>
  <si>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</si>
  <si>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</si>
  <si>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</si>
  <si>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</si>
  <si>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</si>
  <si>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</si>
  <si>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</si>
  <si>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</si>
  <si>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</si>
  <si>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</si>
  <si>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</si>
  <si>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</si>
  <si>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</si>
  <si>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</si>
  <si>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</si>
  <si>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</si>
  <si>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</si>
  <si>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</si>
  <si>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</si>
  <si>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</si>
  <si>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</si>
  <si>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</si>
  <si>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</si>
  <si>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</si>
  <si>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</si>
  <si>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</si>
  <si>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</si>
  <si>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</si>
  <si>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</si>
  <si>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</si>
  <si>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</si>
  <si>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</si>
  <si>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</si>
  <si>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</si>
  <si>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</si>
  <si>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</si>
  <si>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</si>
  <si>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</si>
  <si>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</si>
  <si>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</si>
  <si>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</si>
  <si>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</si>
  <si>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</si>
  <si>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</si>
  <si>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</si>
  <si>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</si>
  <si>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</si>
  <si>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</si>
  <si>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</si>
  <si>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</si>
  <si>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</si>
  <si>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</si>
  <si>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</si>
  <si>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</si>
  <si>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</si>
  <si>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</si>
  <si>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</si>
  <si>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</si>
  <si>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</si>
  <si>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</si>
  <si>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</si>
  <si>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</si>
  <si>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</si>
  <si>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</si>
  <si>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</si>
  <si>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</si>
  <si>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</si>
  <si>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</si>
  <si>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</si>
  <si>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</si>
  <si>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</si>
  <si>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</si>
  <si>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</si>
  <si>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</si>
  <si>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</si>
  <si>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</si>
  <si>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</si>
  <si>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</si>
  <si>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</si>
  <si>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</si>
  <si>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</si>
  <si>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</si>
  <si>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</si>
  <si>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</si>
  <si>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</si>
  <si>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</si>
  <si>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</si>
  <si>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</si>
  <si>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</si>
  <si>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</si>
  <si>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</si>
  <si>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</si>
  <si>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</si>
  <si>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</si>
  <si>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</si>
  <si>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</si>
  <si>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</si>
  <si>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</si>
  <si>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</si>
  <si>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</si>
  <si>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</si>
  <si>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</si>
  <si>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</si>
  <si>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</si>
  <si>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</si>
  <si>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</si>
  <si>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</si>
  <si>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</si>
  <si>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</si>
  <si>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</si>
  <si>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</si>
  <si>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</si>
  <si>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</si>
  <si>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</si>
  <si>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</si>
  <si>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</si>
  <si>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</si>
  <si>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</si>
  <si>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</si>
  <si>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</si>
  <si>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</si>
  <si>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</si>
  <si>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</si>
  <si>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</si>
  <si>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</si>
  <si>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</si>
  <si>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</si>
  <si>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</si>
  <si>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</si>
  <si>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</si>
  <si>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</si>
  <si>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</si>
  <si>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</si>
  <si>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</si>
  <si>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الجلسة (30)</t>
  </si>
  <si>
    <t>جلسة الاثنين 2026/2/16</t>
  </si>
  <si>
    <t>الجلسة (30) نشرة تداول الأسهم للمنصة النظامية لجلسة الاثنين 2026/2/16 Regular Market Trading</t>
  </si>
  <si>
    <t xml:space="preserve">الجلسة (30) نشرة تداول المنصة الثانية لجلسة الاثنين 2026/2/16 Second Trading Platform </t>
  </si>
  <si>
    <t xml:space="preserve">الجلسة (30) نشرة تداول منصة الشركات غير المفصحة لجلسة الاثنين 2026/2/16 Non Disclosing Trading Platform </t>
  </si>
  <si>
    <t>الشركات غير المتداولة للمنصة الثالثة لجلسة الاثنين 2026/2/16</t>
  </si>
  <si>
    <t>الشركات غير المتداولة للمنصة الثانية لجلسة الاثنين 2026/2/16</t>
  </si>
  <si>
    <t>الشركات غير المتداولة لمنصة التداول النظامي لجلسة الاثنين 2026/2/16</t>
  </si>
  <si>
    <t xml:space="preserve">الجلسة (30) نشرة التداول لمنصة الشركات غير المدرجة OTC    </t>
  </si>
  <si>
    <t>سوق العراق للأوراق المالية</t>
  </si>
  <si>
    <t>نشرة تداول أسهم غير العراقيين لجلسة الاثنين  2026/2/16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</si>
  <si>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</si>
  <si>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</si>
  <si>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</si>
  <si>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</si>
  <si>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تداول أسهم غير العراقيين لجلسة الاثنين   2026/2/16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</si>
  <si>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</si>
  <si>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</si>
  <si>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</si>
  <si>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 xml:space="preserve">مصرف حمورابي التجاري </t>
  </si>
  <si>
    <t>BHAM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</si>
</sst>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8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0" fontId="33" fillId="0" borderId="0" xfId="0" applyFont="1"/>
    <xf numFmtId="4" fontId="34" fillId="0" borderId="10" xfId="0" applyNumberFormat="1" applyFont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 wrapText="1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36" xfId="3" applyNumberFormat="1" applyFont="1" applyBorder="1" applyAlignment="1">
      <alignment horizontal="center" vertical="center"/>
    </xf>
    <xf numFmtId="0" fontId="37" fillId="0" borderId="0" xfId="0" applyFont="1"/>
    <xf numFmtId="0" fontId="35" fillId="4" borderId="39" xfId="0" applyFont="1" applyFill="1" applyBorder="1" applyAlignment="1">
      <alignment horizontal="center" vertical="center"/>
    </xf>
    <xf numFmtId="0" fontId="35" fillId="4" borderId="39" xfId="0" applyFont="1" applyFill="1" applyBorder="1" applyAlignment="1">
      <alignment horizontal="center" vertical="center" wrapText="1"/>
    </xf>
    <xf numFmtId="0" fontId="36" fillId="4" borderId="39" xfId="0" applyFont="1" applyFill="1" applyBorder="1" applyAlignment="1">
      <alignment horizontal="center" vertical="center"/>
    </xf>
    <xf numFmtId="0" fontId="36" fillId="4" borderId="39" xfId="0" applyFont="1" applyFill="1" applyBorder="1" applyAlignment="1">
      <alignment horizontal="center" vertical="center" wrapText="1"/>
    </xf>
    <xf numFmtId="0" fontId="36" fillId="0" borderId="39" xfId="3" applyFont="1" applyBorder="1" applyAlignment="1">
      <alignment horizontal="right" vertical="center"/>
    </xf>
    <xf numFmtId="0" fontId="36" fillId="0" borderId="39" xfId="3" applyFont="1" applyBorder="1" applyAlignment="1">
      <alignment horizontal="left" vertical="center"/>
    </xf>
    <xf numFmtId="3" fontId="36" fillId="0" borderId="36" xfId="3" applyNumberFormat="1" applyFont="1" applyBorder="1" applyAlignment="1">
      <alignment horizontal="center" vertical="center"/>
    </xf>
    <xf numFmtId="0" fontId="14" fillId="0" borderId="29" xfId="0" applyFont="1" applyBorder="1" applyAlignment="1">
      <alignment horizontal="right" vertical="center"/>
    </xf>
    <xf numFmtId="164" fontId="14" fillId="0" borderId="2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5" fillId="0" borderId="37" xfId="3" applyFont="1" applyBorder="1" applyAlignment="1">
      <alignment horizontal="center" vertical="center"/>
    </xf>
    <xf numFmtId="0" fontId="35" fillId="0" borderId="38" xfId="3" applyFont="1" applyBorder="1" applyAlignment="1">
      <alignment horizontal="center" vertical="center"/>
    </xf>
    <xf numFmtId="0" fontId="35" fillId="0" borderId="31" xfId="0" applyFont="1" applyBorder="1" applyAlignment="1">
      <alignment horizontal="right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3" xfId="0" applyFont="1" applyBorder="1" applyAlignment="1">
      <alignment horizontal="center" vertical="center"/>
    </xf>
    <xf numFmtId="0" fontId="35" fillId="0" borderId="34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36" fillId="0" borderId="37" xfId="3" applyFont="1" applyBorder="1" applyAlignment="1">
      <alignment horizontal="center" vertical="center"/>
    </xf>
    <xf numFmtId="0" fontId="36" fillId="0" borderId="38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6" fillId="0" borderId="31" xfId="0" applyFont="1" applyBorder="1" applyAlignment="1">
      <alignment horizontal="right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21168</xdr:colOff>
      <xdr:row>14</xdr:row>
      <xdr:rowOff>52917</xdr:rowOff>
    </xdr:from>
    <xdr:to>
      <xdr:col>6</xdr:col>
      <xdr:colOff>1926168</xdr:colOff>
      <xdr:row>17</xdr:row>
      <xdr:rowOff>1322917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FE9AD5-D885-41C1-B16E-27C99D9F2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29749" y="4826000"/>
          <a:ext cx="7598833" cy="3302000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74083</xdr:rowOff>
    </xdr:from>
    <xdr:to>
      <xdr:col>14</xdr:col>
      <xdr:colOff>1111250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1E8EECC-5C7F-4608-9286-E7440B8CF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47166"/>
          <a:ext cx="7112000" cy="3270251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74084</xdr:rowOff>
    </xdr:from>
    <xdr:to>
      <xdr:col>14</xdr:col>
      <xdr:colOff>1121833</xdr:colOff>
      <xdr:row>14</xdr:row>
      <xdr:rowOff>31750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9DD0E54-D3C7-440F-A702-914EB676C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460501"/>
          <a:ext cx="3862916" cy="334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57151</xdr:rowOff>
    </xdr:from>
    <xdr:to>
      <xdr:col>3</xdr:col>
      <xdr:colOff>1762125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1B700B-CF55-4A13-9532-575EE0858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48226"/>
          <a:ext cx="4695825" cy="2476500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352426</xdr:colOff>
      <xdr:row>19</xdr:row>
      <xdr:rowOff>85725</xdr:rowOff>
    </xdr:from>
    <xdr:to>
      <xdr:col>8</xdr:col>
      <xdr:colOff>1695451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A2304F-E971-48A5-888C-B5F1D3CD1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42874" y="4876800"/>
          <a:ext cx="48101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47</xdr:row>
      <xdr:rowOff>17318</xdr:rowOff>
    </xdr:from>
    <xdr:to>
      <xdr:col>13</xdr:col>
      <xdr:colOff>1758313</xdr:colOff>
      <xdr:row>48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68</xdr:row>
      <xdr:rowOff>8662</xdr:rowOff>
    </xdr:from>
    <xdr:to>
      <xdr:col>13</xdr:col>
      <xdr:colOff>1781694</xdr:colOff>
      <xdr:row>68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0</xdr:row>
      <xdr:rowOff>0</xdr:rowOff>
    </xdr:from>
    <xdr:to>
      <xdr:col>5</xdr:col>
      <xdr:colOff>1371600</xdr:colOff>
      <xdr:row>2</xdr:row>
      <xdr:rowOff>123825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37060B8-6DCC-4ABD-845D-C5AB46B3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0"/>
          <a:ext cx="1209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0</xdr:rowOff>
    </xdr:from>
    <xdr:to>
      <xdr:col>5</xdr:col>
      <xdr:colOff>1362075</xdr:colOff>
      <xdr:row>2</xdr:row>
      <xdr:rowOff>228600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079518-320E-45B7-9954-CA3F4CE0B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66300" y="0"/>
          <a:ext cx="12858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abSelected="1" zoomScale="90" zoomScaleNormal="90" workbookViewId="0">
      <selection activeCell="J11" sqref="J1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9" t="s">
        <v>0</v>
      </c>
      <c r="B1" s="170"/>
      <c r="C1" s="170"/>
      <c r="D1" s="17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71" t="s">
        <v>334</v>
      </c>
      <c r="B2" s="171"/>
      <c r="C2" s="171"/>
      <c r="D2" s="171"/>
      <c r="E2" s="172" t="s">
        <v>297</v>
      </c>
      <c r="F2" s="173"/>
      <c r="G2" s="173"/>
      <c r="H2" s="173"/>
      <c r="I2" s="173"/>
      <c r="J2" s="173"/>
      <c r="K2" s="173"/>
      <c r="L2" s="174"/>
      <c r="M2" s="3"/>
      <c r="N2" s="3"/>
      <c r="O2" s="3"/>
    </row>
    <row r="3" spans="1:17" s="2" customFormat="1" ht="27.75" customHeight="1" x14ac:dyDescent="0.35">
      <c r="A3" s="175" t="s">
        <v>333</v>
      </c>
      <c r="B3" s="176"/>
      <c r="C3" s="176"/>
      <c r="D3" s="176"/>
      <c r="E3" s="172"/>
      <c r="F3" s="173"/>
      <c r="G3" s="173"/>
      <c r="H3" s="173"/>
      <c r="I3" s="173"/>
      <c r="J3" s="173"/>
      <c r="K3" s="173"/>
      <c r="L3" s="174"/>
      <c r="M3" s="1"/>
      <c r="N3" s="1"/>
      <c r="O3" s="3"/>
    </row>
    <row r="4" spans="1:17" ht="26.25" customHeight="1" x14ac:dyDescent="0.35">
      <c r="A4" s="163" t="s">
        <v>1</v>
      </c>
      <c r="B4" s="164"/>
      <c r="C4" s="165"/>
      <c r="D4" s="166">
        <f>'نشرة التداول'!M93+'نشرة OTC'!H11</f>
        <v>726974944</v>
      </c>
      <c r="E4" s="167"/>
      <c r="F4" s="4"/>
      <c r="G4" s="155" t="s">
        <v>2</v>
      </c>
      <c r="H4" s="156"/>
      <c r="I4" s="168">
        <f>'نشرة التداول'!N93+'نشرة OTC'!I11</f>
        <v>1232507316.8000002</v>
      </c>
      <c r="J4" s="168"/>
      <c r="K4" s="168"/>
      <c r="L4" s="5"/>
      <c r="M4" s="162" t="s">
        <v>3</v>
      </c>
      <c r="N4" s="155"/>
      <c r="O4" s="6">
        <f>'نشرة التداول'!L93+'نشرة OTC'!G11</f>
        <v>636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3"/>
      <c r="M5" s="154"/>
      <c r="N5" s="154"/>
      <c r="O5" s="11" t="s">
        <v>312</v>
      </c>
    </row>
    <row r="6" spans="1:17" ht="26.25" customHeight="1" x14ac:dyDescent="0.35">
      <c r="A6" s="12" t="s">
        <v>4</v>
      </c>
      <c r="B6" s="155">
        <v>947.78</v>
      </c>
      <c r="C6" s="156"/>
      <c r="D6" s="155" t="s">
        <v>5</v>
      </c>
      <c r="E6" s="156"/>
      <c r="F6" s="1"/>
      <c r="G6" s="12" t="s">
        <v>6</v>
      </c>
      <c r="H6" s="13">
        <v>1229.17</v>
      </c>
      <c r="I6" s="150" t="s">
        <v>5</v>
      </c>
      <c r="J6" s="151"/>
      <c r="K6" s="152"/>
      <c r="L6" s="153"/>
      <c r="M6" s="154"/>
      <c r="N6" s="154"/>
      <c r="O6" s="14"/>
    </row>
    <row r="7" spans="1:17" ht="26.25" customHeight="1" x14ac:dyDescent="0.35">
      <c r="A7" s="12" t="s">
        <v>7</v>
      </c>
      <c r="B7" s="155">
        <v>951.57</v>
      </c>
      <c r="C7" s="156"/>
      <c r="D7" s="155" t="s">
        <v>5</v>
      </c>
      <c r="E7" s="156"/>
      <c r="F7" s="15"/>
      <c r="G7" s="12" t="s">
        <v>8</v>
      </c>
      <c r="H7" s="13">
        <v>1228.52</v>
      </c>
      <c r="I7" s="150" t="s">
        <v>5</v>
      </c>
      <c r="J7" s="151"/>
      <c r="K7" s="152"/>
      <c r="L7" s="153"/>
      <c r="M7" s="154"/>
      <c r="N7" s="154"/>
      <c r="O7" s="14"/>
    </row>
    <row r="8" spans="1:17" ht="26.25" customHeight="1" x14ac:dyDescent="0.35">
      <c r="A8" s="12" t="s">
        <v>9</v>
      </c>
      <c r="B8" s="157">
        <f>((B6/B7)-1)*100</f>
        <v>-0.39828914320544362</v>
      </c>
      <c r="C8" s="158"/>
      <c r="D8" s="155" t="s">
        <v>10</v>
      </c>
      <c r="E8" s="156"/>
      <c r="F8" s="15"/>
      <c r="G8" s="12" t="s">
        <v>9</v>
      </c>
      <c r="H8" s="134">
        <f>((H6/H7)-1)*100</f>
        <v>5.290919154756768E-2</v>
      </c>
      <c r="I8" s="150" t="s">
        <v>10</v>
      </c>
      <c r="J8" s="151"/>
      <c r="K8" s="152"/>
      <c r="L8" s="153"/>
      <c r="M8" s="154"/>
      <c r="N8" s="154"/>
      <c r="O8" s="14"/>
    </row>
    <row r="9" spans="1:17" ht="26.25" customHeight="1" x14ac:dyDescent="0.35">
      <c r="A9" s="12" t="s">
        <v>11</v>
      </c>
      <c r="B9" s="157">
        <f>B6-B7</f>
        <v>-3.7900000000000773</v>
      </c>
      <c r="C9" s="158">
        <f>B6-B7</f>
        <v>-3.7900000000000773</v>
      </c>
      <c r="D9" s="155" t="s">
        <v>5</v>
      </c>
      <c r="E9" s="156"/>
      <c r="F9" s="15"/>
      <c r="G9" s="12" t="s">
        <v>11</v>
      </c>
      <c r="H9" s="134">
        <f>H6-H7</f>
        <v>0.65000000000009095</v>
      </c>
      <c r="I9" s="150" t="s">
        <v>5</v>
      </c>
      <c r="J9" s="151"/>
      <c r="K9" s="152"/>
      <c r="L9" s="153"/>
      <c r="M9" s="154"/>
      <c r="N9" s="15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3"/>
      <c r="M10" s="154"/>
      <c r="N10" s="15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12</v>
      </c>
      <c r="K11" s="20">
        <f>J11+H11</f>
        <v>55</v>
      </c>
      <c r="L11" s="153"/>
      <c r="M11" s="154"/>
      <c r="N11" s="154"/>
      <c r="O11" s="14"/>
      <c r="P11" s="82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59" t="s">
        <v>17</v>
      </c>
      <c r="H12" s="159"/>
      <c r="I12" s="159"/>
      <c r="J12" s="160">
        <v>7</v>
      </c>
      <c r="K12" s="161"/>
      <c r="L12" s="153"/>
      <c r="M12" s="154"/>
      <c r="N12" s="154"/>
      <c r="O12" s="23"/>
      <c r="P12" s="82"/>
      <c r="Q12" s="82"/>
    </row>
    <row r="13" spans="1:17" ht="26.25" customHeight="1" x14ac:dyDescent="0.35">
      <c r="A13" s="177" t="s">
        <v>18</v>
      </c>
      <c r="B13" s="178"/>
      <c r="C13" s="178"/>
      <c r="D13" s="178"/>
      <c r="E13" s="20">
        <v>0</v>
      </c>
      <c r="F13" s="22"/>
      <c r="G13" s="163" t="s">
        <v>19</v>
      </c>
      <c r="H13" s="164"/>
      <c r="I13" s="165"/>
      <c r="J13" s="160">
        <v>18</v>
      </c>
      <c r="K13" s="161"/>
      <c r="L13" s="153"/>
      <c r="M13" s="154"/>
      <c r="N13" s="154"/>
      <c r="O13" s="23"/>
      <c r="P13" s="82"/>
      <c r="Q13" s="82"/>
    </row>
    <row r="14" spans="1:17" ht="26.25" customHeight="1" x14ac:dyDescent="0.35">
      <c r="A14" s="177" t="s">
        <v>20</v>
      </c>
      <c r="B14" s="178"/>
      <c r="C14" s="178"/>
      <c r="D14" s="178"/>
      <c r="E14" s="24">
        <v>10</v>
      </c>
      <c r="F14" s="25"/>
      <c r="G14" s="25"/>
      <c r="H14" s="25"/>
      <c r="I14" s="25"/>
      <c r="J14" s="25"/>
      <c r="K14" s="25"/>
      <c r="L14" s="153"/>
      <c r="M14" s="154"/>
      <c r="N14" s="154"/>
      <c r="O14" s="23"/>
      <c r="P14" s="82"/>
    </row>
    <row r="15" spans="1:17" ht="53.25" customHeight="1" x14ac:dyDescent="0.35">
      <c r="A15" s="153"/>
      <c r="B15" s="154"/>
      <c r="C15" s="154"/>
      <c r="D15" s="154"/>
      <c r="E15" s="153"/>
      <c r="F15" s="154"/>
      <c r="G15" s="23"/>
      <c r="H15" s="23"/>
      <c r="I15" s="23"/>
      <c r="J15" s="153"/>
      <c r="K15" s="154"/>
      <c r="L15" s="153"/>
      <c r="M15" s="154"/>
      <c r="N15" s="154"/>
      <c r="O15" s="23"/>
    </row>
    <row r="16" spans="1:17" ht="53.25" customHeight="1" x14ac:dyDescent="0.35">
      <c r="A16" s="153"/>
      <c r="B16" s="154"/>
      <c r="C16" s="154"/>
      <c r="D16" s="154"/>
      <c r="E16" s="153"/>
      <c r="F16" s="154"/>
      <c r="G16" s="23"/>
      <c r="H16" s="23"/>
      <c r="I16" s="23"/>
      <c r="J16" s="153"/>
      <c r="K16" s="154"/>
      <c r="L16" s="153"/>
      <c r="M16" s="154"/>
      <c r="N16" s="154"/>
      <c r="O16" s="23"/>
    </row>
    <row r="17" spans="1:15" ht="53.25" customHeight="1" x14ac:dyDescent="0.35">
      <c r="A17" s="153"/>
      <c r="B17" s="154"/>
      <c r="C17" s="154"/>
      <c r="D17" s="154"/>
      <c r="E17" s="153"/>
      <c r="F17" s="154"/>
      <c r="G17" s="23"/>
      <c r="H17" s="23"/>
      <c r="I17" s="23"/>
      <c r="J17" s="153"/>
      <c r="K17" s="154"/>
      <c r="L17" s="153"/>
      <c r="M17" s="154"/>
      <c r="N17" s="154"/>
      <c r="O17" s="23"/>
    </row>
    <row r="18" spans="1:15" ht="109.5" customHeight="1" x14ac:dyDescent="0.35">
      <c r="A18" s="153"/>
      <c r="B18" s="154"/>
      <c r="C18" s="154"/>
      <c r="D18" s="154"/>
      <c r="E18" s="153"/>
      <c r="F18" s="154"/>
      <c r="G18" s="23"/>
      <c r="H18" s="23"/>
      <c r="I18" s="23"/>
      <c r="J18" s="153"/>
      <c r="K18" s="154"/>
      <c r="L18" s="153"/>
      <c r="M18" s="154"/>
      <c r="N18" s="154"/>
      <c r="O18" s="23"/>
    </row>
    <row r="19" spans="1:15" ht="32.25" customHeight="1" x14ac:dyDescent="0.25">
      <c r="A19" s="26" t="s">
        <v>21</v>
      </c>
      <c r="B19" s="179" t="s">
        <v>22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1"/>
    </row>
    <row r="20" spans="1:15" x14ac:dyDescent="0.25">
      <c r="A20" s="182" t="s">
        <v>23</v>
      </c>
      <c r="B20" s="182"/>
      <c r="C20" s="182"/>
      <c r="D20" s="182"/>
      <c r="E20" s="182"/>
      <c r="F20" s="182" t="s">
        <v>24</v>
      </c>
      <c r="G20" s="182"/>
      <c r="H20" s="182"/>
      <c r="I20" s="182"/>
      <c r="J20" s="182"/>
      <c r="K20" s="182"/>
      <c r="L20" s="182"/>
      <c r="M20" s="182" t="s">
        <v>25</v>
      </c>
      <c r="N20" s="182"/>
      <c r="O20" s="182"/>
    </row>
  </sheetData>
  <mergeCells count="58">
    <mergeCell ref="A20:E20"/>
    <mergeCell ref="F20:L20"/>
    <mergeCell ref="M20:O20"/>
    <mergeCell ref="A14:D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0" workbookViewId="0">
      <selection activeCell="J22" sqref="J21:J22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3" t="s">
        <v>26</v>
      </c>
      <c r="B2" s="184"/>
      <c r="C2" s="184"/>
      <c r="D2" s="184"/>
      <c r="E2" s="184"/>
      <c r="F2" s="184"/>
      <c r="G2" s="184"/>
      <c r="H2" s="184"/>
      <c r="I2" s="18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6" t="s">
        <v>27</v>
      </c>
      <c r="B4" s="187"/>
      <c r="C4" s="187"/>
      <c r="D4" s="188"/>
      <c r="E4" s="84"/>
      <c r="F4" s="186" t="s">
        <v>28</v>
      </c>
      <c r="G4" s="187"/>
      <c r="H4" s="187"/>
      <c r="I4" s="188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130</v>
      </c>
      <c r="B6" s="39">
        <v>0.2</v>
      </c>
      <c r="C6" s="40">
        <v>11.11</v>
      </c>
      <c r="D6" s="34">
        <v>49701</v>
      </c>
      <c r="E6" s="35"/>
      <c r="F6" s="38" t="s">
        <v>166</v>
      </c>
      <c r="G6" s="39">
        <v>0.06</v>
      </c>
      <c r="H6" s="41">
        <v>-14.29</v>
      </c>
      <c r="I6" s="34">
        <v>32056578</v>
      </c>
    </row>
    <row r="7" spans="1:9" ht="20.100000000000001" customHeight="1" x14ac:dyDescent="0.25">
      <c r="A7" s="38" t="s">
        <v>148</v>
      </c>
      <c r="B7" s="39">
        <v>1.97</v>
      </c>
      <c r="C7" s="40">
        <v>3.68</v>
      </c>
      <c r="D7" s="34">
        <v>38707</v>
      </c>
      <c r="E7" s="35"/>
      <c r="F7" s="38" t="s">
        <v>168</v>
      </c>
      <c r="G7" s="39">
        <v>0.21</v>
      </c>
      <c r="H7" s="41">
        <v>-12.5</v>
      </c>
      <c r="I7" s="34">
        <v>1000</v>
      </c>
    </row>
    <row r="8" spans="1:9" ht="20.100000000000001" customHeight="1" x14ac:dyDescent="0.25">
      <c r="A8" s="38" t="s">
        <v>41</v>
      </c>
      <c r="B8" s="39">
        <v>0.3</v>
      </c>
      <c r="C8" s="40">
        <v>3.45</v>
      </c>
      <c r="D8" s="34">
        <v>161555768</v>
      </c>
      <c r="E8" s="35"/>
      <c r="F8" s="38" t="s">
        <v>318</v>
      </c>
      <c r="G8" s="39">
        <v>0.12</v>
      </c>
      <c r="H8" s="41">
        <v>-7.69</v>
      </c>
      <c r="I8" s="34">
        <v>180580</v>
      </c>
    </row>
    <row r="9" spans="1:9" ht="20.100000000000001" customHeight="1" x14ac:dyDescent="0.25">
      <c r="A9" s="38" t="s">
        <v>43</v>
      </c>
      <c r="B9" s="39">
        <v>4.8</v>
      </c>
      <c r="C9" s="40">
        <v>1.69</v>
      </c>
      <c r="D9" s="34">
        <v>4662869</v>
      </c>
      <c r="E9" s="35"/>
      <c r="F9" s="38" t="s">
        <v>164</v>
      </c>
      <c r="G9" s="39">
        <v>1.55</v>
      </c>
      <c r="H9" s="41">
        <v>-6.06</v>
      </c>
      <c r="I9" s="34">
        <v>340366</v>
      </c>
    </row>
    <row r="10" spans="1:9" ht="20.100000000000001" customHeight="1" x14ac:dyDescent="0.25">
      <c r="A10" s="38" t="s">
        <v>301</v>
      </c>
      <c r="B10" s="39">
        <v>6.8</v>
      </c>
      <c r="C10" s="40">
        <v>1.49</v>
      </c>
      <c r="D10" s="34">
        <v>15618</v>
      </c>
      <c r="E10" s="35"/>
      <c r="F10" s="92" t="s">
        <v>218</v>
      </c>
      <c r="G10" s="39">
        <v>1.8</v>
      </c>
      <c r="H10" s="41">
        <v>-5.26</v>
      </c>
      <c r="I10" s="34">
        <v>728531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9" t="s">
        <v>38</v>
      </c>
      <c r="B13" s="189"/>
      <c r="C13" s="189"/>
      <c r="D13" s="189"/>
      <c r="E13" s="85"/>
      <c r="F13" s="190" t="s">
        <v>39</v>
      </c>
      <c r="G13" s="190"/>
      <c r="H13" s="190"/>
      <c r="I13" s="190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2.0299999999999998</v>
      </c>
      <c r="C15" s="53">
        <v>-0.49</v>
      </c>
      <c r="D15" s="34">
        <v>414625741</v>
      </c>
      <c r="E15" s="54"/>
      <c r="F15" s="55" t="s">
        <v>44</v>
      </c>
      <c r="G15" s="39">
        <v>2.0299999999999998</v>
      </c>
      <c r="H15" s="53">
        <v>-0.49</v>
      </c>
      <c r="I15" s="34">
        <v>841691230.07000005</v>
      </c>
    </row>
    <row r="16" spans="1:9" ht="20.100000000000001" customHeight="1" x14ac:dyDescent="0.25">
      <c r="A16" s="38" t="s">
        <v>41</v>
      </c>
      <c r="B16" s="39">
        <v>0.3</v>
      </c>
      <c r="C16" s="53">
        <v>3.45</v>
      </c>
      <c r="D16" s="34">
        <v>161555768</v>
      </c>
      <c r="E16" s="54"/>
      <c r="F16" s="55" t="s">
        <v>180</v>
      </c>
      <c r="G16" s="39">
        <v>11.5</v>
      </c>
      <c r="H16" s="53">
        <v>0</v>
      </c>
      <c r="I16" s="34">
        <v>127887784.5</v>
      </c>
    </row>
    <row r="17" spans="1:9" ht="20.100000000000001" customHeight="1" x14ac:dyDescent="0.25">
      <c r="A17" s="38" t="s">
        <v>166</v>
      </c>
      <c r="B17" s="39">
        <v>0.06</v>
      </c>
      <c r="C17" s="53">
        <v>-14.29</v>
      </c>
      <c r="D17" s="34">
        <v>32056578</v>
      </c>
      <c r="E17" s="54"/>
      <c r="F17" s="55" t="s">
        <v>41</v>
      </c>
      <c r="G17" s="39">
        <v>0.3</v>
      </c>
      <c r="H17" s="53">
        <v>3.45</v>
      </c>
      <c r="I17" s="34">
        <v>46881172.719999999</v>
      </c>
    </row>
    <row r="18" spans="1:9" ht="20.100000000000001" customHeight="1" x14ac:dyDescent="0.25">
      <c r="A18" s="38" t="s">
        <v>65</v>
      </c>
      <c r="B18" s="39">
        <v>0.22</v>
      </c>
      <c r="C18" s="53">
        <v>0</v>
      </c>
      <c r="D18" s="34">
        <v>24015608</v>
      </c>
      <c r="E18" s="54"/>
      <c r="F18" s="55" t="s">
        <v>75</v>
      </c>
      <c r="G18" s="39">
        <v>14.96</v>
      </c>
      <c r="H18" s="53">
        <v>-0.13</v>
      </c>
      <c r="I18" s="34">
        <v>30163478.18</v>
      </c>
    </row>
    <row r="19" spans="1:9" ht="20.100000000000001" customHeight="1" x14ac:dyDescent="0.25">
      <c r="A19" s="38" t="s">
        <v>62</v>
      </c>
      <c r="B19" s="39">
        <v>0.22</v>
      </c>
      <c r="C19" s="53">
        <v>0</v>
      </c>
      <c r="D19" s="34">
        <v>19010000</v>
      </c>
      <c r="E19" s="54"/>
      <c r="F19" s="55" t="s">
        <v>321</v>
      </c>
      <c r="G19" s="39">
        <v>19.25</v>
      </c>
      <c r="H19" s="53">
        <v>0</v>
      </c>
      <c r="I19" s="34">
        <v>22813842.379999999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5"/>
  <sheetViews>
    <sheetView rightToLeft="1" zoomScale="110" zoomScaleNormal="110" workbookViewId="0">
      <selection activeCell="B63" sqref="B63:C6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" customHeight="1" x14ac:dyDescent="0.25">
      <c r="A1" s="86"/>
      <c r="B1" s="199" t="s">
        <v>335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.6" customHeight="1" x14ac:dyDescent="0.25">
      <c r="A3" s="86"/>
      <c r="B3" s="191" t="s">
        <v>58</v>
      </c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3"/>
    </row>
    <row r="4" spans="1:15" ht="12.6" customHeight="1" x14ac:dyDescent="0.25">
      <c r="A4" s="86"/>
      <c r="B4" s="92" t="s">
        <v>316</v>
      </c>
      <c r="C4" s="92" t="s">
        <v>317</v>
      </c>
      <c r="D4" s="93">
        <v>0.26</v>
      </c>
      <c r="E4" s="93">
        <v>0.26</v>
      </c>
      <c r="F4" s="93">
        <v>0.26</v>
      </c>
      <c r="G4" s="93">
        <v>0.26</v>
      </c>
      <c r="H4" s="93">
        <v>0.26</v>
      </c>
      <c r="I4" s="93">
        <v>0.26</v>
      </c>
      <c r="J4" s="93">
        <v>0.26</v>
      </c>
      <c r="K4" s="94">
        <v>0</v>
      </c>
      <c r="L4" s="95">
        <v>6</v>
      </c>
      <c r="M4" s="96">
        <v>1539000</v>
      </c>
      <c r="N4" s="97">
        <v>400140</v>
      </c>
      <c r="O4"/>
    </row>
    <row r="5" spans="1:15" ht="12.6" customHeight="1" x14ac:dyDescent="0.25">
      <c r="A5" s="86"/>
      <c r="B5" s="92" t="s">
        <v>45</v>
      </c>
      <c r="C5" s="92" t="s">
        <v>59</v>
      </c>
      <c r="D5" s="93">
        <v>3</v>
      </c>
      <c r="E5" s="93">
        <v>3</v>
      </c>
      <c r="F5" s="93">
        <v>2.97</v>
      </c>
      <c r="G5" s="93">
        <v>2.98</v>
      </c>
      <c r="H5" s="93">
        <v>3</v>
      </c>
      <c r="I5" s="93">
        <v>2.97</v>
      </c>
      <c r="J5" s="93">
        <v>3</v>
      </c>
      <c r="K5" s="94">
        <v>-1</v>
      </c>
      <c r="L5" s="95">
        <v>33</v>
      </c>
      <c r="M5" s="96">
        <v>6094610</v>
      </c>
      <c r="N5" s="97">
        <v>18141642.969999999</v>
      </c>
      <c r="O5"/>
    </row>
    <row r="6" spans="1:15" ht="12.6" customHeight="1" x14ac:dyDescent="0.25">
      <c r="A6" s="86"/>
      <c r="B6" s="92" t="s">
        <v>60</v>
      </c>
      <c r="C6" s="92" t="s">
        <v>61</v>
      </c>
      <c r="D6" s="93">
        <v>0.69</v>
      </c>
      <c r="E6" s="93">
        <v>0.69</v>
      </c>
      <c r="F6" s="93">
        <v>0.69</v>
      </c>
      <c r="G6" s="93">
        <v>0.69</v>
      </c>
      <c r="H6" s="93">
        <v>0.66</v>
      </c>
      <c r="I6" s="93">
        <v>0.69</v>
      </c>
      <c r="J6" s="93">
        <v>0.69</v>
      </c>
      <c r="K6" s="94">
        <v>0</v>
      </c>
      <c r="L6" s="95">
        <v>17</v>
      </c>
      <c r="M6" s="96">
        <v>6282000</v>
      </c>
      <c r="N6" s="97">
        <v>4334580</v>
      </c>
      <c r="O6"/>
    </row>
    <row r="7" spans="1:15" ht="12.6" customHeight="1" x14ac:dyDescent="0.25">
      <c r="A7" s="86"/>
      <c r="B7" s="92" t="s">
        <v>62</v>
      </c>
      <c r="C7" s="92" t="s">
        <v>63</v>
      </c>
      <c r="D7" s="93">
        <v>0.22</v>
      </c>
      <c r="E7" s="93">
        <v>0.22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7</v>
      </c>
      <c r="M7" s="96">
        <v>19010000</v>
      </c>
      <c r="N7" s="97">
        <v>4182200</v>
      </c>
      <c r="O7"/>
    </row>
    <row r="8" spans="1:15" ht="12.6" customHeight="1" x14ac:dyDescent="0.25">
      <c r="A8" s="86"/>
      <c r="B8" s="56" t="s">
        <v>168</v>
      </c>
      <c r="C8" s="56" t="s">
        <v>169</v>
      </c>
      <c r="D8" s="57">
        <v>0.21</v>
      </c>
      <c r="E8" s="117">
        <v>0.21</v>
      </c>
      <c r="F8" s="117">
        <v>0.21</v>
      </c>
      <c r="G8" s="117">
        <v>0.21</v>
      </c>
      <c r="H8" s="117">
        <v>0.24</v>
      </c>
      <c r="I8" s="117">
        <v>0.21</v>
      </c>
      <c r="J8" s="117">
        <v>0.24</v>
      </c>
      <c r="K8" s="118">
        <v>-12.5</v>
      </c>
      <c r="L8" s="125">
        <v>1</v>
      </c>
      <c r="M8" s="119">
        <v>1000</v>
      </c>
      <c r="N8" s="120">
        <v>210</v>
      </c>
      <c r="O8"/>
    </row>
    <row r="9" spans="1:15" ht="12.6" customHeight="1" x14ac:dyDescent="0.25">
      <c r="A9" s="86"/>
      <c r="B9" s="92" t="s">
        <v>41</v>
      </c>
      <c r="C9" s="92" t="s">
        <v>64</v>
      </c>
      <c r="D9" s="93">
        <v>0.28999999999999998</v>
      </c>
      <c r="E9" s="93">
        <v>0.3</v>
      </c>
      <c r="F9" s="93">
        <v>0.28999999999999998</v>
      </c>
      <c r="G9" s="93">
        <v>0.28999999999999998</v>
      </c>
      <c r="H9" s="93">
        <v>0.28999999999999998</v>
      </c>
      <c r="I9" s="93">
        <v>0.3</v>
      </c>
      <c r="J9" s="93">
        <v>0.28999999999999998</v>
      </c>
      <c r="K9" s="94">
        <v>3.45</v>
      </c>
      <c r="L9" s="95">
        <v>73</v>
      </c>
      <c r="M9" s="96">
        <v>161555768</v>
      </c>
      <c r="N9" s="97">
        <v>46881172.719999999</v>
      </c>
      <c r="O9"/>
    </row>
    <row r="10" spans="1:15" ht="12.6" customHeight="1" x14ac:dyDescent="0.25">
      <c r="A10" s="86"/>
      <c r="B10" s="92" t="s">
        <v>65</v>
      </c>
      <c r="C10" s="92" t="s">
        <v>66</v>
      </c>
      <c r="D10" s="93">
        <v>0.22</v>
      </c>
      <c r="E10" s="93">
        <v>0.22</v>
      </c>
      <c r="F10" s="93">
        <v>0.22</v>
      </c>
      <c r="G10" s="93">
        <v>0.22</v>
      </c>
      <c r="H10" s="93">
        <v>0.22</v>
      </c>
      <c r="I10" s="93">
        <v>0.22</v>
      </c>
      <c r="J10" s="93">
        <v>0.22</v>
      </c>
      <c r="K10" s="94">
        <v>0</v>
      </c>
      <c r="L10" s="95">
        <v>11</v>
      </c>
      <c r="M10" s="96">
        <v>24015608</v>
      </c>
      <c r="N10" s="97">
        <v>5283433.76</v>
      </c>
      <c r="O10"/>
    </row>
    <row r="11" spans="1:15" ht="12.6" customHeight="1" x14ac:dyDescent="0.25">
      <c r="A11" s="86"/>
      <c r="B11" s="92" t="s">
        <v>67</v>
      </c>
      <c r="C11" s="92" t="s">
        <v>68</v>
      </c>
      <c r="D11" s="93">
        <v>1</v>
      </c>
      <c r="E11" s="93">
        <v>1</v>
      </c>
      <c r="F11" s="93">
        <v>1</v>
      </c>
      <c r="G11" s="93">
        <v>1</v>
      </c>
      <c r="H11" s="93">
        <v>1</v>
      </c>
      <c r="I11" s="93">
        <v>1</v>
      </c>
      <c r="J11" s="93">
        <v>1</v>
      </c>
      <c r="K11" s="94">
        <v>0</v>
      </c>
      <c r="L11" s="95">
        <v>9</v>
      </c>
      <c r="M11" s="96">
        <v>4100000</v>
      </c>
      <c r="N11" s="97">
        <v>4100000</v>
      </c>
      <c r="O11"/>
    </row>
    <row r="12" spans="1:15" ht="12.6" customHeight="1" x14ac:dyDescent="0.25">
      <c r="A12" s="86"/>
      <c r="B12" s="92" t="s">
        <v>166</v>
      </c>
      <c r="C12" s="92" t="s">
        <v>167</v>
      </c>
      <c r="D12" s="93">
        <v>7.0000000000000007E-2</v>
      </c>
      <c r="E12" s="93">
        <v>7.0000000000000007E-2</v>
      </c>
      <c r="F12" s="93">
        <v>0.06</v>
      </c>
      <c r="G12" s="93">
        <v>0.06</v>
      </c>
      <c r="H12" s="93">
        <v>7.0000000000000007E-2</v>
      </c>
      <c r="I12" s="93">
        <v>0.06</v>
      </c>
      <c r="J12" s="93">
        <v>7.0000000000000007E-2</v>
      </c>
      <c r="K12" s="94">
        <v>-14.29</v>
      </c>
      <c r="L12" s="95">
        <v>28</v>
      </c>
      <c r="M12" s="96">
        <v>32056578</v>
      </c>
      <c r="N12" s="97">
        <v>1924114.7</v>
      </c>
      <c r="O12"/>
    </row>
    <row r="13" spans="1:15" ht="12.6" customHeight="1" x14ac:dyDescent="0.25">
      <c r="A13" s="86"/>
      <c r="B13" s="92" t="s">
        <v>164</v>
      </c>
      <c r="C13" s="92" t="s">
        <v>165</v>
      </c>
      <c r="D13" s="93">
        <v>1.65</v>
      </c>
      <c r="E13" s="93">
        <v>1.65</v>
      </c>
      <c r="F13" s="93">
        <v>1.55</v>
      </c>
      <c r="G13" s="93">
        <v>1.58</v>
      </c>
      <c r="H13" s="93">
        <v>1.7</v>
      </c>
      <c r="I13" s="93">
        <v>1.55</v>
      </c>
      <c r="J13" s="93">
        <v>1.65</v>
      </c>
      <c r="K13" s="94">
        <v>-6.06</v>
      </c>
      <c r="L13" s="95">
        <v>3</v>
      </c>
      <c r="M13" s="96">
        <v>340366</v>
      </c>
      <c r="N13" s="97">
        <v>536603.9</v>
      </c>
      <c r="O13"/>
    </row>
    <row r="14" spans="1:15" ht="12.6" customHeight="1" x14ac:dyDescent="0.25">
      <c r="A14" s="86"/>
      <c r="B14" s="92" t="s">
        <v>318</v>
      </c>
      <c r="C14" s="92" t="s">
        <v>319</v>
      </c>
      <c r="D14" s="57">
        <v>0.12</v>
      </c>
      <c r="E14" s="117">
        <v>0.12</v>
      </c>
      <c r="F14" s="117">
        <v>0.12</v>
      </c>
      <c r="G14" s="117">
        <v>0.12</v>
      </c>
      <c r="H14" s="117">
        <v>0.13</v>
      </c>
      <c r="I14" s="117">
        <v>0.12</v>
      </c>
      <c r="J14" s="117">
        <v>0.13</v>
      </c>
      <c r="K14" s="118">
        <v>-7.69</v>
      </c>
      <c r="L14" s="125">
        <v>2</v>
      </c>
      <c r="M14" s="119">
        <v>180580</v>
      </c>
      <c r="N14" s="120">
        <v>21669.599999999999</v>
      </c>
      <c r="O14"/>
    </row>
    <row r="15" spans="1:15" ht="12.6" customHeight="1" x14ac:dyDescent="0.25">
      <c r="A15" s="86"/>
      <c r="B15" s="92" t="s">
        <v>44</v>
      </c>
      <c r="C15" s="92" t="s">
        <v>69</v>
      </c>
      <c r="D15" s="93">
        <v>2.04</v>
      </c>
      <c r="E15" s="93">
        <v>2.04</v>
      </c>
      <c r="F15" s="93">
        <v>2.0299999999999998</v>
      </c>
      <c r="G15" s="93">
        <v>2.0299999999999998</v>
      </c>
      <c r="H15" s="93">
        <v>2.02</v>
      </c>
      <c r="I15" s="93">
        <v>2.0299999999999998</v>
      </c>
      <c r="J15" s="93">
        <v>2.04</v>
      </c>
      <c r="K15" s="94">
        <v>-0.49</v>
      </c>
      <c r="L15" s="95">
        <v>73</v>
      </c>
      <c r="M15" s="96">
        <v>414625741</v>
      </c>
      <c r="N15" s="97">
        <v>841691230.07000005</v>
      </c>
      <c r="O15"/>
    </row>
    <row r="16" spans="1:15" ht="12.6" customHeight="1" x14ac:dyDescent="0.25">
      <c r="A16" s="86"/>
      <c r="B16" s="92" t="s">
        <v>303</v>
      </c>
      <c r="C16" s="130" t="s">
        <v>304</v>
      </c>
      <c r="D16" s="57">
        <v>0.49</v>
      </c>
      <c r="E16" s="117">
        <v>0.49</v>
      </c>
      <c r="F16" s="117">
        <v>0.49</v>
      </c>
      <c r="G16" s="117">
        <v>0.49</v>
      </c>
      <c r="H16" s="117">
        <v>0.49</v>
      </c>
      <c r="I16" s="117">
        <v>0.49</v>
      </c>
      <c r="J16" s="117">
        <v>0.49</v>
      </c>
      <c r="K16" s="118">
        <v>0</v>
      </c>
      <c r="L16" s="125">
        <v>1</v>
      </c>
      <c r="M16" s="119">
        <v>500000</v>
      </c>
      <c r="N16" s="120">
        <v>245000</v>
      </c>
      <c r="O16"/>
    </row>
    <row r="17" spans="1:17" ht="12.6" customHeight="1" x14ac:dyDescent="0.25">
      <c r="A17" s="86"/>
      <c r="B17" s="92" t="s">
        <v>43</v>
      </c>
      <c r="C17" s="92" t="s">
        <v>70</v>
      </c>
      <c r="D17" s="93">
        <v>4.72</v>
      </c>
      <c r="E17" s="93">
        <v>4.83</v>
      </c>
      <c r="F17" s="93">
        <v>4.72</v>
      </c>
      <c r="G17" s="93">
        <v>4.79</v>
      </c>
      <c r="H17" s="93">
        <v>4.72</v>
      </c>
      <c r="I17" s="93">
        <v>4.8</v>
      </c>
      <c r="J17" s="93">
        <v>4.72</v>
      </c>
      <c r="K17" s="94">
        <v>1.69</v>
      </c>
      <c r="L17" s="95">
        <v>39</v>
      </c>
      <c r="M17" s="96">
        <v>4662869</v>
      </c>
      <c r="N17" s="97">
        <v>22334100.030000001</v>
      </c>
      <c r="O17"/>
    </row>
    <row r="18" spans="1:17" ht="12.6" customHeight="1" x14ac:dyDescent="0.25">
      <c r="A18" s="86"/>
      <c r="B18" s="92" t="s">
        <v>71</v>
      </c>
      <c r="C18" s="92" t="s">
        <v>72</v>
      </c>
      <c r="D18" s="57">
        <v>0.69</v>
      </c>
      <c r="E18" s="117">
        <v>0.69</v>
      </c>
      <c r="F18" s="117">
        <v>0.69</v>
      </c>
      <c r="G18" s="117">
        <v>0.69</v>
      </c>
      <c r="H18" s="117">
        <v>0.69</v>
      </c>
      <c r="I18" s="117">
        <v>0.69</v>
      </c>
      <c r="J18" s="117">
        <v>0.69</v>
      </c>
      <c r="K18" s="118">
        <v>0</v>
      </c>
      <c r="L18" s="125">
        <v>5</v>
      </c>
      <c r="M18" s="119">
        <v>37427</v>
      </c>
      <c r="N18" s="120">
        <v>25824.63</v>
      </c>
      <c r="O18"/>
      <c r="P18" s="127"/>
      <c r="Q18" s="131"/>
    </row>
    <row r="19" spans="1:17" ht="12.6" customHeight="1" x14ac:dyDescent="0.25">
      <c r="A19" s="86"/>
      <c r="B19" s="92" t="s">
        <v>162</v>
      </c>
      <c r="C19" s="92" t="s">
        <v>163</v>
      </c>
      <c r="D19" s="93">
        <v>0.17</v>
      </c>
      <c r="E19" s="93">
        <v>0.17</v>
      </c>
      <c r="F19" s="93">
        <v>0.17</v>
      </c>
      <c r="G19" s="93">
        <v>0.17</v>
      </c>
      <c r="H19" s="93">
        <v>0.17</v>
      </c>
      <c r="I19" s="93">
        <v>0.17</v>
      </c>
      <c r="J19" s="93">
        <v>0.17</v>
      </c>
      <c r="K19" s="94">
        <v>0</v>
      </c>
      <c r="L19" s="95">
        <v>1</v>
      </c>
      <c r="M19" s="96">
        <v>1000</v>
      </c>
      <c r="N19" s="97">
        <v>170</v>
      </c>
      <c r="O19"/>
    </row>
    <row r="20" spans="1:17" ht="12.6" customHeight="1" x14ac:dyDescent="0.25">
      <c r="A20" s="86"/>
      <c r="B20" s="194" t="s">
        <v>73</v>
      </c>
      <c r="C20" s="195"/>
      <c r="D20" s="98"/>
      <c r="E20" s="98"/>
      <c r="F20" s="98"/>
      <c r="G20" s="98"/>
      <c r="H20" s="98"/>
      <c r="I20" s="98"/>
      <c r="J20" s="98"/>
      <c r="K20" s="98"/>
      <c r="L20" s="97">
        <f>SUM(L4:L19)</f>
        <v>309</v>
      </c>
      <c r="M20" s="97">
        <f>SUM(M4:M19)</f>
        <v>675002547</v>
      </c>
      <c r="N20" s="97">
        <f>SUM(N4:N19)</f>
        <v>950102092.38</v>
      </c>
      <c r="O20"/>
    </row>
    <row r="21" spans="1:17" ht="12.6" customHeight="1" x14ac:dyDescent="0.25">
      <c r="A21" s="86"/>
      <c r="B21" s="191" t="s">
        <v>74</v>
      </c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3"/>
      <c r="O21"/>
    </row>
    <row r="22" spans="1:17" ht="12.6" customHeight="1" x14ac:dyDescent="0.25">
      <c r="A22" s="86"/>
      <c r="B22" s="92" t="s">
        <v>75</v>
      </c>
      <c r="C22" s="92" t="s">
        <v>76</v>
      </c>
      <c r="D22" s="93">
        <v>14.98</v>
      </c>
      <c r="E22" s="93">
        <v>15</v>
      </c>
      <c r="F22" s="93">
        <v>14.96</v>
      </c>
      <c r="G22" s="93">
        <v>14.98</v>
      </c>
      <c r="H22" s="93">
        <v>14.99</v>
      </c>
      <c r="I22" s="93">
        <v>14.96</v>
      </c>
      <c r="J22" s="93">
        <v>14.98</v>
      </c>
      <c r="K22" s="94">
        <v>-0.13</v>
      </c>
      <c r="L22" s="95">
        <v>63</v>
      </c>
      <c r="M22" s="96">
        <v>2013944</v>
      </c>
      <c r="N22" s="97">
        <v>30163478.18</v>
      </c>
    </row>
    <row r="23" spans="1:17" ht="12.6" customHeight="1" x14ac:dyDescent="0.25">
      <c r="A23" s="86"/>
      <c r="B23" s="92" t="s">
        <v>77</v>
      </c>
      <c r="C23" s="92" t="s">
        <v>78</v>
      </c>
      <c r="D23" s="93">
        <v>3</v>
      </c>
      <c r="E23" s="93">
        <v>3.3</v>
      </c>
      <c r="F23" s="93">
        <v>3</v>
      </c>
      <c r="G23" s="93">
        <v>3.16</v>
      </c>
      <c r="H23" s="93">
        <v>3.3</v>
      </c>
      <c r="I23" s="93">
        <v>3.3</v>
      </c>
      <c r="J23" s="93">
        <v>3.3</v>
      </c>
      <c r="K23" s="94">
        <v>0</v>
      </c>
      <c r="L23" s="95">
        <v>3</v>
      </c>
      <c r="M23" s="96">
        <v>6657</v>
      </c>
      <c r="N23" s="97">
        <v>21068.1</v>
      </c>
    </row>
    <row r="24" spans="1:17" ht="12.6" customHeight="1" x14ac:dyDescent="0.25">
      <c r="A24" s="86"/>
      <c r="B24" s="194" t="s">
        <v>79</v>
      </c>
      <c r="C24" s="195"/>
      <c r="D24" s="98"/>
      <c r="E24" s="98"/>
      <c r="F24" s="98"/>
      <c r="G24" s="98"/>
      <c r="H24" s="98"/>
      <c r="I24" s="98"/>
      <c r="J24" s="98"/>
      <c r="K24" s="98"/>
      <c r="L24" s="97">
        <f>SUM(L22:L23)</f>
        <v>66</v>
      </c>
      <c r="M24" s="97">
        <f>SUM(M22:M23)</f>
        <v>2020601</v>
      </c>
      <c r="N24" s="97">
        <f>SUM(N22:N23)</f>
        <v>30184546.280000001</v>
      </c>
    </row>
    <row r="25" spans="1:17" ht="12.6" customHeight="1" x14ac:dyDescent="0.25">
      <c r="A25" s="86"/>
      <c r="B25" s="191" t="s">
        <v>87</v>
      </c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3"/>
    </row>
    <row r="26" spans="1:17" ht="12.6" customHeight="1" x14ac:dyDescent="0.25">
      <c r="A26" s="86"/>
      <c r="B26" s="92" t="s">
        <v>88</v>
      </c>
      <c r="C26" s="92" t="s">
        <v>89</v>
      </c>
      <c r="D26" s="57">
        <v>24.85</v>
      </c>
      <c r="E26" s="93">
        <v>24.85</v>
      </c>
      <c r="F26" s="93">
        <v>24</v>
      </c>
      <c r="G26" s="93">
        <v>24.05</v>
      </c>
      <c r="H26" s="93">
        <v>24.63</v>
      </c>
      <c r="I26" s="93">
        <v>24.06</v>
      </c>
      <c r="J26" s="93">
        <v>24.85</v>
      </c>
      <c r="K26" s="94">
        <v>-3.18</v>
      </c>
      <c r="L26" s="95">
        <v>36</v>
      </c>
      <c r="M26" s="96">
        <v>864183</v>
      </c>
      <c r="N26" s="97">
        <v>20782065.530000001</v>
      </c>
    </row>
    <row r="27" spans="1:17" ht="12.6" customHeight="1" x14ac:dyDescent="0.25">
      <c r="A27" s="86"/>
      <c r="B27" s="92" t="s">
        <v>36</v>
      </c>
      <c r="C27" s="92" t="s">
        <v>90</v>
      </c>
      <c r="D27" s="57">
        <v>4.17</v>
      </c>
      <c r="E27" s="93">
        <v>4.17</v>
      </c>
      <c r="F27" s="93">
        <v>4.17</v>
      </c>
      <c r="G27" s="93">
        <v>4.17</v>
      </c>
      <c r="H27" s="93">
        <v>4.1100000000000003</v>
      </c>
      <c r="I27" s="93">
        <v>4.17</v>
      </c>
      <c r="J27" s="93">
        <v>4.17</v>
      </c>
      <c r="K27" s="94">
        <v>0</v>
      </c>
      <c r="L27" s="95">
        <v>1</v>
      </c>
      <c r="M27" s="96">
        <v>1000</v>
      </c>
      <c r="N27" s="97">
        <v>4170</v>
      </c>
    </row>
    <row r="28" spans="1:17" ht="12.6" customHeight="1" x14ac:dyDescent="0.25">
      <c r="A28" s="86"/>
      <c r="B28" s="92" t="s">
        <v>91</v>
      </c>
      <c r="C28" s="92" t="s">
        <v>92</v>
      </c>
      <c r="D28" s="57">
        <v>7.2</v>
      </c>
      <c r="E28" s="93">
        <v>7.2</v>
      </c>
      <c r="F28" s="93">
        <v>7.2</v>
      </c>
      <c r="G28" s="93">
        <v>7.2</v>
      </c>
      <c r="H28" s="93">
        <v>7.37</v>
      </c>
      <c r="I28" s="93">
        <v>7.2</v>
      </c>
      <c r="J28" s="93">
        <v>7.51</v>
      </c>
      <c r="K28" s="94">
        <v>-4.13</v>
      </c>
      <c r="L28" s="95">
        <v>1</v>
      </c>
      <c r="M28" s="96">
        <v>30000</v>
      </c>
      <c r="N28" s="97">
        <v>216000</v>
      </c>
    </row>
    <row r="29" spans="1:17" ht="12.6" customHeight="1" x14ac:dyDescent="0.25">
      <c r="A29" s="86"/>
      <c r="B29" s="92" t="s">
        <v>93</v>
      </c>
      <c r="C29" s="92" t="s">
        <v>94</v>
      </c>
      <c r="D29" s="57">
        <v>3.17</v>
      </c>
      <c r="E29" s="93">
        <v>3.18</v>
      </c>
      <c r="F29" s="93">
        <v>3.17</v>
      </c>
      <c r="G29" s="93">
        <v>3.17</v>
      </c>
      <c r="H29" s="93">
        <v>3.18</v>
      </c>
      <c r="I29" s="93">
        <v>3.18</v>
      </c>
      <c r="J29" s="93">
        <v>3.18</v>
      </c>
      <c r="K29" s="94">
        <v>0</v>
      </c>
      <c r="L29" s="95">
        <v>5</v>
      </c>
      <c r="M29" s="96">
        <v>400000</v>
      </c>
      <c r="N29" s="97">
        <v>1269900</v>
      </c>
    </row>
    <row r="30" spans="1:17" ht="12.6" customHeight="1" x14ac:dyDescent="0.25">
      <c r="A30" s="86"/>
      <c r="B30" s="194" t="s">
        <v>97</v>
      </c>
      <c r="C30" s="195"/>
      <c r="D30" s="98"/>
      <c r="E30" s="98"/>
      <c r="F30" s="98"/>
      <c r="G30" s="98"/>
      <c r="H30" s="98"/>
      <c r="I30" s="98"/>
      <c r="J30" s="98"/>
      <c r="K30" s="98"/>
      <c r="L30" s="97">
        <f>SUM(L26:L29)</f>
        <v>43</v>
      </c>
      <c r="M30" s="97">
        <f>SUM(M26:M29)</f>
        <v>1295183</v>
      </c>
      <c r="N30" s="97">
        <f>SUM(N26:N29)</f>
        <v>22272135.530000001</v>
      </c>
    </row>
    <row r="31" spans="1:17" ht="12.6" customHeight="1" x14ac:dyDescent="0.25">
      <c r="A31" s="86"/>
      <c r="B31" s="191" t="s">
        <v>98</v>
      </c>
      <c r="C31" s="192"/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3"/>
    </row>
    <row r="32" spans="1:17" ht="12.6" customHeight="1" x14ac:dyDescent="0.25">
      <c r="A32" s="86"/>
      <c r="B32" s="92" t="s">
        <v>99</v>
      </c>
      <c r="C32" s="92" t="s">
        <v>100</v>
      </c>
      <c r="D32" s="93">
        <v>5.79</v>
      </c>
      <c r="E32" s="93">
        <v>5.8</v>
      </c>
      <c r="F32" s="93">
        <v>5.78</v>
      </c>
      <c r="G32" s="93">
        <v>5.79</v>
      </c>
      <c r="H32" s="93">
        <v>5.79</v>
      </c>
      <c r="I32" s="93">
        <v>5.78</v>
      </c>
      <c r="J32" s="93">
        <v>5.79</v>
      </c>
      <c r="K32" s="94">
        <v>-0.17</v>
      </c>
      <c r="L32" s="95">
        <v>59</v>
      </c>
      <c r="M32" s="96">
        <v>3903226</v>
      </c>
      <c r="N32" s="97">
        <v>22583618.949999999</v>
      </c>
      <c r="O32"/>
    </row>
    <row r="33" spans="1:15" ht="12.6" customHeight="1" x14ac:dyDescent="0.25">
      <c r="A33" s="86"/>
      <c r="B33" s="56" t="s">
        <v>172</v>
      </c>
      <c r="C33" s="56" t="s">
        <v>173</v>
      </c>
      <c r="D33" s="57">
        <v>5.5</v>
      </c>
      <c r="E33" s="117">
        <v>5.5</v>
      </c>
      <c r="F33" s="117">
        <v>5.5</v>
      </c>
      <c r="G33" s="117">
        <v>5.5</v>
      </c>
      <c r="H33" s="117">
        <v>5.5</v>
      </c>
      <c r="I33" s="117">
        <v>5.5</v>
      </c>
      <c r="J33" s="117">
        <v>5.5</v>
      </c>
      <c r="K33" s="118">
        <v>0</v>
      </c>
      <c r="L33" s="125">
        <v>13</v>
      </c>
      <c r="M33" s="119">
        <v>238288</v>
      </c>
      <c r="N33" s="120">
        <v>1310584</v>
      </c>
      <c r="O33"/>
    </row>
    <row r="34" spans="1:15" ht="12.6" customHeight="1" x14ac:dyDescent="0.25">
      <c r="A34" s="86"/>
      <c r="B34" s="92" t="s">
        <v>103</v>
      </c>
      <c r="C34" s="92" t="s">
        <v>104</v>
      </c>
      <c r="D34" s="93">
        <v>1.29</v>
      </c>
      <c r="E34" s="93">
        <v>1.29</v>
      </c>
      <c r="F34" s="93">
        <v>1.29</v>
      </c>
      <c r="G34" s="93">
        <v>1.29</v>
      </c>
      <c r="H34" s="93">
        <v>1.29</v>
      </c>
      <c r="I34" s="93">
        <v>1.29</v>
      </c>
      <c r="J34" s="93">
        <v>1.29</v>
      </c>
      <c r="K34" s="94">
        <v>0</v>
      </c>
      <c r="L34" s="95">
        <v>2</v>
      </c>
      <c r="M34" s="96">
        <v>1000</v>
      </c>
      <c r="N34" s="97">
        <v>1290</v>
      </c>
      <c r="O34"/>
    </row>
    <row r="35" spans="1:15" ht="12.6" customHeight="1" x14ac:dyDescent="0.25">
      <c r="A35" s="86"/>
      <c r="B35" s="56" t="s">
        <v>107</v>
      </c>
      <c r="C35" s="56" t="s">
        <v>108</v>
      </c>
      <c r="D35" s="93">
        <v>5.3</v>
      </c>
      <c r="E35" s="93">
        <v>5.3</v>
      </c>
      <c r="F35" s="93">
        <v>5.3</v>
      </c>
      <c r="G35" s="93">
        <v>5.3</v>
      </c>
      <c r="H35" s="93">
        <v>5.3</v>
      </c>
      <c r="I35" s="93">
        <v>5.3</v>
      </c>
      <c r="J35" s="93">
        <v>5.3</v>
      </c>
      <c r="K35" s="94">
        <v>0</v>
      </c>
      <c r="L35" s="95">
        <v>1</v>
      </c>
      <c r="M35" s="96">
        <v>729</v>
      </c>
      <c r="N35" s="97">
        <v>3863.7</v>
      </c>
      <c r="O35"/>
    </row>
    <row r="36" spans="1:15" ht="12.6" customHeight="1" x14ac:dyDescent="0.25">
      <c r="A36" s="86"/>
      <c r="B36" s="194" t="s">
        <v>109</v>
      </c>
      <c r="C36" s="195"/>
      <c r="D36" s="196"/>
      <c r="E36" s="197"/>
      <c r="F36" s="197"/>
      <c r="G36" s="197"/>
      <c r="H36" s="197"/>
      <c r="I36" s="197"/>
      <c r="J36" s="197"/>
      <c r="K36" s="198"/>
      <c r="L36" s="97">
        <f>SUM(L32:L35)</f>
        <v>75</v>
      </c>
      <c r="M36" s="97">
        <f>SUM(M32:M35)</f>
        <v>4143243</v>
      </c>
      <c r="N36" s="97">
        <f>SUM(N32:N35)</f>
        <v>23899356.649999999</v>
      </c>
    </row>
    <row r="37" spans="1:15" ht="13.5" customHeight="1" x14ac:dyDescent="0.25">
      <c r="A37" s="86"/>
      <c r="B37" s="191" t="s">
        <v>110</v>
      </c>
      <c r="C37" s="192"/>
      <c r="D37" s="192"/>
      <c r="E37" s="192"/>
      <c r="F37" s="192"/>
      <c r="G37" s="192"/>
      <c r="H37" s="192"/>
      <c r="I37" s="192"/>
      <c r="J37" s="192"/>
      <c r="K37" s="192"/>
      <c r="L37" s="192"/>
      <c r="M37" s="192"/>
      <c r="N37" s="193"/>
    </row>
    <row r="38" spans="1:15" ht="13.5" customHeight="1" x14ac:dyDescent="0.25">
      <c r="A38" s="86"/>
      <c r="B38" s="92" t="s">
        <v>180</v>
      </c>
      <c r="C38" s="92" t="s">
        <v>181</v>
      </c>
      <c r="D38" s="93">
        <v>11.51</v>
      </c>
      <c r="E38" s="93">
        <v>11.51</v>
      </c>
      <c r="F38" s="93">
        <v>11.5</v>
      </c>
      <c r="G38" s="93">
        <v>11.5</v>
      </c>
      <c r="H38" s="93">
        <v>11.5</v>
      </c>
      <c r="I38" s="93">
        <v>11.5</v>
      </c>
      <c r="J38" s="93">
        <v>11.5</v>
      </c>
      <c r="K38" s="94">
        <v>0</v>
      </c>
      <c r="L38" s="95">
        <v>9</v>
      </c>
      <c r="M38" s="96">
        <v>11120653</v>
      </c>
      <c r="N38" s="97">
        <v>127887784.5</v>
      </c>
    </row>
    <row r="39" spans="1:15" ht="13.5" customHeight="1" x14ac:dyDescent="0.25">
      <c r="A39" s="86"/>
      <c r="B39" s="92" t="s">
        <v>112</v>
      </c>
      <c r="C39" s="92" t="s">
        <v>113</v>
      </c>
      <c r="D39" s="93">
        <v>8.9499999999999993</v>
      </c>
      <c r="E39" s="93">
        <v>8.9499999999999993</v>
      </c>
      <c r="F39" s="93">
        <v>8.9499999999999993</v>
      </c>
      <c r="G39" s="93">
        <v>8.9499999999999993</v>
      </c>
      <c r="H39" s="93">
        <v>9.01</v>
      </c>
      <c r="I39" s="93">
        <v>8.9499999999999993</v>
      </c>
      <c r="J39" s="93">
        <v>9.01</v>
      </c>
      <c r="K39" s="94">
        <v>-0.67</v>
      </c>
      <c r="L39" s="95">
        <v>1</v>
      </c>
      <c r="M39" s="96">
        <v>37500</v>
      </c>
      <c r="N39" s="97">
        <v>335625</v>
      </c>
    </row>
    <row r="40" spans="1:15" ht="13.5" customHeight="1" x14ac:dyDescent="0.25">
      <c r="A40" s="86"/>
      <c r="B40" s="56" t="s">
        <v>184</v>
      </c>
      <c r="C40" s="56" t="s">
        <v>185</v>
      </c>
      <c r="D40" s="93">
        <v>44</v>
      </c>
      <c r="E40" s="93">
        <v>45</v>
      </c>
      <c r="F40" s="93">
        <v>44</v>
      </c>
      <c r="G40" s="93">
        <v>44.72</v>
      </c>
      <c r="H40" s="93">
        <v>44</v>
      </c>
      <c r="I40" s="93">
        <v>44</v>
      </c>
      <c r="J40" s="93">
        <v>44</v>
      </c>
      <c r="K40" s="94">
        <v>0</v>
      </c>
      <c r="L40" s="95">
        <v>4</v>
      </c>
      <c r="M40" s="96">
        <v>441042</v>
      </c>
      <c r="N40" s="97">
        <v>19723074</v>
      </c>
    </row>
    <row r="41" spans="1:15" ht="12.6" customHeight="1" x14ac:dyDescent="0.25">
      <c r="A41" s="86"/>
      <c r="B41" s="92" t="s">
        <v>114</v>
      </c>
      <c r="C41" s="92" t="s">
        <v>115</v>
      </c>
      <c r="D41" s="93">
        <v>9.3000000000000007</v>
      </c>
      <c r="E41" s="93">
        <v>9.3000000000000007</v>
      </c>
      <c r="F41" s="93">
        <v>9.3000000000000007</v>
      </c>
      <c r="G41" s="93">
        <v>9.3000000000000007</v>
      </c>
      <c r="H41" s="93">
        <v>9.3000000000000007</v>
      </c>
      <c r="I41" s="93">
        <v>9.3000000000000007</v>
      </c>
      <c r="J41" s="93">
        <v>9.3000000000000007</v>
      </c>
      <c r="K41" s="94">
        <v>0</v>
      </c>
      <c r="L41" s="95">
        <v>2</v>
      </c>
      <c r="M41" s="96">
        <v>1000100</v>
      </c>
      <c r="N41" s="97">
        <v>9300930</v>
      </c>
    </row>
    <row r="42" spans="1:15" ht="12.6" customHeight="1" x14ac:dyDescent="0.25">
      <c r="A42" s="86"/>
      <c r="B42" s="56" t="s">
        <v>116</v>
      </c>
      <c r="C42" s="56" t="s">
        <v>117</v>
      </c>
      <c r="D42" s="93">
        <v>23.48</v>
      </c>
      <c r="E42" s="93">
        <v>23.48</v>
      </c>
      <c r="F42" s="93">
        <v>22.99</v>
      </c>
      <c r="G42" s="93">
        <v>23.02</v>
      </c>
      <c r="H42" s="93">
        <v>23.48</v>
      </c>
      <c r="I42" s="93">
        <v>23</v>
      </c>
      <c r="J42" s="93">
        <v>23.48</v>
      </c>
      <c r="K42" s="94">
        <v>-2.04</v>
      </c>
      <c r="L42" s="95">
        <v>6</v>
      </c>
      <c r="M42" s="96">
        <v>122599</v>
      </c>
      <c r="N42" s="97">
        <v>2822303.16</v>
      </c>
    </row>
    <row r="43" spans="1:15" ht="12.6" customHeight="1" x14ac:dyDescent="0.25">
      <c r="A43" s="86"/>
      <c r="B43" s="194" t="s">
        <v>118</v>
      </c>
      <c r="C43" s="195"/>
      <c r="D43" s="196"/>
      <c r="E43" s="197"/>
      <c r="F43" s="197"/>
      <c r="G43" s="197"/>
      <c r="H43" s="197"/>
      <c r="I43" s="197"/>
      <c r="J43" s="197"/>
      <c r="K43" s="198"/>
      <c r="L43" s="97">
        <f>SUM(L38:L42)</f>
        <v>22</v>
      </c>
      <c r="M43" s="97">
        <f>SUM(M38:M42)</f>
        <v>12721894</v>
      </c>
      <c r="N43" s="97">
        <f>SUM(N38:N42)</f>
        <v>160069716.66</v>
      </c>
    </row>
    <row r="44" spans="1:15" ht="12.6" customHeight="1" x14ac:dyDescent="0.25">
      <c r="A44" s="86"/>
      <c r="B44" s="191" t="s">
        <v>119</v>
      </c>
      <c r="C44" s="192"/>
      <c r="D44" s="192"/>
      <c r="E44" s="192"/>
      <c r="F44" s="192"/>
      <c r="G44" s="192"/>
      <c r="H44" s="192"/>
      <c r="I44" s="192"/>
      <c r="J44" s="192"/>
      <c r="K44" s="192"/>
      <c r="L44" s="192"/>
      <c r="M44" s="192"/>
      <c r="N44" s="193"/>
    </row>
    <row r="45" spans="1:15" ht="12.6" customHeight="1" x14ac:dyDescent="0.25">
      <c r="A45" s="86"/>
      <c r="B45" s="92" t="s">
        <v>301</v>
      </c>
      <c r="C45" s="92" t="s">
        <v>302</v>
      </c>
      <c r="D45" s="93">
        <v>7</v>
      </c>
      <c r="E45" s="117">
        <v>7</v>
      </c>
      <c r="F45" s="117">
        <v>6.8</v>
      </c>
      <c r="G45" s="117">
        <v>6.81</v>
      </c>
      <c r="H45" s="117">
        <v>6.7</v>
      </c>
      <c r="I45" s="117">
        <v>6.8</v>
      </c>
      <c r="J45" s="117">
        <v>6.7</v>
      </c>
      <c r="K45" s="118">
        <v>1.49</v>
      </c>
      <c r="L45" s="125">
        <v>2</v>
      </c>
      <c r="M45" s="119">
        <v>15618</v>
      </c>
      <c r="N45" s="120">
        <v>106402.4</v>
      </c>
    </row>
    <row r="46" spans="1:15" ht="11.25" customHeight="1" x14ac:dyDescent="0.25">
      <c r="A46" s="86"/>
      <c r="B46" s="194" t="s">
        <v>122</v>
      </c>
      <c r="C46" s="195"/>
      <c r="D46" s="196"/>
      <c r="E46" s="197"/>
      <c r="F46" s="197"/>
      <c r="G46" s="197"/>
      <c r="H46" s="197"/>
      <c r="I46" s="197"/>
      <c r="J46" s="197"/>
      <c r="K46" s="198"/>
      <c r="L46" s="97">
        <f>SUM(L45)</f>
        <v>2</v>
      </c>
      <c r="M46" s="97">
        <f>SUM(M45)</f>
        <v>15618</v>
      </c>
      <c r="N46" s="97">
        <f>SUM(N45)</f>
        <v>106402.4</v>
      </c>
    </row>
    <row r="47" spans="1:15" ht="15" customHeight="1" x14ac:dyDescent="0.25">
      <c r="A47" s="86"/>
      <c r="B47" s="200" t="s">
        <v>123</v>
      </c>
      <c r="C47" s="201"/>
      <c r="D47" s="99"/>
      <c r="E47" s="99"/>
      <c r="F47" s="99"/>
      <c r="G47" s="99"/>
      <c r="H47" s="99"/>
      <c r="I47" s="99"/>
      <c r="J47" s="99"/>
      <c r="K47" s="99"/>
      <c r="L47" s="100">
        <f>L46+L43+L36+L30+L24+L20</f>
        <v>517</v>
      </c>
      <c r="M47" s="100">
        <f t="shared" ref="M47:N47" si="0">M46+M43+M36+M30+M24+M20</f>
        <v>695199086</v>
      </c>
      <c r="N47" s="100">
        <f t="shared" si="0"/>
        <v>1186634249.9000001</v>
      </c>
    </row>
    <row r="48" spans="1:15" ht="17.25" customHeight="1" x14ac:dyDescent="0.25">
      <c r="A48" s="86"/>
      <c r="B48" s="192" t="s">
        <v>336</v>
      </c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</row>
    <row r="49" spans="1:14" ht="23.25" customHeight="1" x14ac:dyDescent="0.25">
      <c r="A49" s="86"/>
      <c r="B49" s="87" t="s">
        <v>46</v>
      </c>
      <c r="C49" s="88" t="s">
        <v>47</v>
      </c>
      <c r="D49" s="88" t="s">
        <v>48</v>
      </c>
      <c r="E49" s="88" t="s">
        <v>49</v>
      </c>
      <c r="F49" s="88" t="s">
        <v>50</v>
      </c>
      <c r="G49" s="88" t="s">
        <v>51</v>
      </c>
      <c r="H49" s="88" t="s">
        <v>52</v>
      </c>
      <c r="I49" s="88" t="s">
        <v>53</v>
      </c>
      <c r="J49" s="89" t="s">
        <v>54</v>
      </c>
      <c r="K49" s="90" t="s">
        <v>33</v>
      </c>
      <c r="L49" s="91" t="s">
        <v>55</v>
      </c>
      <c r="M49" s="91" t="s">
        <v>56</v>
      </c>
      <c r="N49" s="88" t="s">
        <v>57</v>
      </c>
    </row>
    <row r="50" spans="1:14" ht="12" customHeight="1" x14ac:dyDescent="0.25">
      <c r="A50" s="86"/>
      <c r="B50" s="191" t="s">
        <v>58</v>
      </c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3"/>
    </row>
    <row r="51" spans="1:14" ht="14.25" customHeight="1" x14ac:dyDescent="0.25">
      <c r="A51" s="86"/>
      <c r="B51" s="92" t="s">
        <v>130</v>
      </c>
      <c r="C51" s="92" t="s">
        <v>131</v>
      </c>
      <c r="D51" s="93">
        <v>0.2</v>
      </c>
      <c r="E51" s="93">
        <v>0.2</v>
      </c>
      <c r="F51" s="93">
        <v>0.2</v>
      </c>
      <c r="G51" s="93">
        <v>0.2</v>
      </c>
      <c r="H51" s="93">
        <v>0.18</v>
      </c>
      <c r="I51" s="93">
        <v>0.2</v>
      </c>
      <c r="J51" s="93">
        <v>0.18</v>
      </c>
      <c r="K51" s="94">
        <v>11.11</v>
      </c>
      <c r="L51" s="95">
        <v>1</v>
      </c>
      <c r="M51" s="96">
        <v>49701</v>
      </c>
      <c r="N51" s="97">
        <v>9940.2000000000007</v>
      </c>
    </row>
    <row r="52" spans="1:14" ht="17.25" customHeight="1" x14ac:dyDescent="0.25">
      <c r="A52" s="86"/>
      <c r="B52" s="56" t="s">
        <v>132</v>
      </c>
      <c r="C52" s="56" t="s">
        <v>133</v>
      </c>
      <c r="D52" s="93">
        <v>0.65</v>
      </c>
      <c r="E52" s="93">
        <v>0.65</v>
      </c>
      <c r="F52" s="93">
        <v>0.63</v>
      </c>
      <c r="G52" s="93">
        <v>0.64</v>
      </c>
      <c r="H52" s="93">
        <v>0.64</v>
      </c>
      <c r="I52" s="93">
        <v>0.64</v>
      </c>
      <c r="J52" s="93">
        <v>0.65</v>
      </c>
      <c r="K52" s="94">
        <v>-1.54</v>
      </c>
      <c r="L52" s="95">
        <v>9</v>
      </c>
      <c r="M52" s="96">
        <v>4158000</v>
      </c>
      <c r="N52" s="97">
        <v>2652630</v>
      </c>
    </row>
    <row r="53" spans="1:14" ht="17.25" customHeight="1" x14ac:dyDescent="0.25">
      <c r="A53" s="86"/>
      <c r="B53" s="56" t="s">
        <v>206</v>
      </c>
      <c r="C53" s="56" t="s">
        <v>207</v>
      </c>
      <c r="D53" s="93">
        <v>0.31</v>
      </c>
      <c r="E53" s="93">
        <v>0.31</v>
      </c>
      <c r="F53" s="93">
        <v>0.31</v>
      </c>
      <c r="G53" s="93">
        <v>0.31</v>
      </c>
      <c r="H53" s="93">
        <v>0.31</v>
      </c>
      <c r="I53" s="93">
        <v>0.31</v>
      </c>
      <c r="J53" s="93">
        <v>0.31</v>
      </c>
      <c r="K53" s="94">
        <v>0</v>
      </c>
      <c r="L53" s="95">
        <v>1</v>
      </c>
      <c r="M53" s="96">
        <v>1000</v>
      </c>
      <c r="N53" s="97">
        <v>310</v>
      </c>
    </row>
    <row r="54" spans="1:14" ht="12" customHeight="1" x14ac:dyDescent="0.25">
      <c r="A54" s="86"/>
      <c r="B54" s="194" t="s">
        <v>73</v>
      </c>
      <c r="C54" s="195"/>
      <c r="D54" s="196"/>
      <c r="E54" s="197"/>
      <c r="F54" s="197"/>
      <c r="G54" s="197"/>
      <c r="H54" s="197"/>
      <c r="I54" s="197"/>
      <c r="J54" s="197"/>
      <c r="K54" s="198"/>
      <c r="L54" s="97">
        <f>SUM(L51:L53)</f>
        <v>11</v>
      </c>
      <c r="M54" s="97">
        <f>SUM(M51:M53)</f>
        <v>4208701</v>
      </c>
      <c r="N54" s="97">
        <f>SUM(N51:N53)</f>
        <v>2662880.2000000002</v>
      </c>
    </row>
    <row r="55" spans="1:14" ht="12" customHeight="1" x14ac:dyDescent="0.25">
      <c r="A55" s="86"/>
      <c r="B55" s="191" t="s">
        <v>80</v>
      </c>
      <c r="C55" s="192"/>
      <c r="D55" s="192"/>
      <c r="E55" s="192"/>
      <c r="F55" s="192"/>
      <c r="G55" s="192"/>
      <c r="H55" s="192"/>
      <c r="I55" s="192"/>
      <c r="J55" s="192"/>
      <c r="K55" s="192"/>
      <c r="L55" s="192"/>
      <c r="M55" s="192"/>
      <c r="N55" s="193"/>
    </row>
    <row r="56" spans="1:14" ht="12" customHeight="1" x14ac:dyDescent="0.25">
      <c r="A56" s="86"/>
      <c r="B56" s="56" t="s">
        <v>313</v>
      </c>
      <c r="C56" s="56" t="s">
        <v>314</v>
      </c>
      <c r="D56" s="93">
        <v>2.4700000000000002</v>
      </c>
      <c r="E56" s="93">
        <v>2.4700000000000002</v>
      </c>
      <c r="F56" s="93">
        <v>2.4700000000000002</v>
      </c>
      <c r="G56" s="93">
        <v>2.4700000000000002</v>
      </c>
      <c r="H56" s="93">
        <v>2.46</v>
      </c>
      <c r="I56" s="93">
        <v>2.4700000000000002</v>
      </c>
      <c r="J56" s="93">
        <v>2.4500000000000002</v>
      </c>
      <c r="K56" s="94">
        <v>0.82</v>
      </c>
      <c r="L56" s="95">
        <v>2</v>
      </c>
      <c r="M56" s="96">
        <v>50244</v>
      </c>
      <c r="N56" s="97">
        <v>124102.68</v>
      </c>
    </row>
    <row r="57" spans="1:14" ht="12" customHeight="1" x14ac:dyDescent="0.25">
      <c r="A57" s="86"/>
      <c r="B57" s="194" t="s">
        <v>320</v>
      </c>
      <c r="C57" s="195"/>
      <c r="D57" s="101"/>
      <c r="E57" s="101"/>
      <c r="F57" s="101"/>
      <c r="G57" s="101"/>
      <c r="H57" s="101"/>
      <c r="I57" s="101"/>
      <c r="J57" s="101"/>
      <c r="K57" s="101"/>
      <c r="L57" s="97">
        <f>SUM(L56)</f>
        <v>2</v>
      </c>
      <c r="M57" s="97">
        <f>SUM(M56)</f>
        <v>50244</v>
      </c>
      <c r="N57" s="97">
        <f>SUM(N56)</f>
        <v>124102.68</v>
      </c>
    </row>
    <row r="58" spans="1:14" ht="12" customHeight="1" x14ac:dyDescent="0.25">
      <c r="A58" s="86"/>
      <c r="B58" s="191" t="s">
        <v>87</v>
      </c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3"/>
    </row>
    <row r="59" spans="1:14" ht="12" customHeight="1" x14ac:dyDescent="0.25">
      <c r="A59" s="86"/>
      <c r="B59" s="56" t="s">
        <v>218</v>
      </c>
      <c r="C59" s="56" t="s">
        <v>219</v>
      </c>
      <c r="D59" s="57">
        <v>1.9</v>
      </c>
      <c r="E59" s="93">
        <v>1.9</v>
      </c>
      <c r="F59" s="93">
        <v>1.8</v>
      </c>
      <c r="G59" s="93">
        <v>1.82</v>
      </c>
      <c r="H59" s="93">
        <v>1.9</v>
      </c>
      <c r="I59" s="93">
        <v>1.8</v>
      </c>
      <c r="J59" s="93">
        <v>1.9</v>
      </c>
      <c r="K59" s="94">
        <v>-5.26</v>
      </c>
      <c r="L59" s="95">
        <v>7</v>
      </c>
      <c r="M59" s="96">
        <v>728531</v>
      </c>
      <c r="N59" s="97">
        <v>1325797.42</v>
      </c>
    </row>
    <row r="60" spans="1:14" ht="12" customHeight="1" x14ac:dyDescent="0.25">
      <c r="A60" s="86"/>
      <c r="B60" s="194" t="s">
        <v>97</v>
      </c>
      <c r="C60" s="195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7</v>
      </c>
      <c r="M60" s="97">
        <f>SUM(M59)</f>
        <v>728531</v>
      </c>
      <c r="N60" s="97">
        <f>SUM(N59)</f>
        <v>1325797.42</v>
      </c>
    </row>
    <row r="61" spans="1:14" ht="12" customHeight="1" x14ac:dyDescent="0.25">
      <c r="A61" s="86"/>
      <c r="B61" s="191" t="s">
        <v>110</v>
      </c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3"/>
    </row>
    <row r="62" spans="1:14" ht="12" customHeight="1" x14ac:dyDescent="0.25">
      <c r="A62" s="86"/>
      <c r="B62" s="92" t="s">
        <v>134</v>
      </c>
      <c r="C62" s="92" t="s">
        <v>135</v>
      </c>
      <c r="D62" s="57">
        <v>27.5</v>
      </c>
      <c r="E62" s="93">
        <v>27.5</v>
      </c>
      <c r="F62" s="93">
        <v>27</v>
      </c>
      <c r="G62" s="93">
        <v>27.24</v>
      </c>
      <c r="H62" s="93">
        <v>27</v>
      </c>
      <c r="I62" s="93">
        <v>27</v>
      </c>
      <c r="J62" s="93">
        <v>27</v>
      </c>
      <c r="K62" s="94">
        <v>0</v>
      </c>
      <c r="L62" s="95">
        <v>3</v>
      </c>
      <c r="M62" s="96">
        <v>53148</v>
      </c>
      <c r="N62" s="97">
        <v>1447996</v>
      </c>
    </row>
    <row r="63" spans="1:14" ht="12" customHeight="1" x14ac:dyDescent="0.25">
      <c r="A63" s="86"/>
      <c r="B63" s="194" t="s">
        <v>118</v>
      </c>
      <c r="C63" s="195"/>
      <c r="D63" s="101"/>
      <c r="E63" s="101"/>
      <c r="F63" s="101"/>
      <c r="G63" s="101"/>
      <c r="H63" s="101"/>
      <c r="I63" s="101"/>
      <c r="J63" s="101"/>
      <c r="K63" s="101"/>
      <c r="L63" s="97">
        <f>SUM(L62)</f>
        <v>3</v>
      </c>
      <c r="M63" s="97">
        <f>SUM(M62)</f>
        <v>53148</v>
      </c>
      <c r="N63" s="97">
        <f>SUM(N62)</f>
        <v>1447996</v>
      </c>
    </row>
    <row r="64" spans="1:14" ht="12" customHeight="1" x14ac:dyDescent="0.25">
      <c r="A64" s="86"/>
      <c r="B64" s="191" t="s">
        <v>98</v>
      </c>
      <c r="C64" s="192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3"/>
    </row>
    <row r="65" spans="1:14" ht="12" customHeight="1" x14ac:dyDescent="0.25">
      <c r="A65" s="86"/>
      <c r="B65" s="92" t="s">
        <v>136</v>
      </c>
      <c r="C65" s="92" t="s">
        <v>137</v>
      </c>
      <c r="D65" s="57">
        <v>2.95</v>
      </c>
      <c r="E65" s="93">
        <v>2.95</v>
      </c>
      <c r="F65" s="93">
        <v>2.92</v>
      </c>
      <c r="G65" s="93">
        <v>2.92</v>
      </c>
      <c r="H65" s="93">
        <v>2.96</v>
      </c>
      <c r="I65" s="93">
        <v>2.92</v>
      </c>
      <c r="J65" s="93">
        <v>2.95</v>
      </c>
      <c r="K65" s="94">
        <v>-1.02</v>
      </c>
      <c r="L65" s="95">
        <v>6</v>
      </c>
      <c r="M65" s="96">
        <v>251216</v>
      </c>
      <c r="N65" s="97">
        <v>733871</v>
      </c>
    </row>
    <row r="66" spans="1:14" ht="12" customHeight="1" x14ac:dyDescent="0.25">
      <c r="A66" s="86"/>
      <c r="B66" s="92" t="s">
        <v>34</v>
      </c>
      <c r="C66" s="92" t="s">
        <v>138</v>
      </c>
      <c r="D66" s="57">
        <v>1</v>
      </c>
      <c r="E66" s="93">
        <v>1</v>
      </c>
      <c r="F66" s="93">
        <v>1</v>
      </c>
      <c r="G66" s="93">
        <v>1</v>
      </c>
      <c r="H66" s="93">
        <v>1</v>
      </c>
      <c r="I66" s="93">
        <v>1</v>
      </c>
      <c r="J66" s="93">
        <v>1</v>
      </c>
      <c r="K66" s="94">
        <v>0</v>
      </c>
      <c r="L66" s="95">
        <v>4</v>
      </c>
      <c r="M66" s="96">
        <v>2260807</v>
      </c>
      <c r="N66" s="97">
        <v>2260807</v>
      </c>
    </row>
    <row r="67" spans="1:14" ht="12" customHeight="1" x14ac:dyDescent="0.25">
      <c r="A67" s="86"/>
      <c r="B67" s="194" t="s">
        <v>109</v>
      </c>
      <c r="C67" s="195"/>
      <c r="D67" s="101"/>
      <c r="E67" s="101"/>
      <c r="F67" s="101"/>
      <c r="G67" s="101"/>
      <c r="H67" s="101"/>
      <c r="I67" s="101"/>
      <c r="J67" s="101"/>
      <c r="K67" s="101"/>
      <c r="L67" s="97">
        <f>SUM(L65:L66)</f>
        <v>10</v>
      </c>
      <c r="M67" s="97">
        <f>SUM(M65:M66)</f>
        <v>2512023</v>
      </c>
      <c r="N67" s="97">
        <f>SUM(N65:N66)</f>
        <v>2994678</v>
      </c>
    </row>
    <row r="68" spans="1:14" ht="18" customHeight="1" x14ac:dyDescent="0.25">
      <c r="A68" s="86"/>
      <c r="B68" s="200" t="s">
        <v>139</v>
      </c>
      <c r="C68" s="201"/>
      <c r="D68" s="99"/>
      <c r="E68" s="99"/>
      <c r="F68" s="99"/>
      <c r="G68" s="99"/>
      <c r="H68" s="99"/>
      <c r="I68" s="99"/>
      <c r="J68" s="99"/>
      <c r="K68" s="99"/>
      <c r="L68" s="100">
        <f>L67+L63+L60+L57+L54</f>
        <v>33</v>
      </c>
      <c r="M68" s="100">
        <f t="shared" ref="M68:N68" si="1">M67+M63+M60+M57+M54</f>
        <v>7552647</v>
      </c>
      <c r="N68" s="100">
        <f t="shared" si="1"/>
        <v>8555454.3000000007</v>
      </c>
    </row>
    <row r="69" spans="1:14" ht="16.5" customHeight="1" x14ac:dyDescent="0.25">
      <c r="A69" s="86"/>
      <c r="B69" s="199" t="s">
        <v>337</v>
      </c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</row>
    <row r="70" spans="1:14" ht="24.75" customHeight="1" x14ac:dyDescent="0.25">
      <c r="A70" s="86"/>
      <c r="B70" s="87" t="s">
        <v>46</v>
      </c>
      <c r="C70" s="88" t="s">
        <v>47</v>
      </c>
      <c r="D70" s="88" t="s">
        <v>48</v>
      </c>
      <c r="E70" s="88" t="s">
        <v>49</v>
      </c>
      <c r="F70" s="88" t="s">
        <v>50</v>
      </c>
      <c r="G70" s="88" t="s">
        <v>51</v>
      </c>
      <c r="H70" s="88" t="s">
        <v>52</v>
      </c>
      <c r="I70" s="88" t="s">
        <v>53</v>
      </c>
      <c r="J70" s="89" t="s">
        <v>54</v>
      </c>
      <c r="K70" s="90" t="s">
        <v>33</v>
      </c>
      <c r="L70" s="91" t="s">
        <v>55</v>
      </c>
      <c r="M70" s="91" t="s">
        <v>56</v>
      </c>
      <c r="N70" s="88" t="s">
        <v>57</v>
      </c>
    </row>
    <row r="71" spans="1:14" ht="12" customHeight="1" x14ac:dyDescent="0.25">
      <c r="A71" s="86"/>
      <c r="B71" s="191" t="s">
        <v>58</v>
      </c>
      <c r="C71" s="192"/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3"/>
    </row>
    <row r="72" spans="1:14" ht="12" customHeight="1" x14ac:dyDescent="0.25">
      <c r="A72" s="86"/>
      <c r="B72" s="92" t="s">
        <v>37</v>
      </c>
      <c r="C72" s="92" t="s">
        <v>140</v>
      </c>
      <c r="D72" s="108">
        <v>0.13</v>
      </c>
      <c r="E72" s="93">
        <v>0.13</v>
      </c>
      <c r="F72" s="93">
        <v>0.13</v>
      </c>
      <c r="G72" s="93">
        <v>0.13</v>
      </c>
      <c r="H72" s="93">
        <v>0.13</v>
      </c>
      <c r="I72" s="93">
        <v>0.13</v>
      </c>
      <c r="J72" s="93">
        <v>0.13</v>
      </c>
      <c r="K72" s="94">
        <v>0</v>
      </c>
      <c r="L72" s="95">
        <v>2</v>
      </c>
      <c r="M72" s="96">
        <v>4861</v>
      </c>
      <c r="N72" s="97">
        <v>631.92999999999995</v>
      </c>
    </row>
    <row r="73" spans="1:14" ht="12" customHeight="1" x14ac:dyDescent="0.25">
      <c r="A73" s="86"/>
      <c r="B73" s="194" t="s">
        <v>73</v>
      </c>
      <c r="C73" s="195"/>
      <c r="D73" s="196"/>
      <c r="E73" s="197"/>
      <c r="F73" s="197"/>
      <c r="G73" s="197"/>
      <c r="H73" s="197"/>
      <c r="I73" s="197"/>
      <c r="J73" s="197"/>
      <c r="K73" s="198"/>
      <c r="L73" s="97">
        <f>SUM(L72)</f>
        <v>2</v>
      </c>
      <c r="M73" s="97">
        <f>SUM(M72)</f>
        <v>4861</v>
      </c>
      <c r="N73" s="97">
        <f>SUM(N72)</f>
        <v>631.92999999999995</v>
      </c>
    </row>
    <row r="74" spans="1:14" ht="12" customHeight="1" x14ac:dyDescent="0.25">
      <c r="A74" s="86"/>
      <c r="B74" s="191" t="s">
        <v>87</v>
      </c>
      <c r="C74" s="192"/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3"/>
    </row>
    <row r="75" spans="1:14" ht="12" customHeight="1" x14ac:dyDescent="0.25">
      <c r="A75" s="86"/>
      <c r="B75" s="92" t="s">
        <v>143</v>
      </c>
      <c r="C75" s="92" t="s">
        <v>144</v>
      </c>
      <c r="D75" s="93">
        <v>0.85</v>
      </c>
      <c r="E75" s="93">
        <v>0.85</v>
      </c>
      <c r="F75" s="93">
        <v>0.85</v>
      </c>
      <c r="G75" s="93">
        <v>0.85</v>
      </c>
      <c r="H75" s="93">
        <v>0.85</v>
      </c>
      <c r="I75" s="93">
        <v>0.85</v>
      </c>
      <c r="J75" s="93">
        <v>0.85</v>
      </c>
      <c r="K75" s="94">
        <v>0</v>
      </c>
      <c r="L75" s="95">
        <v>1</v>
      </c>
      <c r="M75" s="96">
        <v>6760</v>
      </c>
      <c r="N75" s="97">
        <v>5746</v>
      </c>
    </row>
    <row r="76" spans="1:14" ht="12" customHeight="1" x14ac:dyDescent="0.25">
      <c r="A76" s="86"/>
      <c r="B76" s="92" t="s">
        <v>227</v>
      </c>
      <c r="C76" s="92" t="s">
        <v>228</v>
      </c>
      <c r="D76" s="93">
        <v>1.52</v>
      </c>
      <c r="E76" s="93">
        <v>1.52</v>
      </c>
      <c r="F76" s="93">
        <v>1.52</v>
      </c>
      <c r="G76" s="93">
        <v>1.52</v>
      </c>
      <c r="H76" s="93">
        <v>1.52</v>
      </c>
      <c r="I76" s="93">
        <v>1.52</v>
      </c>
      <c r="J76" s="93">
        <v>1.52</v>
      </c>
      <c r="K76" s="94">
        <v>0</v>
      </c>
      <c r="L76" s="95">
        <v>1</v>
      </c>
      <c r="M76" s="96">
        <v>15349</v>
      </c>
      <c r="N76" s="97">
        <v>23330.48</v>
      </c>
    </row>
    <row r="77" spans="1:14" ht="12" customHeight="1" x14ac:dyDescent="0.25">
      <c r="A77" s="86"/>
      <c r="B77" s="194" t="s">
        <v>97</v>
      </c>
      <c r="C77" s="195"/>
      <c r="D77" s="196"/>
      <c r="E77" s="197"/>
      <c r="F77" s="197"/>
      <c r="G77" s="197"/>
      <c r="H77" s="197"/>
      <c r="I77" s="197"/>
      <c r="J77" s="197"/>
      <c r="K77" s="198"/>
      <c r="L77" s="97">
        <f>SUM(L75:L76)</f>
        <v>2</v>
      </c>
      <c r="M77" s="97">
        <f>SUM(M75:M76)</f>
        <v>22109</v>
      </c>
      <c r="N77" s="97">
        <f>SUM(N75:N76)</f>
        <v>29076.48</v>
      </c>
    </row>
    <row r="78" spans="1:14" ht="12" customHeight="1" x14ac:dyDescent="0.25">
      <c r="A78" s="86"/>
      <c r="B78" s="191" t="s">
        <v>98</v>
      </c>
      <c r="C78" s="192"/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3"/>
    </row>
    <row r="79" spans="1:14" ht="12" customHeight="1" x14ac:dyDescent="0.25">
      <c r="A79" s="86"/>
      <c r="B79" s="92" t="s">
        <v>145</v>
      </c>
      <c r="C79" s="92" t="s">
        <v>146</v>
      </c>
      <c r="D79" s="93">
        <v>1.94</v>
      </c>
      <c r="E79" s="93">
        <v>1.94</v>
      </c>
      <c r="F79" s="93">
        <v>1.94</v>
      </c>
      <c r="G79" s="93">
        <v>1.94</v>
      </c>
      <c r="H79" s="93">
        <v>2</v>
      </c>
      <c r="I79" s="93">
        <v>1.94</v>
      </c>
      <c r="J79" s="93">
        <v>2</v>
      </c>
      <c r="K79" s="94">
        <v>-3</v>
      </c>
      <c r="L79" s="95">
        <v>4</v>
      </c>
      <c r="M79" s="96">
        <v>81280</v>
      </c>
      <c r="N79" s="97">
        <v>157683.20000000001</v>
      </c>
    </row>
    <row r="80" spans="1:14" ht="12" customHeight="1" x14ac:dyDescent="0.25">
      <c r="A80" s="86"/>
      <c r="B80" s="92" t="s">
        <v>229</v>
      </c>
      <c r="C80" s="92" t="s">
        <v>230</v>
      </c>
      <c r="D80" s="93">
        <v>1.6</v>
      </c>
      <c r="E80" s="93">
        <v>1.6</v>
      </c>
      <c r="F80" s="93">
        <v>1.6</v>
      </c>
      <c r="G80" s="93">
        <v>1.6</v>
      </c>
      <c r="H80" s="93">
        <v>1.61</v>
      </c>
      <c r="I80" s="93">
        <v>1.6</v>
      </c>
      <c r="J80" s="93">
        <v>1.6</v>
      </c>
      <c r="K80" s="94">
        <v>0</v>
      </c>
      <c r="L80" s="95">
        <v>1</v>
      </c>
      <c r="M80" s="96">
        <v>37276</v>
      </c>
      <c r="N80" s="97">
        <v>59641.599999999999</v>
      </c>
    </row>
    <row r="81" spans="1:14" ht="12" customHeight="1" x14ac:dyDescent="0.25">
      <c r="A81" s="86"/>
      <c r="B81" s="92" t="s">
        <v>326</v>
      </c>
      <c r="C81" s="92" t="s">
        <v>327</v>
      </c>
      <c r="D81" s="93">
        <v>2.33</v>
      </c>
      <c r="E81" s="93">
        <v>2.33</v>
      </c>
      <c r="F81" s="93">
        <v>2.2799999999999998</v>
      </c>
      <c r="G81" s="93">
        <v>2.2999999999999998</v>
      </c>
      <c r="H81" s="93">
        <v>2.36</v>
      </c>
      <c r="I81" s="93">
        <v>2.2799999999999998</v>
      </c>
      <c r="J81" s="93">
        <v>2.33</v>
      </c>
      <c r="K81" s="94">
        <v>-2.15</v>
      </c>
      <c r="L81" s="95">
        <v>9</v>
      </c>
      <c r="M81" s="96">
        <v>460745</v>
      </c>
      <c r="N81" s="97">
        <v>1060837.58</v>
      </c>
    </row>
    <row r="82" spans="1:14" ht="12" customHeight="1" x14ac:dyDescent="0.25">
      <c r="A82" s="86"/>
      <c r="B82" s="92" t="s">
        <v>35</v>
      </c>
      <c r="C82" s="92" t="s">
        <v>147</v>
      </c>
      <c r="D82" s="93">
        <v>1.79</v>
      </c>
      <c r="E82" s="93">
        <v>1.79</v>
      </c>
      <c r="F82" s="93">
        <v>1.79</v>
      </c>
      <c r="G82" s="93">
        <v>1.79</v>
      </c>
      <c r="H82" s="93">
        <v>1.87</v>
      </c>
      <c r="I82" s="93">
        <v>1.79</v>
      </c>
      <c r="J82" s="93">
        <v>1.84</v>
      </c>
      <c r="K82" s="94">
        <v>-2.72</v>
      </c>
      <c r="L82" s="95">
        <v>2</v>
      </c>
      <c r="M82" s="96">
        <v>1555</v>
      </c>
      <c r="N82" s="97">
        <v>2783.45</v>
      </c>
    </row>
    <row r="83" spans="1:14" ht="12" customHeight="1" x14ac:dyDescent="0.25">
      <c r="A83" s="86"/>
      <c r="B83" s="92" t="s">
        <v>148</v>
      </c>
      <c r="C83" s="92" t="s">
        <v>149</v>
      </c>
      <c r="D83" s="93">
        <v>1.98</v>
      </c>
      <c r="E83" s="93">
        <v>1.98</v>
      </c>
      <c r="F83" s="93">
        <v>1.97</v>
      </c>
      <c r="G83" s="93">
        <v>1.97</v>
      </c>
      <c r="H83" s="93">
        <v>1.9</v>
      </c>
      <c r="I83" s="93">
        <v>1.97</v>
      </c>
      <c r="J83" s="93">
        <v>1.9</v>
      </c>
      <c r="K83" s="94">
        <v>3.68</v>
      </c>
      <c r="L83" s="95">
        <v>5</v>
      </c>
      <c r="M83" s="96">
        <v>38707</v>
      </c>
      <c r="N83" s="97">
        <v>76382.2</v>
      </c>
    </row>
    <row r="84" spans="1:14" ht="12" customHeight="1" x14ac:dyDescent="0.25">
      <c r="A84" s="86"/>
      <c r="B84" s="92" t="s">
        <v>150</v>
      </c>
      <c r="C84" s="92" t="s">
        <v>151</v>
      </c>
      <c r="D84" s="93">
        <v>1.38</v>
      </c>
      <c r="E84" s="93">
        <v>1.38</v>
      </c>
      <c r="F84" s="93">
        <v>1.37</v>
      </c>
      <c r="G84" s="93">
        <v>1.37</v>
      </c>
      <c r="H84" s="93">
        <v>1.37</v>
      </c>
      <c r="I84" s="93">
        <v>1.37</v>
      </c>
      <c r="J84" s="93">
        <v>1.37</v>
      </c>
      <c r="K84" s="94">
        <v>0</v>
      </c>
      <c r="L84" s="95">
        <v>3</v>
      </c>
      <c r="M84" s="96">
        <v>250300</v>
      </c>
      <c r="N84" s="97">
        <v>343914</v>
      </c>
    </row>
    <row r="85" spans="1:14" ht="12" customHeight="1" x14ac:dyDescent="0.25">
      <c r="A85" s="86"/>
      <c r="B85" s="194" t="s">
        <v>109</v>
      </c>
      <c r="C85" s="195"/>
      <c r="D85" s="196"/>
      <c r="E85" s="197"/>
      <c r="F85" s="197"/>
      <c r="G85" s="197"/>
      <c r="H85" s="197"/>
      <c r="I85" s="197"/>
      <c r="J85" s="197"/>
      <c r="K85" s="198"/>
      <c r="L85" s="97">
        <f>SUM(L79:L84)</f>
        <v>24</v>
      </c>
      <c r="M85" s="97">
        <f>SUM(M79:M84)</f>
        <v>869863</v>
      </c>
      <c r="N85" s="97">
        <f>SUM(N79:N84)</f>
        <v>1701242.03</v>
      </c>
    </row>
    <row r="86" spans="1:14" ht="12" customHeight="1" x14ac:dyDescent="0.25">
      <c r="A86" s="86"/>
      <c r="B86" s="191" t="s">
        <v>110</v>
      </c>
      <c r="C86" s="192"/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3"/>
    </row>
    <row r="87" spans="1:14" ht="12" customHeight="1" x14ac:dyDescent="0.25">
      <c r="A87" s="86"/>
      <c r="B87" s="92" t="s">
        <v>321</v>
      </c>
      <c r="C87" s="92" t="s">
        <v>309</v>
      </c>
      <c r="D87" s="93">
        <v>19.25</v>
      </c>
      <c r="E87" s="93">
        <v>19.260000000000002</v>
      </c>
      <c r="F87" s="93">
        <v>19.100000000000001</v>
      </c>
      <c r="G87" s="93">
        <v>19.21</v>
      </c>
      <c r="H87" s="93">
        <v>19.45</v>
      </c>
      <c r="I87" s="93">
        <v>19.25</v>
      </c>
      <c r="J87" s="93">
        <v>19.25</v>
      </c>
      <c r="K87" s="94">
        <v>0</v>
      </c>
      <c r="L87" s="95">
        <v>25</v>
      </c>
      <c r="M87" s="96">
        <v>1187554</v>
      </c>
      <c r="N87" s="97">
        <v>22813842.379999999</v>
      </c>
    </row>
    <row r="88" spans="1:14" ht="12" customHeight="1" x14ac:dyDescent="0.25">
      <c r="A88" s="86"/>
      <c r="B88" s="194" t="s">
        <v>118</v>
      </c>
      <c r="C88" s="195"/>
      <c r="D88" s="196"/>
      <c r="E88" s="197"/>
      <c r="F88" s="197"/>
      <c r="G88" s="197"/>
      <c r="H88" s="197"/>
      <c r="I88" s="197"/>
      <c r="J88" s="197"/>
      <c r="K88" s="198"/>
      <c r="L88" s="97">
        <f>SUM(L87)</f>
        <v>25</v>
      </c>
      <c r="M88" s="97">
        <f>SUM(M87)</f>
        <v>1187554</v>
      </c>
      <c r="N88" s="97">
        <f>SUM(N87)</f>
        <v>22813842.379999999</v>
      </c>
    </row>
    <row r="89" spans="1:14" ht="12" customHeight="1" x14ac:dyDescent="0.25">
      <c r="A89" s="86"/>
      <c r="B89" s="191" t="s">
        <v>119</v>
      </c>
      <c r="C89" s="192"/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3"/>
    </row>
    <row r="90" spans="1:14" ht="12" customHeight="1" x14ac:dyDescent="0.25">
      <c r="A90" s="86"/>
      <c r="B90" s="92" t="s">
        <v>152</v>
      </c>
      <c r="C90" s="92" t="s">
        <v>153</v>
      </c>
      <c r="D90" s="93">
        <v>4.88</v>
      </c>
      <c r="E90" s="93">
        <v>4.9000000000000004</v>
      </c>
      <c r="F90" s="93">
        <v>4.88</v>
      </c>
      <c r="G90" s="93">
        <v>4.8899999999999997</v>
      </c>
      <c r="H90" s="93">
        <v>4.9000000000000004</v>
      </c>
      <c r="I90" s="93">
        <v>4.9000000000000004</v>
      </c>
      <c r="J90" s="93">
        <v>4.87</v>
      </c>
      <c r="K90" s="94">
        <v>0.62</v>
      </c>
      <c r="L90" s="95">
        <v>21</v>
      </c>
      <c r="M90" s="96">
        <v>2207602</v>
      </c>
      <c r="N90" s="97">
        <v>10804249.800000001</v>
      </c>
    </row>
    <row r="91" spans="1:14" ht="12" customHeight="1" x14ac:dyDescent="0.25">
      <c r="A91" s="86"/>
      <c r="B91" s="194" t="s">
        <v>122</v>
      </c>
      <c r="C91" s="195"/>
      <c r="D91" s="196"/>
      <c r="E91" s="197"/>
      <c r="F91" s="197"/>
      <c r="G91" s="197"/>
      <c r="H91" s="197"/>
      <c r="I91" s="197"/>
      <c r="J91" s="197"/>
      <c r="K91" s="198"/>
      <c r="L91" s="97">
        <f>SUM(L90)</f>
        <v>21</v>
      </c>
      <c r="M91" s="97">
        <f>SUM(M90)</f>
        <v>2207602</v>
      </c>
      <c r="N91" s="97">
        <f>SUM(N90)</f>
        <v>10804249.800000001</v>
      </c>
    </row>
    <row r="92" spans="1:14" ht="15" customHeight="1" x14ac:dyDescent="0.25">
      <c r="A92" s="86"/>
      <c r="B92" s="200" t="s">
        <v>154</v>
      </c>
      <c r="C92" s="201"/>
      <c r="D92" s="99"/>
      <c r="E92" s="99"/>
      <c r="F92" s="99"/>
      <c r="G92" s="99"/>
      <c r="H92" s="99"/>
      <c r="I92" s="99"/>
      <c r="J92" s="99"/>
      <c r="K92" s="99"/>
      <c r="L92" s="100">
        <f>L91+L88+L85+L77+L73</f>
        <v>74</v>
      </c>
      <c r="M92" s="100">
        <f t="shared" ref="M92:N92" si="2">M91+M88+M85+M77+M73</f>
        <v>4291989</v>
      </c>
      <c r="N92" s="100">
        <f t="shared" si="2"/>
        <v>35349042.619999997</v>
      </c>
    </row>
    <row r="93" spans="1:14" ht="14.25" customHeight="1" x14ac:dyDescent="0.25">
      <c r="A93" s="86"/>
      <c r="B93" s="200" t="s">
        <v>155</v>
      </c>
      <c r="C93" s="201"/>
      <c r="D93" s="202"/>
      <c r="E93" s="203"/>
      <c r="F93" s="203"/>
      <c r="G93" s="203"/>
      <c r="H93" s="203"/>
      <c r="I93" s="203"/>
      <c r="J93" s="203"/>
      <c r="K93" s="204"/>
      <c r="L93" s="100">
        <f>L92+L68+L47</f>
        <v>624</v>
      </c>
      <c r="M93" s="100">
        <f t="shared" ref="M93:N93" si="3">M92+M68+M47</f>
        <v>707043722</v>
      </c>
      <c r="N93" s="100">
        <f t="shared" si="3"/>
        <v>1230538746.8200002</v>
      </c>
    </row>
    <row r="95" spans="1:14" ht="18.75" customHeight="1" x14ac:dyDescent="0.25">
      <c r="N95" s="105"/>
    </row>
  </sheetData>
  <mergeCells count="49">
    <mergeCell ref="B47:C47"/>
    <mergeCell ref="B48:N48"/>
    <mergeCell ref="B68:C68"/>
    <mergeCell ref="B69:N69"/>
    <mergeCell ref="B64:N64"/>
    <mergeCell ref="B67:C67"/>
    <mergeCell ref="B55:N55"/>
    <mergeCell ref="B57:C57"/>
    <mergeCell ref="B50:N50"/>
    <mergeCell ref="B54:C54"/>
    <mergeCell ref="D54:K54"/>
    <mergeCell ref="B58:N58"/>
    <mergeCell ref="B60:C60"/>
    <mergeCell ref="B89:N89"/>
    <mergeCell ref="B78:N78"/>
    <mergeCell ref="B85:C85"/>
    <mergeCell ref="D85:K85"/>
    <mergeCell ref="B86:N86"/>
    <mergeCell ref="B88:C88"/>
    <mergeCell ref="D88:K88"/>
    <mergeCell ref="B91:C91"/>
    <mergeCell ref="D91:K91"/>
    <mergeCell ref="B92:C92"/>
    <mergeCell ref="B93:C93"/>
    <mergeCell ref="D93:K93"/>
    <mergeCell ref="B25:N25"/>
    <mergeCell ref="B30:C30"/>
    <mergeCell ref="B31:N31"/>
    <mergeCell ref="B1:N1"/>
    <mergeCell ref="B3:N3"/>
    <mergeCell ref="B20:C20"/>
    <mergeCell ref="B21:N21"/>
    <mergeCell ref="B24:C24"/>
    <mergeCell ref="B44:N44"/>
    <mergeCell ref="B46:C46"/>
    <mergeCell ref="D46:K46"/>
    <mergeCell ref="B36:C36"/>
    <mergeCell ref="D36:K36"/>
    <mergeCell ref="B37:N37"/>
    <mergeCell ref="B43:C43"/>
    <mergeCell ref="D43:K43"/>
    <mergeCell ref="B74:N74"/>
    <mergeCell ref="B77:C77"/>
    <mergeCell ref="D77:K77"/>
    <mergeCell ref="B63:C63"/>
    <mergeCell ref="B61:N61"/>
    <mergeCell ref="B71:N71"/>
    <mergeCell ref="B73:C73"/>
    <mergeCell ref="D73:K73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4"/>
  <sheetViews>
    <sheetView rightToLeft="1" topLeftCell="A28" zoomScale="110" zoomScaleNormal="110" workbookViewId="0">
      <selection activeCell="B31" sqref="B3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11" t="s">
        <v>340</v>
      </c>
      <c r="C1" s="211"/>
      <c r="D1" s="211"/>
      <c r="E1" s="211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5.95" customHeight="1" x14ac:dyDescent="0.25">
      <c r="B3" s="212" t="s">
        <v>58</v>
      </c>
      <c r="C3" s="213"/>
      <c r="D3" s="213"/>
      <c r="E3" s="214"/>
    </row>
    <row r="4" spans="2:8" ht="15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5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5.95" customHeight="1" x14ac:dyDescent="0.25">
      <c r="B6" s="92" t="s">
        <v>141</v>
      </c>
      <c r="C6" s="92" t="s">
        <v>142</v>
      </c>
      <c r="D6" s="57">
        <v>0.05</v>
      </c>
      <c r="E6" s="57">
        <v>0.05</v>
      </c>
    </row>
    <row r="7" spans="2:8" ht="15.95" customHeight="1" x14ac:dyDescent="0.25">
      <c r="B7" s="207" t="s">
        <v>80</v>
      </c>
      <c r="C7" s="208"/>
      <c r="D7" s="208"/>
      <c r="E7" s="209"/>
    </row>
    <row r="8" spans="2:8" ht="15.95" customHeight="1" x14ac:dyDescent="0.25">
      <c r="B8" s="92" t="s">
        <v>85</v>
      </c>
      <c r="C8" s="92" t="s">
        <v>86</v>
      </c>
      <c r="D8" s="57">
        <v>0.5</v>
      </c>
      <c r="E8" s="57">
        <v>0.5</v>
      </c>
    </row>
    <row r="9" spans="2:8" ht="15.95" customHeight="1" x14ac:dyDescent="0.25">
      <c r="B9" s="92" t="s">
        <v>83</v>
      </c>
      <c r="C9" s="92" t="s">
        <v>84</v>
      </c>
      <c r="D9" s="57">
        <v>0.69</v>
      </c>
      <c r="E9" s="57">
        <v>0.69</v>
      </c>
    </row>
    <row r="10" spans="2:8" ht="15.95" customHeight="1" x14ac:dyDescent="0.25">
      <c r="B10" s="92" t="s">
        <v>81</v>
      </c>
      <c r="C10" s="92" t="s">
        <v>82</v>
      </c>
      <c r="D10" s="57">
        <v>0.85</v>
      </c>
      <c r="E10" s="57">
        <v>0.85</v>
      </c>
    </row>
    <row r="11" spans="2:8" ht="15.95" customHeight="1" x14ac:dyDescent="0.25">
      <c r="B11" s="207" t="s">
        <v>87</v>
      </c>
      <c r="C11" s="208"/>
      <c r="D11" s="208"/>
      <c r="E11" s="209"/>
    </row>
    <row r="12" spans="2:8" ht="15.95" customHeight="1" x14ac:dyDescent="0.25">
      <c r="B12" s="92" t="s">
        <v>95</v>
      </c>
      <c r="C12" s="92" t="s">
        <v>96</v>
      </c>
      <c r="D12" s="57">
        <v>0.6</v>
      </c>
      <c r="E12" s="57">
        <v>0.6</v>
      </c>
    </row>
    <row r="13" spans="2:8" ht="15.95" customHeight="1" x14ac:dyDescent="0.25">
      <c r="B13" s="92" t="s">
        <v>170</v>
      </c>
      <c r="C13" s="92" t="s">
        <v>171</v>
      </c>
      <c r="D13" s="93">
        <v>0.65</v>
      </c>
      <c r="E13" s="132">
        <v>0.65</v>
      </c>
      <c r="F13" s="127"/>
      <c r="G13" s="127"/>
      <c r="H13" s="128"/>
    </row>
    <row r="14" spans="2:8" ht="15.95" customHeight="1" x14ac:dyDescent="0.25">
      <c r="B14" s="207" t="s">
        <v>98</v>
      </c>
      <c r="C14" s="208" t="s">
        <v>110</v>
      </c>
      <c r="D14" s="208"/>
      <c r="E14" s="209"/>
    </row>
    <row r="15" spans="2:8" ht="15.95" customHeight="1" x14ac:dyDescent="0.25">
      <c r="B15" s="56" t="s">
        <v>105</v>
      </c>
      <c r="C15" s="56" t="s">
        <v>106</v>
      </c>
      <c r="D15" s="57">
        <v>2.5</v>
      </c>
      <c r="E15" s="60">
        <v>2.5</v>
      </c>
    </row>
    <row r="16" spans="2:8" ht="15.95" customHeight="1" x14ac:dyDescent="0.25">
      <c r="B16" s="56" t="s">
        <v>101</v>
      </c>
      <c r="C16" s="56" t="s">
        <v>102</v>
      </c>
      <c r="D16" s="93">
        <v>2.75</v>
      </c>
      <c r="E16" s="132">
        <v>2.75</v>
      </c>
    </row>
    <row r="17" spans="2:8" ht="15.95" customHeight="1" x14ac:dyDescent="0.25">
      <c r="B17" s="56" t="s">
        <v>174</v>
      </c>
      <c r="C17" s="56" t="s">
        <v>175</v>
      </c>
      <c r="D17" s="93">
        <v>17.399999999999999</v>
      </c>
      <c r="E17" s="132">
        <v>17.399999999999999</v>
      </c>
    </row>
    <row r="18" spans="2:8" ht="15.95" customHeight="1" x14ac:dyDescent="0.25">
      <c r="B18" s="56" t="s">
        <v>305</v>
      </c>
      <c r="C18" s="56" t="s">
        <v>306</v>
      </c>
      <c r="D18" s="93">
        <v>2.0499999999999998</v>
      </c>
      <c r="E18" s="57">
        <v>2.04</v>
      </c>
    </row>
    <row r="19" spans="2:8" ht="15.95" customHeight="1" x14ac:dyDescent="0.25">
      <c r="B19" s="56" t="s">
        <v>176</v>
      </c>
      <c r="C19" s="56" t="s">
        <v>177</v>
      </c>
      <c r="D19" s="57">
        <v>1.85</v>
      </c>
      <c r="E19" s="57">
        <v>1.85</v>
      </c>
      <c r="F19" s="127"/>
      <c r="G19" s="127"/>
      <c r="H19" s="128"/>
    </row>
    <row r="20" spans="2:8" ht="15.95" customHeight="1" x14ac:dyDescent="0.25">
      <c r="B20" s="56" t="s">
        <v>178</v>
      </c>
      <c r="C20" s="56" t="s">
        <v>179</v>
      </c>
      <c r="D20" s="57">
        <v>2.29</v>
      </c>
      <c r="E20" s="132">
        <v>2.29</v>
      </c>
      <c r="F20" s="127"/>
      <c r="G20" s="127"/>
      <c r="H20" s="128"/>
    </row>
    <row r="21" spans="2:8" ht="15.95" customHeight="1" x14ac:dyDescent="0.25">
      <c r="B21" s="207" t="s">
        <v>110</v>
      </c>
      <c r="C21" s="208"/>
      <c r="D21" s="208"/>
      <c r="E21" s="209"/>
    </row>
    <row r="22" spans="2:8" ht="15.95" customHeight="1" x14ac:dyDescent="0.25">
      <c r="B22" s="92" t="s">
        <v>42</v>
      </c>
      <c r="C22" s="92" t="s">
        <v>111</v>
      </c>
      <c r="D22" s="57">
        <v>105</v>
      </c>
      <c r="E22" s="60">
        <v>105</v>
      </c>
    </row>
    <row r="23" spans="2:8" ht="15.95" customHeight="1" x14ac:dyDescent="0.25">
      <c r="B23" s="92" t="s">
        <v>182</v>
      </c>
      <c r="C23" s="92" t="s">
        <v>183</v>
      </c>
      <c r="D23" s="93">
        <v>11.05</v>
      </c>
      <c r="E23" s="117">
        <v>11.05</v>
      </c>
      <c r="F23" s="127"/>
      <c r="G23" s="127"/>
    </row>
    <row r="24" spans="2:8" ht="15.95" customHeight="1" x14ac:dyDescent="0.25">
      <c r="B24" s="212" t="s">
        <v>119</v>
      </c>
      <c r="C24" s="213"/>
      <c r="D24" s="213"/>
      <c r="E24" s="214"/>
    </row>
    <row r="25" spans="2:8" ht="15.95" customHeight="1" x14ac:dyDescent="0.25">
      <c r="B25" s="92" t="s">
        <v>190</v>
      </c>
      <c r="C25" s="92" t="s">
        <v>191</v>
      </c>
      <c r="D25" s="117">
        <v>3.06</v>
      </c>
      <c r="E25" s="117">
        <v>3.06</v>
      </c>
    </row>
    <row r="26" spans="2:8" ht="15.95" customHeight="1" x14ac:dyDescent="0.25">
      <c r="B26" s="92" t="s">
        <v>186</v>
      </c>
      <c r="C26" s="92" t="s">
        <v>187</v>
      </c>
      <c r="D26" s="117">
        <v>0.36</v>
      </c>
      <c r="E26" s="117">
        <v>0.36</v>
      </c>
    </row>
    <row r="27" spans="2:8" ht="15.95" customHeight="1" x14ac:dyDescent="0.25">
      <c r="B27" s="92" t="s">
        <v>329</v>
      </c>
      <c r="C27" s="92" t="s">
        <v>330</v>
      </c>
      <c r="D27" s="57">
        <v>6.45</v>
      </c>
      <c r="E27" s="57">
        <v>6.45</v>
      </c>
      <c r="F27" s="127"/>
      <c r="G27" s="127"/>
    </row>
    <row r="28" spans="2:8" ht="15.95" customHeight="1" x14ac:dyDescent="0.25">
      <c r="B28" s="92" t="s">
        <v>120</v>
      </c>
      <c r="C28" s="92" t="s">
        <v>121</v>
      </c>
      <c r="D28" s="57">
        <v>4.5999999999999996</v>
      </c>
      <c r="E28" s="57">
        <v>4.5999999999999996</v>
      </c>
      <c r="F28" s="127"/>
      <c r="G28" s="127"/>
    </row>
    <row r="29" spans="2:8" ht="15.95" customHeight="1" x14ac:dyDescent="0.25">
      <c r="B29" s="92" t="s">
        <v>188</v>
      </c>
      <c r="C29" s="92" t="s">
        <v>189</v>
      </c>
      <c r="D29" s="57">
        <v>10</v>
      </c>
      <c r="E29" s="57">
        <v>10</v>
      </c>
      <c r="F29" s="127"/>
      <c r="G29" s="127"/>
    </row>
    <row r="30" spans="2:8" ht="18.75" customHeight="1" x14ac:dyDescent="0.25">
      <c r="B30" s="218" t="s">
        <v>339</v>
      </c>
      <c r="C30" s="218"/>
      <c r="D30" s="218"/>
      <c r="E30" s="218"/>
    </row>
    <row r="31" spans="2:8" ht="18" customHeight="1" x14ac:dyDescent="0.25">
      <c r="B31" s="58" t="s">
        <v>46</v>
      </c>
      <c r="C31" s="58" t="s">
        <v>47</v>
      </c>
      <c r="D31" s="58" t="s">
        <v>156</v>
      </c>
      <c r="E31" s="58" t="s">
        <v>157</v>
      </c>
    </row>
    <row r="32" spans="2:8" ht="20.100000000000001" customHeight="1" x14ac:dyDescent="0.25">
      <c r="B32" s="206" t="s">
        <v>58</v>
      </c>
      <c r="C32" s="206"/>
      <c r="D32" s="206"/>
      <c r="E32" s="206"/>
    </row>
    <row r="33" spans="2:5" ht="20.100000000000001" customHeight="1" x14ac:dyDescent="0.25">
      <c r="B33" s="56" t="s">
        <v>192</v>
      </c>
      <c r="C33" s="56" t="s">
        <v>193</v>
      </c>
      <c r="D33" s="57">
        <v>1</v>
      </c>
      <c r="E33" s="57">
        <v>1</v>
      </c>
    </row>
    <row r="34" spans="2:5" ht="20.100000000000001" customHeight="1" x14ac:dyDescent="0.25">
      <c r="B34" s="56" t="s">
        <v>194</v>
      </c>
      <c r="C34" s="56" t="s">
        <v>195</v>
      </c>
      <c r="D34" s="57">
        <v>0.94</v>
      </c>
      <c r="E34" s="57">
        <v>0.94</v>
      </c>
    </row>
    <row r="35" spans="2:5" ht="20.100000000000001" customHeight="1" x14ac:dyDescent="0.25">
      <c r="B35" s="61" t="s">
        <v>196</v>
      </c>
      <c r="C35" s="62" t="s">
        <v>197</v>
      </c>
      <c r="D35" s="57">
        <v>1</v>
      </c>
      <c r="E35" s="57">
        <v>1</v>
      </c>
    </row>
    <row r="36" spans="2:5" ht="20.100000000000001" customHeight="1" x14ac:dyDescent="0.25">
      <c r="B36" s="63" t="s">
        <v>198</v>
      </c>
      <c r="C36" s="63" t="s">
        <v>199</v>
      </c>
      <c r="D36" s="64">
        <v>1</v>
      </c>
      <c r="E36" s="64">
        <v>1</v>
      </c>
    </row>
    <row r="37" spans="2:5" ht="20.100000000000001" customHeight="1" x14ac:dyDescent="0.25">
      <c r="B37" s="56" t="s">
        <v>200</v>
      </c>
      <c r="C37" s="56" t="s">
        <v>201</v>
      </c>
      <c r="D37" s="64">
        <v>0.75</v>
      </c>
      <c r="E37" s="64">
        <v>0.75</v>
      </c>
    </row>
    <row r="38" spans="2:5" ht="20.100000000000001" customHeight="1" x14ac:dyDescent="0.25">
      <c r="B38" s="56" t="s">
        <v>202</v>
      </c>
      <c r="C38" s="56" t="s">
        <v>203</v>
      </c>
      <c r="D38" s="57">
        <v>0.09</v>
      </c>
      <c r="E38" s="64">
        <v>0.09</v>
      </c>
    </row>
    <row r="39" spans="2:5" ht="20.100000000000001" customHeight="1" x14ac:dyDescent="0.25">
      <c r="B39" s="56" t="s">
        <v>208</v>
      </c>
      <c r="C39" s="56" t="s">
        <v>209</v>
      </c>
      <c r="D39" s="57">
        <v>1</v>
      </c>
      <c r="E39" s="64">
        <v>1</v>
      </c>
    </row>
    <row r="40" spans="2:5" ht="20.100000000000001" customHeight="1" x14ac:dyDescent="0.25">
      <c r="B40" s="56" t="s">
        <v>210</v>
      </c>
      <c r="C40" s="56" t="s">
        <v>211</v>
      </c>
      <c r="D40" s="57">
        <v>1</v>
      </c>
      <c r="E40" s="64">
        <v>1</v>
      </c>
    </row>
    <row r="41" spans="2:5" ht="20.100000000000001" customHeight="1" x14ac:dyDescent="0.25">
      <c r="B41" s="56" t="s">
        <v>212</v>
      </c>
      <c r="C41" s="56" t="s">
        <v>213</v>
      </c>
      <c r="D41" s="57">
        <v>1</v>
      </c>
      <c r="E41" s="57">
        <v>1</v>
      </c>
    </row>
    <row r="42" spans="2:5" ht="20.100000000000001" customHeight="1" x14ac:dyDescent="0.25">
      <c r="B42" s="56" t="s">
        <v>124</v>
      </c>
      <c r="C42" s="56" t="s">
        <v>125</v>
      </c>
      <c r="D42" s="57">
        <v>0.85</v>
      </c>
      <c r="E42" s="60">
        <v>0.85</v>
      </c>
    </row>
    <row r="43" spans="2:5" ht="20.100000000000001" customHeight="1" x14ac:dyDescent="0.25">
      <c r="B43" s="56" t="s">
        <v>126</v>
      </c>
      <c r="C43" s="56" t="s">
        <v>127</v>
      </c>
      <c r="D43" s="57">
        <v>0.05</v>
      </c>
      <c r="E43" s="57">
        <v>0.05</v>
      </c>
    </row>
    <row r="44" spans="2:5" ht="20.100000000000001" customHeight="1" x14ac:dyDescent="0.25">
      <c r="B44" s="56" t="s">
        <v>204</v>
      </c>
      <c r="C44" s="56" t="s">
        <v>205</v>
      </c>
      <c r="D44" s="57">
        <v>0.1</v>
      </c>
      <c r="E44" s="57">
        <v>0.1</v>
      </c>
    </row>
    <row r="45" spans="2:5" ht="20.100000000000001" customHeight="1" x14ac:dyDescent="0.25">
      <c r="B45" s="56" t="s">
        <v>324</v>
      </c>
      <c r="C45" s="56" t="s">
        <v>325</v>
      </c>
      <c r="D45" s="57">
        <v>0.11</v>
      </c>
      <c r="E45" s="57">
        <v>0.11</v>
      </c>
    </row>
    <row r="46" spans="2:5" ht="20.100000000000001" customHeight="1" x14ac:dyDescent="0.25">
      <c r="B46" s="56" t="s">
        <v>128</v>
      </c>
      <c r="C46" s="56" t="s">
        <v>129</v>
      </c>
      <c r="D46" s="129">
        <v>0.25</v>
      </c>
      <c r="E46" s="57">
        <v>0.25</v>
      </c>
    </row>
    <row r="47" spans="2:5" ht="20.100000000000001" customHeight="1" x14ac:dyDescent="0.25">
      <c r="B47" s="56" t="s">
        <v>331</v>
      </c>
      <c r="C47" s="56" t="s">
        <v>332</v>
      </c>
      <c r="D47" s="129">
        <v>1</v>
      </c>
      <c r="E47" s="57">
        <v>1</v>
      </c>
    </row>
    <row r="48" spans="2:5" ht="20.25" customHeight="1" x14ac:dyDescent="0.25">
      <c r="B48" s="205" t="s">
        <v>339</v>
      </c>
      <c r="C48" s="205"/>
      <c r="D48" s="205"/>
      <c r="E48" s="205"/>
    </row>
    <row r="49" spans="2:5" ht="20.25" customHeight="1" x14ac:dyDescent="0.25">
      <c r="B49" s="58" t="s">
        <v>46</v>
      </c>
      <c r="C49" s="58" t="s">
        <v>47</v>
      </c>
      <c r="D49" s="58" t="s">
        <v>156</v>
      </c>
      <c r="E49" s="58" t="s">
        <v>157</v>
      </c>
    </row>
    <row r="50" spans="2:5" ht="18.95" customHeight="1" x14ac:dyDescent="0.25">
      <c r="B50" s="207"/>
      <c r="C50" s="208"/>
      <c r="D50" s="208"/>
      <c r="E50" s="209"/>
    </row>
    <row r="51" spans="2:5" ht="18.95" customHeight="1" x14ac:dyDescent="0.25">
      <c r="B51" s="56" t="s">
        <v>307</v>
      </c>
      <c r="C51" s="56" t="s">
        <v>308</v>
      </c>
      <c r="D51" s="129">
        <v>0.82</v>
      </c>
      <c r="E51" s="57">
        <v>0.82</v>
      </c>
    </row>
    <row r="52" spans="2:5" ht="18.95" customHeight="1" x14ac:dyDescent="0.25">
      <c r="B52" s="207" t="s">
        <v>328</v>
      </c>
      <c r="C52" s="208"/>
      <c r="D52" s="208"/>
      <c r="E52" s="209"/>
    </row>
    <row r="53" spans="2:5" ht="18.95" customHeight="1" x14ac:dyDescent="0.25">
      <c r="B53" s="63" t="s">
        <v>214</v>
      </c>
      <c r="C53" s="63" t="s">
        <v>215</v>
      </c>
      <c r="D53" s="57">
        <v>1.2</v>
      </c>
      <c r="E53" s="64">
        <v>1.2</v>
      </c>
    </row>
    <row r="54" spans="2:5" ht="18.95" customHeight="1" x14ac:dyDescent="0.25">
      <c r="B54" s="215" t="s">
        <v>87</v>
      </c>
      <c r="C54" s="216"/>
      <c r="D54" s="216"/>
      <c r="E54" s="217"/>
    </row>
    <row r="55" spans="2:5" ht="18.95" customHeight="1" x14ac:dyDescent="0.25">
      <c r="B55" s="56" t="s">
        <v>216</v>
      </c>
      <c r="C55" s="56" t="s">
        <v>217</v>
      </c>
      <c r="D55" s="57">
        <v>1</v>
      </c>
      <c r="E55" s="64">
        <v>1</v>
      </c>
    </row>
    <row r="56" spans="2:5" ht="18.95" customHeight="1" x14ac:dyDescent="0.25">
      <c r="B56" s="210" t="s">
        <v>98</v>
      </c>
      <c r="C56" s="210"/>
      <c r="D56" s="210"/>
      <c r="E56" s="210"/>
    </row>
    <row r="57" spans="2:5" ht="18.95" customHeight="1" x14ac:dyDescent="0.25">
      <c r="B57" s="56" t="s">
        <v>220</v>
      </c>
      <c r="C57" s="56" t="s">
        <v>221</v>
      </c>
      <c r="D57" s="57">
        <v>100</v>
      </c>
      <c r="E57" s="59">
        <v>100</v>
      </c>
    </row>
    <row r="58" spans="2:5" ht="18.95" customHeight="1" x14ac:dyDescent="0.25">
      <c r="B58" s="56" t="s">
        <v>222</v>
      </c>
      <c r="C58" s="56" t="s">
        <v>223</v>
      </c>
      <c r="D58" s="57">
        <v>3.3</v>
      </c>
      <c r="E58" s="126">
        <v>3.3</v>
      </c>
    </row>
    <row r="59" spans="2:5" ht="18.95" customHeight="1" x14ac:dyDescent="0.25">
      <c r="B59" s="206" t="s">
        <v>119</v>
      </c>
      <c r="C59" s="206"/>
      <c r="D59" s="206"/>
      <c r="E59" s="206"/>
    </row>
    <row r="60" spans="2:5" ht="18.95" customHeight="1" x14ac:dyDescent="0.25">
      <c r="B60" s="63" t="s">
        <v>224</v>
      </c>
      <c r="C60" s="63" t="s">
        <v>225</v>
      </c>
      <c r="D60" s="64" t="s">
        <v>226</v>
      </c>
      <c r="E60" s="64" t="s">
        <v>226</v>
      </c>
    </row>
    <row r="61" spans="2:5" ht="15.75" x14ac:dyDescent="0.25">
      <c r="B61" s="205" t="s">
        <v>338</v>
      </c>
      <c r="C61" s="205"/>
      <c r="D61" s="205"/>
      <c r="E61" s="205"/>
    </row>
    <row r="62" spans="2:5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5" ht="18.95" customHeight="1" x14ac:dyDescent="0.25">
      <c r="B63" s="206" t="s">
        <v>58</v>
      </c>
      <c r="C63" s="206"/>
      <c r="D63" s="206"/>
      <c r="E63" s="206"/>
    </row>
    <row r="64" spans="2:5" x14ac:dyDescent="0.25">
      <c r="B64" s="92" t="s">
        <v>322</v>
      </c>
      <c r="C64" s="92" t="s">
        <v>323</v>
      </c>
      <c r="D64" s="108">
        <v>1</v>
      </c>
      <c r="E64" s="117">
        <v>1</v>
      </c>
    </row>
  </sheetData>
  <mergeCells count="17">
    <mergeCell ref="B21:E21"/>
    <mergeCell ref="B54:E54"/>
    <mergeCell ref="B24:E24"/>
    <mergeCell ref="B30:E30"/>
    <mergeCell ref="B32:E32"/>
    <mergeCell ref="B48:E48"/>
    <mergeCell ref="B52:E52"/>
    <mergeCell ref="B1:E1"/>
    <mergeCell ref="B3:E3"/>
    <mergeCell ref="B11:E11"/>
    <mergeCell ref="B7:E7"/>
    <mergeCell ref="B14:E14"/>
    <mergeCell ref="B61:E61"/>
    <mergeCell ref="B59:E59"/>
    <mergeCell ref="B50:E50"/>
    <mergeCell ref="B56:E56"/>
    <mergeCell ref="B63:E6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rightToLeft="1" workbookViewId="0">
      <selection activeCell="I13" sqref="I13"/>
    </sheetView>
  </sheetViews>
  <sheetFormatPr defaultRowHeight="18.75" x14ac:dyDescent="0.3"/>
  <cols>
    <col min="1" max="1" width="3.25" style="122" customWidth="1"/>
    <col min="2" max="2" width="22.125" style="123" bestFit="1" customWidth="1"/>
    <col min="3" max="3" width="10.875" style="123" customWidth="1"/>
    <col min="4" max="4" width="10.125" style="123" customWidth="1"/>
    <col min="5" max="5" width="15" style="123" customWidth="1"/>
    <col min="6" max="6" width="18.125" style="123" customWidth="1"/>
    <col min="7" max="256" width="9" style="122"/>
    <col min="257" max="257" width="3.25" style="122" customWidth="1"/>
    <col min="258" max="258" width="22.125" style="122" bestFit="1" customWidth="1"/>
    <col min="259" max="259" width="10.875" style="122" customWidth="1"/>
    <col min="260" max="260" width="10.125" style="122" customWidth="1"/>
    <col min="261" max="261" width="14.25" style="122" customWidth="1"/>
    <col min="262" max="262" width="18.125" style="122" customWidth="1"/>
    <col min="263" max="512" width="9" style="122"/>
    <col min="513" max="513" width="3.25" style="122" customWidth="1"/>
    <col min="514" max="514" width="22.125" style="122" bestFit="1" customWidth="1"/>
    <col min="515" max="515" width="10.875" style="122" customWidth="1"/>
    <col min="516" max="516" width="10.125" style="122" customWidth="1"/>
    <col min="517" max="517" width="14.25" style="122" customWidth="1"/>
    <col min="518" max="518" width="18.125" style="122" customWidth="1"/>
    <col min="519" max="768" width="9" style="122"/>
    <col min="769" max="769" width="3.25" style="122" customWidth="1"/>
    <col min="770" max="770" width="22.125" style="122" bestFit="1" customWidth="1"/>
    <col min="771" max="771" width="10.875" style="122" customWidth="1"/>
    <col min="772" max="772" width="10.125" style="122" customWidth="1"/>
    <col min="773" max="773" width="14.25" style="122" customWidth="1"/>
    <col min="774" max="774" width="18.125" style="122" customWidth="1"/>
    <col min="775" max="1024" width="9" style="122"/>
    <col min="1025" max="1025" width="3.25" style="122" customWidth="1"/>
    <col min="1026" max="1026" width="22.125" style="122" bestFit="1" customWidth="1"/>
    <col min="1027" max="1027" width="10.875" style="122" customWidth="1"/>
    <col min="1028" max="1028" width="10.125" style="122" customWidth="1"/>
    <col min="1029" max="1029" width="14.25" style="122" customWidth="1"/>
    <col min="1030" max="1030" width="18.125" style="122" customWidth="1"/>
    <col min="1031" max="1280" width="9" style="122"/>
    <col min="1281" max="1281" width="3.25" style="122" customWidth="1"/>
    <col min="1282" max="1282" width="22.125" style="122" bestFit="1" customWidth="1"/>
    <col min="1283" max="1283" width="10.875" style="122" customWidth="1"/>
    <col min="1284" max="1284" width="10.125" style="122" customWidth="1"/>
    <col min="1285" max="1285" width="14.25" style="122" customWidth="1"/>
    <col min="1286" max="1286" width="18.125" style="122" customWidth="1"/>
    <col min="1287" max="1536" width="9" style="122"/>
    <col min="1537" max="1537" width="3.25" style="122" customWidth="1"/>
    <col min="1538" max="1538" width="22.125" style="122" bestFit="1" customWidth="1"/>
    <col min="1539" max="1539" width="10.875" style="122" customWidth="1"/>
    <col min="1540" max="1540" width="10.125" style="122" customWidth="1"/>
    <col min="1541" max="1541" width="14.25" style="122" customWidth="1"/>
    <col min="1542" max="1542" width="18.125" style="122" customWidth="1"/>
    <col min="1543" max="1792" width="9" style="122"/>
    <col min="1793" max="1793" width="3.25" style="122" customWidth="1"/>
    <col min="1794" max="1794" width="22.125" style="122" bestFit="1" customWidth="1"/>
    <col min="1795" max="1795" width="10.875" style="122" customWidth="1"/>
    <col min="1796" max="1796" width="10.125" style="122" customWidth="1"/>
    <col min="1797" max="1797" width="14.25" style="122" customWidth="1"/>
    <col min="1798" max="1798" width="18.125" style="122" customWidth="1"/>
    <col min="1799" max="2048" width="9" style="122"/>
    <col min="2049" max="2049" width="3.25" style="122" customWidth="1"/>
    <col min="2050" max="2050" width="22.125" style="122" bestFit="1" customWidth="1"/>
    <col min="2051" max="2051" width="10.875" style="122" customWidth="1"/>
    <col min="2052" max="2052" width="10.125" style="122" customWidth="1"/>
    <col min="2053" max="2053" width="14.25" style="122" customWidth="1"/>
    <col min="2054" max="2054" width="18.125" style="122" customWidth="1"/>
    <col min="2055" max="2304" width="9" style="122"/>
    <col min="2305" max="2305" width="3.25" style="122" customWidth="1"/>
    <col min="2306" max="2306" width="22.125" style="122" bestFit="1" customWidth="1"/>
    <col min="2307" max="2307" width="10.875" style="122" customWidth="1"/>
    <col min="2308" max="2308" width="10.125" style="122" customWidth="1"/>
    <col min="2309" max="2309" width="14.25" style="122" customWidth="1"/>
    <col min="2310" max="2310" width="18.125" style="122" customWidth="1"/>
    <col min="2311" max="2560" width="9" style="122"/>
    <col min="2561" max="2561" width="3.25" style="122" customWidth="1"/>
    <col min="2562" max="2562" width="22.125" style="122" bestFit="1" customWidth="1"/>
    <col min="2563" max="2563" width="10.875" style="122" customWidth="1"/>
    <col min="2564" max="2564" width="10.125" style="122" customWidth="1"/>
    <col min="2565" max="2565" width="14.25" style="122" customWidth="1"/>
    <col min="2566" max="2566" width="18.125" style="122" customWidth="1"/>
    <col min="2567" max="2816" width="9" style="122"/>
    <col min="2817" max="2817" width="3.25" style="122" customWidth="1"/>
    <col min="2818" max="2818" width="22.125" style="122" bestFit="1" customWidth="1"/>
    <col min="2819" max="2819" width="10.875" style="122" customWidth="1"/>
    <col min="2820" max="2820" width="10.125" style="122" customWidth="1"/>
    <col min="2821" max="2821" width="14.25" style="122" customWidth="1"/>
    <col min="2822" max="2822" width="18.125" style="122" customWidth="1"/>
    <col min="2823" max="3072" width="9" style="122"/>
    <col min="3073" max="3073" width="3.25" style="122" customWidth="1"/>
    <col min="3074" max="3074" width="22.125" style="122" bestFit="1" customWidth="1"/>
    <col min="3075" max="3075" width="10.875" style="122" customWidth="1"/>
    <col min="3076" max="3076" width="10.125" style="122" customWidth="1"/>
    <col min="3077" max="3077" width="14.25" style="122" customWidth="1"/>
    <col min="3078" max="3078" width="18.125" style="122" customWidth="1"/>
    <col min="3079" max="3328" width="9" style="122"/>
    <col min="3329" max="3329" width="3.25" style="122" customWidth="1"/>
    <col min="3330" max="3330" width="22.125" style="122" bestFit="1" customWidth="1"/>
    <col min="3331" max="3331" width="10.875" style="122" customWidth="1"/>
    <col min="3332" max="3332" width="10.125" style="122" customWidth="1"/>
    <col min="3333" max="3333" width="14.25" style="122" customWidth="1"/>
    <col min="3334" max="3334" width="18.125" style="122" customWidth="1"/>
    <col min="3335" max="3584" width="9" style="122"/>
    <col min="3585" max="3585" width="3.25" style="122" customWidth="1"/>
    <col min="3586" max="3586" width="22.125" style="122" bestFit="1" customWidth="1"/>
    <col min="3587" max="3587" width="10.875" style="122" customWidth="1"/>
    <col min="3588" max="3588" width="10.125" style="122" customWidth="1"/>
    <col min="3589" max="3589" width="14.25" style="122" customWidth="1"/>
    <col min="3590" max="3590" width="18.125" style="122" customWidth="1"/>
    <col min="3591" max="3840" width="9" style="122"/>
    <col min="3841" max="3841" width="3.25" style="122" customWidth="1"/>
    <col min="3842" max="3842" width="22.125" style="122" bestFit="1" customWidth="1"/>
    <col min="3843" max="3843" width="10.875" style="122" customWidth="1"/>
    <col min="3844" max="3844" width="10.125" style="122" customWidth="1"/>
    <col min="3845" max="3845" width="14.25" style="122" customWidth="1"/>
    <col min="3846" max="3846" width="18.125" style="122" customWidth="1"/>
    <col min="3847" max="4096" width="9" style="122"/>
    <col min="4097" max="4097" width="3.25" style="122" customWidth="1"/>
    <col min="4098" max="4098" width="22.125" style="122" bestFit="1" customWidth="1"/>
    <col min="4099" max="4099" width="10.875" style="122" customWidth="1"/>
    <col min="4100" max="4100" width="10.125" style="122" customWidth="1"/>
    <col min="4101" max="4101" width="14.25" style="122" customWidth="1"/>
    <col min="4102" max="4102" width="18.125" style="122" customWidth="1"/>
    <col min="4103" max="4352" width="9" style="122"/>
    <col min="4353" max="4353" width="3.25" style="122" customWidth="1"/>
    <col min="4354" max="4354" width="22.125" style="122" bestFit="1" customWidth="1"/>
    <col min="4355" max="4355" width="10.875" style="122" customWidth="1"/>
    <col min="4356" max="4356" width="10.125" style="122" customWidth="1"/>
    <col min="4357" max="4357" width="14.25" style="122" customWidth="1"/>
    <col min="4358" max="4358" width="18.125" style="122" customWidth="1"/>
    <col min="4359" max="4608" width="9" style="122"/>
    <col min="4609" max="4609" width="3.25" style="122" customWidth="1"/>
    <col min="4610" max="4610" width="22.125" style="122" bestFit="1" customWidth="1"/>
    <col min="4611" max="4611" width="10.875" style="122" customWidth="1"/>
    <col min="4612" max="4612" width="10.125" style="122" customWidth="1"/>
    <col min="4613" max="4613" width="14.25" style="122" customWidth="1"/>
    <col min="4614" max="4614" width="18.125" style="122" customWidth="1"/>
    <col min="4615" max="4864" width="9" style="122"/>
    <col min="4865" max="4865" width="3.25" style="122" customWidth="1"/>
    <col min="4866" max="4866" width="22.125" style="122" bestFit="1" customWidth="1"/>
    <col min="4867" max="4867" width="10.875" style="122" customWidth="1"/>
    <col min="4868" max="4868" width="10.125" style="122" customWidth="1"/>
    <col min="4869" max="4869" width="14.25" style="122" customWidth="1"/>
    <col min="4870" max="4870" width="18.125" style="122" customWidth="1"/>
    <col min="4871" max="5120" width="9" style="122"/>
    <col min="5121" max="5121" width="3.25" style="122" customWidth="1"/>
    <col min="5122" max="5122" width="22.125" style="122" bestFit="1" customWidth="1"/>
    <col min="5123" max="5123" width="10.875" style="122" customWidth="1"/>
    <col min="5124" max="5124" width="10.125" style="122" customWidth="1"/>
    <col min="5125" max="5125" width="14.25" style="122" customWidth="1"/>
    <col min="5126" max="5126" width="18.125" style="122" customWidth="1"/>
    <col min="5127" max="5376" width="9" style="122"/>
    <col min="5377" max="5377" width="3.25" style="122" customWidth="1"/>
    <col min="5378" max="5378" width="22.125" style="122" bestFit="1" customWidth="1"/>
    <col min="5379" max="5379" width="10.875" style="122" customWidth="1"/>
    <col min="5380" max="5380" width="10.125" style="122" customWidth="1"/>
    <col min="5381" max="5381" width="14.25" style="122" customWidth="1"/>
    <col min="5382" max="5382" width="18.125" style="122" customWidth="1"/>
    <col min="5383" max="5632" width="9" style="122"/>
    <col min="5633" max="5633" width="3.25" style="122" customWidth="1"/>
    <col min="5634" max="5634" width="22.125" style="122" bestFit="1" customWidth="1"/>
    <col min="5635" max="5635" width="10.875" style="122" customWidth="1"/>
    <col min="5636" max="5636" width="10.125" style="122" customWidth="1"/>
    <col min="5637" max="5637" width="14.25" style="122" customWidth="1"/>
    <col min="5638" max="5638" width="18.125" style="122" customWidth="1"/>
    <col min="5639" max="5888" width="9" style="122"/>
    <col min="5889" max="5889" width="3.25" style="122" customWidth="1"/>
    <col min="5890" max="5890" width="22.125" style="122" bestFit="1" customWidth="1"/>
    <col min="5891" max="5891" width="10.875" style="122" customWidth="1"/>
    <col min="5892" max="5892" width="10.125" style="122" customWidth="1"/>
    <col min="5893" max="5893" width="14.25" style="122" customWidth="1"/>
    <col min="5894" max="5894" width="18.125" style="122" customWidth="1"/>
    <col min="5895" max="6144" width="9" style="122"/>
    <col min="6145" max="6145" width="3.25" style="122" customWidth="1"/>
    <col min="6146" max="6146" width="22.125" style="122" bestFit="1" customWidth="1"/>
    <col min="6147" max="6147" width="10.875" style="122" customWidth="1"/>
    <col min="6148" max="6148" width="10.125" style="122" customWidth="1"/>
    <col min="6149" max="6149" width="14.25" style="122" customWidth="1"/>
    <col min="6150" max="6150" width="18.125" style="122" customWidth="1"/>
    <col min="6151" max="6400" width="9" style="122"/>
    <col min="6401" max="6401" width="3.25" style="122" customWidth="1"/>
    <col min="6402" max="6402" width="22.125" style="122" bestFit="1" customWidth="1"/>
    <col min="6403" max="6403" width="10.875" style="122" customWidth="1"/>
    <col min="6404" max="6404" width="10.125" style="122" customWidth="1"/>
    <col min="6405" max="6405" width="14.25" style="122" customWidth="1"/>
    <col min="6406" max="6406" width="18.125" style="122" customWidth="1"/>
    <col min="6407" max="6656" width="9" style="122"/>
    <col min="6657" max="6657" width="3.25" style="122" customWidth="1"/>
    <col min="6658" max="6658" width="22.125" style="122" bestFit="1" customWidth="1"/>
    <col min="6659" max="6659" width="10.875" style="122" customWidth="1"/>
    <col min="6660" max="6660" width="10.125" style="122" customWidth="1"/>
    <col min="6661" max="6661" width="14.25" style="122" customWidth="1"/>
    <col min="6662" max="6662" width="18.125" style="122" customWidth="1"/>
    <col min="6663" max="6912" width="9" style="122"/>
    <col min="6913" max="6913" width="3.25" style="122" customWidth="1"/>
    <col min="6914" max="6914" width="22.125" style="122" bestFit="1" customWidth="1"/>
    <col min="6915" max="6915" width="10.875" style="122" customWidth="1"/>
    <col min="6916" max="6916" width="10.125" style="122" customWidth="1"/>
    <col min="6917" max="6917" width="14.25" style="122" customWidth="1"/>
    <col min="6918" max="6918" width="18.125" style="122" customWidth="1"/>
    <col min="6919" max="7168" width="9" style="122"/>
    <col min="7169" max="7169" width="3.25" style="122" customWidth="1"/>
    <col min="7170" max="7170" width="22.125" style="122" bestFit="1" customWidth="1"/>
    <col min="7171" max="7171" width="10.875" style="122" customWidth="1"/>
    <col min="7172" max="7172" width="10.125" style="122" customWidth="1"/>
    <col min="7173" max="7173" width="14.25" style="122" customWidth="1"/>
    <col min="7174" max="7174" width="18.125" style="122" customWidth="1"/>
    <col min="7175" max="7424" width="9" style="122"/>
    <col min="7425" max="7425" width="3.25" style="122" customWidth="1"/>
    <col min="7426" max="7426" width="22.125" style="122" bestFit="1" customWidth="1"/>
    <col min="7427" max="7427" width="10.875" style="122" customWidth="1"/>
    <col min="7428" max="7428" width="10.125" style="122" customWidth="1"/>
    <col min="7429" max="7429" width="14.25" style="122" customWidth="1"/>
    <col min="7430" max="7430" width="18.125" style="122" customWidth="1"/>
    <col min="7431" max="7680" width="9" style="122"/>
    <col min="7681" max="7681" width="3.25" style="122" customWidth="1"/>
    <col min="7682" max="7682" width="22.125" style="122" bestFit="1" customWidth="1"/>
    <col min="7683" max="7683" width="10.875" style="122" customWidth="1"/>
    <col min="7684" max="7684" width="10.125" style="122" customWidth="1"/>
    <col min="7685" max="7685" width="14.25" style="122" customWidth="1"/>
    <col min="7686" max="7686" width="18.125" style="122" customWidth="1"/>
    <col min="7687" max="7936" width="9" style="122"/>
    <col min="7937" max="7937" width="3.25" style="122" customWidth="1"/>
    <col min="7938" max="7938" width="22.125" style="122" bestFit="1" customWidth="1"/>
    <col min="7939" max="7939" width="10.875" style="122" customWidth="1"/>
    <col min="7940" max="7940" width="10.125" style="122" customWidth="1"/>
    <col min="7941" max="7941" width="14.25" style="122" customWidth="1"/>
    <col min="7942" max="7942" width="18.125" style="122" customWidth="1"/>
    <col min="7943" max="8192" width="9" style="122"/>
    <col min="8193" max="8193" width="3.25" style="122" customWidth="1"/>
    <col min="8194" max="8194" width="22.125" style="122" bestFit="1" customWidth="1"/>
    <col min="8195" max="8195" width="10.875" style="122" customWidth="1"/>
    <col min="8196" max="8196" width="10.125" style="122" customWidth="1"/>
    <col min="8197" max="8197" width="14.25" style="122" customWidth="1"/>
    <col min="8198" max="8198" width="18.125" style="122" customWidth="1"/>
    <col min="8199" max="8448" width="9" style="122"/>
    <col min="8449" max="8449" width="3.25" style="122" customWidth="1"/>
    <col min="8450" max="8450" width="22.125" style="122" bestFit="1" customWidth="1"/>
    <col min="8451" max="8451" width="10.875" style="122" customWidth="1"/>
    <col min="8452" max="8452" width="10.125" style="122" customWidth="1"/>
    <col min="8453" max="8453" width="14.25" style="122" customWidth="1"/>
    <col min="8454" max="8454" width="18.125" style="122" customWidth="1"/>
    <col min="8455" max="8704" width="9" style="122"/>
    <col min="8705" max="8705" width="3.25" style="122" customWidth="1"/>
    <col min="8706" max="8706" width="22.125" style="122" bestFit="1" customWidth="1"/>
    <col min="8707" max="8707" width="10.875" style="122" customWidth="1"/>
    <col min="8708" max="8708" width="10.125" style="122" customWidth="1"/>
    <col min="8709" max="8709" width="14.25" style="122" customWidth="1"/>
    <col min="8710" max="8710" width="18.125" style="122" customWidth="1"/>
    <col min="8711" max="8960" width="9" style="122"/>
    <col min="8961" max="8961" width="3.25" style="122" customWidth="1"/>
    <col min="8962" max="8962" width="22.125" style="122" bestFit="1" customWidth="1"/>
    <col min="8963" max="8963" width="10.875" style="122" customWidth="1"/>
    <col min="8964" max="8964" width="10.125" style="122" customWidth="1"/>
    <col min="8965" max="8965" width="14.25" style="122" customWidth="1"/>
    <col min="8966" max="8966" width="18.125" style="122" customWidth="1"/>
    <col min="8967" max="9216" width="9" style="122"/>
    <col min="9217" max="9217" width="3.25" style="122" customWidth="1"/>
    <col min="9218" max="9218" width="22.125" style="122" bestFit="1" customWidth="1"/>
    <col min="9219" max="9219" width="10.875" style="122" customWidth="1"/>
    <col min="9220" max="9220" width="10.125" style="122" customWidth="1"/>
    <col min="9221" max="9221" width="14.25" style="122" customWidth="1"/>
    <col min="9222" max="9222" width="18.125" style="122" customWidth="1"/>
    <col min="9223" max="9472" width="9" style="122"/>
    <col min="9473" max="9473" width="3.25" style="122" customWidth="1"/>
    <col min="9474" max="9474" width="22.125" style="122" bestFit="1" customWidth="1"/>
    <col min="9475" max="9475" width="10.875" style="122" customWidth="1"/>
    <col min="9476" max="9476" width="10.125" style="122" customWidth="1"/>
    <col min="9477" max="9477" width="14.25" style="122" customWidth="1"/>
    <col min="9478" max="9478" width="18.125" style="122" customWidth="1"/>
    <col min="9479" max="9728" width="9" style="122"/>
    <col min="9729" max="9729" width="3.25" style="122" customWidth="1"/>
    <col min="9730" max="9730" width="22.125" style="122" bestFit="1" customWidth="1"/>
    <col min="9731" max="9731" width="10.875" style="122" customWidth="1"/>
    <col min="9732" max="9732" width="10.125" style="122" customWidth="1"/>
    <col min="9733" max="9733" width="14.25" style="122" customWidth="1"/>
    <col min="9734" max="9734" width="18.125" style="122" customWidth="1"/>
    <col min="9735" max="9984" width="9" style="122"/>
    <col min="9985" max="9985" width="3.25" style="122" customWidth="1"/>
    <col min="9986" max="9986" width="22.125" style="122" bestFit="1" customWidth="1"/>
    <col min="9987" max="9987" width="10.875" style="122" customWidth="1"/>
    <col min="9988" max="9988" width="10.125" style="122" customWidth="1"/>
    <col min="9989" max="9989" width="14.25" style="122" customWidth="1"/>
    <col min="9990" max="9990" width="18.125" style="122" customWidth="1"/>
    <col min="9991" max="10240" width="9" style="122"/>
    <col min="10241" max="10241" width="3.25" style="122" customWidth="1"/>
    <col min="10242" max="10242" width="22.125" style="122" bestFit="1" customWidth="1"/>
    <col min="10243" max="10243" width="10.875" style="122" customWidth="1"/>
    <col min="10244" max="10244" width="10.125" style="122" customWidth="1"/>
    <col min="10245" max="10245" width="14.25" style="122" customWidth="1"/>
    <col min="10246" max="10246" width="18.125" style="122" customWidth="1"/>
    <col min="10247" max="10496" width="9" style="122"/>
    <col min="10497" max="10497" width="3.25" style="122" customWidth="1"/>
    <col min="10498" max="10498" width="22.125" style="122" bestFit="1" customWidth="1"/>
    <col min="10499" max="10499" width="10.875" style="122" customWidth="1"/>
    <col min="10500" max="10500" width="10.125" style="122" customWidth="1"/>
    <col min="10501" max="10501" width="14.25" style="122" customWidth="1"/>
    <col min="10502" max="10502" width="18.125" style="122" customWidth="1"/>
    <col min="10503" max="10752" width="9" style="122"/>
    <col min="10753" max="10753" width="3.25" style="122" customWidth="1"/>
    <col min="10754" max="10754" width="22.125" style="122" bestFit="1" customWidth="1"/>
    <col min="10755" max="10755" width="10.875" style="122" customWidth="1"/>
    <col min="10756" max="10756" width="10.125" style="122" customWidth="1"/>
    <col min="10757" max="10757" width="14.25" style="122" customWidth="1"/>
    <col min="10758" max="10758" width="18.125" style="122" customWidth="1"/>
    <col min="10759" max="11008" width="9" style="122"/>
    <col min="11009" max="11009" width="3.25" style="122" customWidth="1"/>
    <col min="11010" max="11010" width="22.125" style="122" bestFit="1" customWidth="1"/>
    <col min="11011" max="11011" width="10.875" style="122" customWidth="1"/>
    <col min="11012" max="11012" width="10.125" style="122" customWidth="1"/>
    <col min="11013" max="11013" width="14.25" style="122" customWidth="1"/>
    <col min="11014" max="11014" width="18.125" style="122" customWidth="1"/>
    <col min="11015" max="11264" width="9" style="122"/>
    <col min="11265" max="11265" width="3.25" style="122" customWidth="1"/>
    <col min="11266" max="11266" width="22.125" style="122" bestFit="1" customWidth="1"/>
    <col min="11267" max="11267" width="10.875" style="122" customWidth="1"/>
    <col min="11268" max="11268" width="10.125" style="122" customWidth="1"/>
    <col min="11269" max="11269" width="14.25" style="122" customWidth="1"/>
    <col min="11270" max="11270" width="18.125" style="122" customWidth="1"/>
    <col min="11271" max="11520" width="9" style="122"/>
    <col min="11521" max="11521" width="3.25" style="122" customWidth="1"/>
    <col min="11522" max="11522" width="22.125" style="122" bestFit="1" customWidth="1"/>
    <col min="11523" max="11523" width="10.875" style="122" customWidth="1"/>
    <col min="11524" max="11524" width="10.125" style="122" customWidth="1"/>
    <col min="11525" max="11525" width="14.25" style="122" customWidth="1"/>
    <col min="11526" max="11526" width="18.125" style="122" customWidth="1"/>
    <col min="11527" max="11776" width="9" style="122"/>
    <col min="11777" max="11777" width="3.25" style="122" customWidth="1"/>
    <col min="11778" max="11778" width="22.125" style="122" bestFit="1" customWidth="1"/>
    <col min="11779" max="11779" width="10.875" style="122" customWidth="1"/>
    <col min="11780" max="11780" width="10.125" style="122" customWidth="1"/>
    <col min="11781" max="11781" width="14.25" style="122" customWidth="1"/>
    <col min="11782" max="11782" width="18.125" style="122" customWidth="1"/>
    <col min="11783" max="12032" width="9" style="122"/>
    <col min="12033" max="12033" width="3.25" style="122" customWidth="1"/>
    <col min="12034" max="12034" width="22.125" style="122" bestFit="1" customWidth="1"/>
    <col min="12035" max="12035" width="10.875" style="122" customWidth="1"/>
    <col min="12036" max="12036" width="10.125" style="122" customWidth="1"/>
    <col min="12037" max="12037" width="14.25" style="122" customWidth="1"/>
    <col min="12038" max="12038" width="18.125" style="122" customWidth="1"/>
    <col min="12039" max="12288" width="9" style="122"/>
    <col min="12289" max="12289" width="3.25" style="122" customWidth="1"/>
    <col min="12290" max="12290" width="22.125" style="122" bestFit="1" customWidth="1"/>
    <col min="12291" max="12291" width="10.875" style="122" customWidth="1"/>
    <col min="12292" max="12292" width="10.125" style="122" customWidth="1"/>
    <col min="12293" max="12293" width="14.25" style="122" customWidth="1"/>
    <col min="12294" max="12294" width="18.125" style="122" customWidth="1"/>
    <col min="12295" max="12544" width="9" style="122"/>
    <col min="12545" max="12545" width="3.25" style="122" customWidth="1"/>
    <col min="12546" max="12546" width="22.125" style="122" bestFit="1" customWidth="1"/>
    <col min="12547" max="12547" width="10.875" style="122" customWidth="1"/>
    <col min="12548" max="12548" width="10.125" style="122" customWidth="1"/>
    <col min="12549" max="12549" width="14.25" style="122" customWidth="1"/>
    <col min="12550" max="12550" width="18.125" style="122" customWidth="1"/>
    <col min="12551" max="12800" width="9" style="122"/>
    <col min="12801" max="12801" width="3.25" style="122" customWidth="1"/>
    <col min="12802" max="12802" width="22.125" style="122" bestFit="1" customWidth="1"/>
    <col min="12803" max="12803" width="10.875" style="122" customWidth="1"/>
    <col min="12804" max="12804" width="10.125" style="122" customWidth="1"/>
    <col min="12805" max="12805" width="14.25" style="122" customWidth="1"/>
    <col min="12806" max="12806" width="18.125" style="122" customWidth="1"/>
    <col min="12807" max="13056" width="9" style="122"/>
    <col min="13057" max="13057" width="3.25" style="122" customWidth="1"/>
    <col min="13058" max="13058" width="22.125" style="122" bestFit="1" customWidth="1"/>
    <col min="13059" max="13059" width="10.875" style="122" customWidth="1"/>
    <col min="13060" max="13060" width="10.125" style="122" customWidth="1"/>
    <col min="13061" max="13061" width="14.25" style="122" customWidth="1"/>
    <col min="13062" max="13062" width="18.125" style="122" customWidth="1"/>
    <col min="13063" max="13312" width="9" style="122"/>
    <col min="13313" max="13313" width="3.25" style="122" customWidth="1"/>
    <col min="13314" max="13314" width="22.125" style="122" bestFit="1" customWidth="1"/>
    <col min="13315" max="13315" width="10.875" style="122" customWidth="1"/>
    <col min="13316" max="13316" width="10.125" style="122" customWidth="1"/>
    <col min="13317" max="13317" width="14.25" style="122" customWidth="1"/>
    <col min="13318" max="13318" width="18.125" style="122" customWidth="1"/>
    <col min="13319" max="13568" width="9" style="122"/>
    <col min="13569" max="13569" width="3.25" style="122" customWidth="1"/>
    <col min="13570" max="13570" width="22.125" style="122" bestFit="1" customWidth="1"/>
    <col min="13571" max="13571" width="10.875" style="122" customWidth="1"/>
    <col min="13572" max="13572" width="10.125" style="122" customWidth="1"/>
    <col min="13573" max="13573" width="14.25" style="122" customWidth="1"/>
    <col min="13574" max="13574" width="18.125" style="122" customWidth="1"/>
    <col min="13575" max="13824" width="9" style="122"/>
    <col min="13825" max="13825" width="3.25" style="122" customWidth="1"/>
    <col min="13826" max="13826" width="22.125" style="122" bestFit="1" customWidth="1"/>
    <col min="13827" max="13827" width="10.875" style="122" customWidth="1"/>
    <col min="13828" max="13828" width="10.125" style="122" customWidth="1"/>
    <col min="13829" max="13829" width="14.25" style="122" customWidth="1"/>
    <col min="13830" max="13830" width="18.125" style="122" customWidth="1"/>
    <col min="13831" max="14080" width="9" style="122"/>
    <col min="14081" max="14081" width="3.25" style="122" customWidth="1"/>
    <col min="14082" max="14082" width="22.125" style="122" bestFit="1" customWidth="1"/>
    <col min="14083" max="14083" width="10.875" style="122" customWidth="1"/>
    <col min="14084" max="14084" width="10.125" style="122" customWidth="1"/>
    <col min="14085" max="14085" width="14.25" style="122" customWidth="1"/>
    <col min="14086" max="14086" width="18.125" style="122" customWidth="1"/>
    <col min="14087" max="14336" width="9" style="122"/>
    <col min="14337" max="14337" width="3.25" style="122" customWidth="1"/>
    <col min="14338" max="14338" width="22.125" style="122" bestFit="1" customWidth="1"/>
    <col min="14339" max="14339" width="10.875" style="122" customWidth="1"/>
    <col min="14340" max="14340" width="10.125" style="122" customWidth="1"/>
    <col min="14341" max="14341" width="14.25" style="122" customWidth="1"/>
    <col min="14342" max="14342" width="18.125" style="122" customWidth="1"/>
    <col min="14343" max="14592" width="9" style="122"/>
    <col min="14593" max="14593" width="3.25" style="122" customWidth="1"/>
    <col min="14594" max="14594" width="22.125" style="122" bestFit="1" customWidth="1"/>
    <col min="14595" max="14595" width="10.875" style="122" customWidth="1"/>
    <col min="14596" max="14596" width="10.125" style="122" customWidth="1"/>
    <col min="14597" max="14597" width="14.25" style="122" customWidth="1"/>
    <col min="14598" max="14598" width="18.125" style="122" customWidth="1"/>
    <col min="14599" max="14848" width="9" style="122"/>
    <col min="14849" max="14849" width="3.25" style="122" customWidth="1"/>
    <col min="14850" max="14850" width="22.125" style="122" bestFit="1" customWidth="1"/>
    <col min="14851" max="14851" width="10.875" style="122" customWidth="1"/>
    <col min="14852" max="14852" width="10.125" style="122" customWidth="1"/>
    <col min="14853" max="14853" width="14.25" style="122" customWidth="1"/>
    <col min="14854" max="14854" width="18.125" style="122" customWidth="1"/>
    <col min="14855" max="15104" width="9" style="122"/>
    <col min="15105" max="15105" width="3.25" style="122" customWidth="1"/>
    <col min="15106" max="15106" width="22.125" style="122" bestFit="1" customWidth="1"/>
    <col min="15107" max="15107" width="10.875" style="122" customWidth="1"/>
    <col min="15108" max="15108" width="10.125" style="122" customWidth="1"/>
    <col min="15109" max="15109" width="14.25" style="122" customWidth="1"/>
    <col min="15110" max="15110" width="18.125" style="122" customWidth="1"/>
    <col min="15111" max="15360" width="9" style="122"/>
    <col min="15361" max="15361" width="3.25" style="122" customWidth="1"/>
    <col min="15362" max="15362" width="22.125" style="122" bestFit="1" customWidth="1"/>
    <col min="15363" max="15363" width="10.875" style="122" customWidth="1"/>
    <col min="15364" max="15364" width="10.125" style="122" customWidth="1"/>
    <col min="15365" max="15365" width="14.25" style="122" customWidth="1"/>
    <col min="15366" max="15366" width="18.125" style="122" customWidth="1"/>
    <col min="15367" max="15616" width="9" style="122"/>
    <col min="15617" max="15617" width="3.25" style="122" customWidth="1"/>
    <col min="15618" max="15618" width="22.125" style="122" bestFit="1" customWidth="1"/>
    <col min="15619" max="15619" width="10.875" style="122" customWidth="1"/>
    <col min="15620" max="15620" width="10.125" style="122" customWidth="1"/>
    <col min="15621" max="15621" width="14.25" style="122" customWidth="1"/>
    <col min="15622" max="15622" width="18.125" style="122" customWidth="1"/>
    <col min="15623" max="15872" width="9" style="122"/>
    <col min="15873" max="15873" width="3.25" style="122" customWidth="1"/>
    <col min="15874" max="15874" width="22.125" style="122" bestFit="1" customWidth="1"/>
    <col min="15875" max="15875" width="10.875" style="122" customWidth="1"/>
    <col min="15876" max="15876" width="10.125" style="122" customWidth="1"/>
    <col min="15877" max="15877" width="14.25" style="122" customWidth="1"/>
    <col min="15878" max="15878" width="18.125" style="122" customWidth="1"/>
    <col min="15879" max="16128" width="9" style="122"/>
    <col min="16129" max="16129" width="3.25" style="122" customWidth="1"/>
    <col min="16130" max="16130" width="22.125" style="122" bestFit="1" customWidth="1"/>
    <col min="16131" max="16131" width="10.875" style="122" customWidth="1"/>
    <col min="16132" max="16132" width="10.125" style="122" customWidth="1"/>
    <col min="16133" max="16133" width="14.25" style="122" customWidth="1"/>
    <col min="16134" max="16134" width="18.125" style="122" customWidth="1"/>
    <col min="16135" max="16384" width="9" style="122"/>
  </cols>
  <sheetData>
    <row r="1" spans="2:6" ht="27" customHeight="1" x14ac:dyDescent="0.3">
      <c r="B1" s="227" t="s">
        <v>342</v>
      </c>
      <c r="C1" s="227"/>
    </row>
    <row r="2" spans="2:6" ht="18" customHeight="1" x14ac:dyDescent="0.3">
      <c r="B2" s="228" t="s">
        <v>343</v>
      </c>
      <c r="C2" s="228"/>
      <c r="D2" s="228"/>
      <c r="E2" s="228"/>
    </row>
    <row r="3" spans="2:6" ht="21.95" customHeight="1" x14ac:dyDescent="0.3">
      <c r="B3" s="227"/>
      <c r="C3" s="227"/>
      <c r="D3" s="227"/>
    </row>
    <row r="4" spans="2:6" ht="21.95" customHeight="1" x14ac:dyDescent="0.3">
      <c r="B4" s="221" t="s">
        <v>344</v>
      </c>
      <c r="C4" s="221"/>
      <c r="D4" s="221"/>
      <c r="E4" s="221"/>
      <c r="F4" s="221"/>
    </row>
    <row r="5" spans="2:6" x14ac:dyDescent="0.3">
      <c r="B5" s="135" t="s">
        <v>29</v>
      </c>
      <c r="C5" s="136" t="s">
        <v>47</v>
      </c>
      <c r="D5" s="136" t="s">
        <v>55</v>
      </c>
      <c r="E5" s="136" t="s">
        <v>32</v>
      </c>
      <c r="F5" s="136" t="s">
        <v>57</v>
      </c>
    </row>
    <row r="6" spans="2:6" ht="21.95" customHeight="1" x14ac:dyDescent="0.3">
      <c r="B6" s="229" t="s">
        <v>58</v>
      </c>
      <c r="C6" s="230"/>
      <c r="D6" s="230"/>
      <c r="E6" s="230"/>
      <c r="F6" s="231"/>
    </row>
    <row r="7" spans="2:6" ht="21.95" customHeight="1" x14ac:dyDescent="0.3">
      <c r="B7" s="137" t="s">
        <v>41</v>
      </c>
      <c r="C7" s="138" t="s">
        <v>64</v>
      </c>
      <c r="D7" s="139">
        <v>22</v>
      </c>
      <c r="E7" s="139">
        <v>55000000</v>
      </c>
      <c r="F7" s="139">
        <v>15950000</v>
      </c>
    </row>
    <row r="8" spans="2:6" ht="21.95" customHeight="1" x14ac:dyDescent="0.3">
      <c r="B8" s="225" t="s">
        <v>73</v>
      </c>
      <c r="C8" s="226"/>
      <c r="D8" s="139">
        <f>SUM(D7)</f>
        <v>22</v>
      </c>
      <c r="E8" s="139">
        <f>SUM(E7)</f>
        <v>55000000</v>
      </c>
      <c r="F8" s="139">
        <f>SUM(F7)</f>
        <v>15950000</v>
      </c>
    </row>
    <row r="9" spans="2:6" ht="21" customHeight="1" x14ac:dyDescent="0.3">
      <c r="B9" s="219" t="s">
        <v>345</v>
      </c>
      <c r="C9" s="220"/>
      <c r="D9" s="139">
        <f>D8</f>
        <v>22</v>
      </c>
      <c r="E9" s="139">
        <f>E8</f>
        <v>55000000</v>
      </c>
      <c r="F9" s="139">
        <f>F8</f>
        <v>15950000</v>
      </c>
    </row>
    <row r="10" spans="2:6" x14ac:dyDescent="0.3">
      <c r="B10" s="140"/>
      <c r="C10" s="140"/>
      <c r="D10" s="140"/>
      <c r="E10" s="140"/>
      <c r="F10" s="140"/>
    </row>
    <row r="11" spans="2:6" x14ac:dyDescent="0.3">
      <c r="B11" s="221" t="s">
        <v>346</v>
      </c>
      <c r="C11" s="221"/>
      <c r="D11" s="221"/>
      <c r="E11" s="221"/>
      <c r="F11" s="221"/>
    </row>
    <row r="12" spans="2:6" x14ac:dyDescent="0.3">
      <c r="B12" s="141" t="s">
        <v>29</v>
      </c>
      <c r="C12" s="142" t="s">
        <v>47</v>
      </c>
      <c r="D12" s="142" t="s">
        <v>55</v>
      </c>
      <c r="E12" s="142" t="s">
        <v>32</v>
      </c>
      <c r="F12" s="142" t="s">
        <v>57</v>
      </c>
    </row>
    <row r="13" spans="2:6" ht="21.75" customHeight="1" x14ac:dyDescent="0.3">
      <c r="B13" s="222" t="s">
        <v>58</v>
      </c>
      <c r="C13" s="223"/>
      <c r="D13" s="223"/>
      <c r="E13" s="223"/>
      <c r="F13" s="224"/>
    </row>
    <row r="14" spans="2:6" ht="21.75" customHeight="1" x14ac:dyDescent="0.3">
      <c r="B14" s="137" t="s">
        <v>347</v>
      </c>
      <c r="C14" s="138" t="s">
        <v>69</v>
      </c>
      <c r="D14" s="139">
        <v>62</v>
      </c>
      <c r="E14" s="139">
        <v>401705286</v>
      </c>
      <c r="F14" s="139">
        <v>815461730.58000004</v>
      </c>
    </row>
    <row r="15" spans="2:6" ht="21.75" customHeight="1" x14ac:dyDescent="0.3">
      <c r="B15" s="225" t="s">
        <v>73</v>
      </c>
      <c r="C15" s="226"/>
      <c r="D15" s="139">
        <f>SUM(D14)</f>
        <v>62</v>
      </c>
      <c r="E15" s="139">
        <f>SUM(E14)</f>
        <v>401705286</v>
      </c>
      <c r="F15" s="139">
        <f>SUM(F14)</f>
        <v>815461730.58000004</v>
      </c>
    </row>
    <row r="16" spans="2:6" x14ac:dyDescent="0.3">
      <c r="B16" s="219" t="s">
        <v>345</v>
      </c>
      <c r="C16" s="220"/>
      <c r="D16" s="139">
        <f>D15</f>
        <v>62</v>
      </c>
      <c r="E16" s="139">
        <f>E15</f>
        <v>401705286</v>
      </c>
      <c r="F16" s="139">
        <f>F15</f>
        <v>815461730.58000004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B16" sqref="B16:I1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71" t="s">
        <v>334</v>
      </c>
      <c r="C2" s="171"/>
      <c r="D2" s="171"/>
      <c r="E2" s="171"/>
      <c r="F2" s="68"/>
      <c r="G2" s="68"/>
      <c r="H2" s="68"/>
      <c r="I2" s="69"/>
    </row>
    <row r="3" spans="2:9" ht="15" customHeight="1" x14ac:dyDescent="0.25">
      <c r="B3" s="239" t="s">
        <v>341</v>
      </c>
      <c r="C3" s="239"/>
      <c r="D3" s="239"/>
      <c r="E3" s="239"/>
      <c r="F3" s="239"/>
      <c r="G3" s="239"/>
      <c r="H3" s="239"/>
      <c r="I3" s="239"/>
    </row>
    <row r="4" spans="2:9" x14ac:dyDescent="0.25">
      <c r="B4" s="109" t="s">
        <v>46</v>
      </c>
      <c r="C4" s="110" t="s">
        <v>47</v>
      </c>
      <c r="D4" s="110" t="s">
        <v>49</v>
      </c>
      <c r="E4" s="110" t="s">
        <v>50</v>
      </c>
      <c r="F4" s="110" t="s">
        <v>51</v>
      </c>
      <c r="G4" s="111" t="s">
        <v>55</v>
      </c>
      <c r="H4" s="110" t="s">
        <v>56</v>
      </c>
      <c r="I4" s="110" t="s">
        <v>57</v>
      </c>
    </row>
    <row r="5" spans="2:9" ht="15" customHeight="1" x14ac:dyDescent="0.25">
      <c r="B5" s="240" t="s">
        <v>58</v>
      </c>
      <c r="C5" s="241"/>
      <c r="D5" s="241"/>
      <c r="E5" s="241"/>
      <c r="F5" s="241"/>
      <c r="G5" s="241"/>
      <c r="H5" s="241"/>
      <c r="I5" s="242"/>
    </row>
    <row r="6" spans="2:9" ht="15" customHeight="1" x14ac:dyDescent="0.25">
      <c r="B6" s="112" t="s">
        <v>298</v>
      </c>
      <c r="C6" s="113" t="s">
        <v>235</v>
      </c>
      <c r="D6" s="113">
        <v>0.1</v>
      </c>
      <c r="E6" s="113">
        <v>0.09</v>
      </c>
      <c r="F6" s="113">
        <v>0.1</v>
      </c>
      <c r="G6" s="114">
        <v>11</v>
      </c>
      <c r="H6" s="115">
        <v>19906222</v>
      </c>
      <c r="I6" s="115">
        <v>1893569.98</v>
      </c>
    </row>
    <row r="7" spans="2:9" ht="15" customHeight="1" x14ac:dyDescent="0.25">
      <c r="B7" s="243" t="s">
        <v>310</v>
      </c>
      <c r="C7" s="244"/>
      <c r="D7" s="245"/>
      <c r="E7" s="245"/>
      <c r="F7" s="245"/>
      <c r="G7" s="115">
        <v>11</v>
      </c>
      <c r="H7" s="115">
        <v>19906222</v>
      </c>
      <c r="I7" s="115">
        <v>1893569.98</v>
      </c>
    </row>
    <row r="8" spans="2:9" ht="15" customHeight="1" x14ac:dyDescent="0.25">
      <c r="B8" s="240" t="s">
        <v>98</v>
      </c>
      <c r="C8" s="241"/>
      <c r="D8" s="241"/>
      <c r="E8" s="241"/>
      <c r="F8" s="241"/>
      <c r="G8" s="241"/>
      <c r="H8" s="241"/>
      <c r="I8" s="242"/>
    </row>
    <row r="9" spans="2:9" ht="15" customHeight="1" x14ac:dyDescent="0.25">
      <c r="B9" s="80" t="s">
        <v>254</v>
      </c>
      <c r="C9" s="83" t="s">
        <v>255</v>
      </c>
      <c r="D9" s="113">
        <v>3</v>
      </c>
      <c r="E9" s="113">
        <v>3</v>
      </c>
      <c r="F9" s="113">
        <v>3</v>
      </c>
      <c r="G9" s="114">
        <v>1</v>
      </c>
      <c r="H9" s="115">
        <v>25000</v>
      </c>
      <c r="I9" s="115">
        <v>75000</v>
      </c>
    </row>
    <row r="10" spans="2:9" ht="15" customHeight="1" x14ac:dyDescent="0.25">
      <c r="B10" s="243" t="s">
        <v>109</v>
      </c>
      <c r="C10" s="244"/>
      <c r="D10" s="245"/>
      <c r="E10" s="245"/>
      <c r="F10" s="245"/>
      <c r="G10" s="115">
        <v>1</v>
      </c>
      <c r="H10" s="115">
        <v>25000</v>
      </c>
      <c r="I10" s="115">
        <v>75000</v>
      </c>
    </row>
    <row r="11" spans="2:9" ht="21" customHeight="1" x14ac:dyDescent="0.25">
      <c r="B11" s="246" t="s">
        <v>311</v>
      </c>
      <c r="C11" s="247"/>
      <c r="D11" s="248"/>
      <c r="E11" s="248"/>
      <c r="F11" s="248"/>
      <c r="G11" s="116">
        <f>G10+G7</f>
        <v>12</v>
      </c>
      <c r="H11" s="116">
        <f t="shared" ref="H11:I11" si="0">H10+H7</f>
        <v>19931222</v>
      </c>
      <c r="I11" s="116">
        <f t="shared" si="0"/>
        <v>1968569.98</v>
      </c>
    </row>
    <row r="12" spans="2:9" ht="18.75" x14ac:dyDescent="0.25">
      <c r="B12" s="232" t="s">
        <v>231</v>
      </c>
      <c r="C12" s="232"/>
      <c r="D12" s="232"/>
      <c r="E12" s="232"/>
      <c r="F12" s="232"/>
      <c r="G12" s="232"/>
      <c r="H12" s="232"/>
      <c r="I12" s="232"/>
    </row>
    <row r="13" spans="2:9" ht="25.5" customHeight="1" x14ac:dyDescent="0.25">
      <c r="B13" s="76" t="s">
        <v>46</v>
      </c>
      <c r="C13" s="78" t="s">
        <v>47</v>
      </c>
      <c r="D13" s="236" t="s">
        <v>156</v>
      </c>
      <c r="E13" s="237"/>
      <c r="F13" s="237"/>
      <c r="G13" s="237"/>
      <c r="H13" s="237"/>
      <c r="I13" s="238"/>
    </row>
    <row r="14" spans="2:9" ht="15.75" x14ac:dyDescent="0.25">
      <c r="B14" s="233" t="s">
        <v>58</v>
      </c>
      <c r="C14" s="234"/>
      <c r="D14" s="234"/>
      <c r="E14" s="234"/>
      <c r="F14" s="234"/>
      <c r="G14" s="234"/>
      <c r="H14" s="234"/>
      <c r="I14" s="235"/>
    </row>
    <row r="15" spans="2:9" ht="15" customHeight="1" x14ac:dyDescent="0.25">
      <c r="B15" s="80" t="s">
        <v>233</v>
      </c>
      <c r="C15" s="83" t="s">
        <v>234</v>
      </c>
      <c r="D15" s="249">
        <v>3</v>
      </c>
      <c r="E15" s="250"/>
      <c r="F15" s="250">
        <v>3</v>
      </c>
      <c r="G15" s="250"/>
      <c r="H15" s="250"/>
      <c r="I15" s="251"/>
    </row>
    <row r="16" spans="2:9" ht="15" customHeight="1" x14ac:dyDescent="0.25">
      <c r="B16" s="148" t="s">
        <v>352</v>
      </c>
      <c r="C16" s="149" t="s">
        <v>353</v>
      </c>
      <c r="D16" s="257" t="s">
        <v>232</v>
      </c>
      <c r="E16" s="218"/>
      <c r="F16" s="218"/>
      <c r="G16" s="218"/>
      <c r="H16" s="218"/>
      <c r="I16" s="258"/>
    </row>
    <row r="17" spans="2:9" ht="15.75" x14ac:dyDescent="0.25">
      <c r="B17" s="233" t="s">
        <v>80</v>
      </c>
      <c r="C17" s="234"/>
      <c r="D17" s="234"/>
      <c r="E17" s="234"/>
      <c r="F17" s="234"/>
      <c r="G17" s="234"/>
      <c r="H17" s="234"/>
      <c r="I17" s="235"/>
    </row>
    <row r="18" spans="2:9" ht="15" customHeight="1" x14ac:dyDescent="0.25">
      <c r="B18" s="80" t="s">
        <v>236</v>
      </c>
      <c r="C18" s="83" t="s">
        <v>237</v>
      </c>
      <c r="D18" s="252" t="s">
        <v>232</v>
      </c>
      <c r="E18" s="205"/>
      <c r="F18" s="205"/>
      <c r="G18" s="205"/>
      <c r="H18" s="205"/>
      <c r="I18" s="253"/>
    </row>
    <row r="19" spans="2:9" ht="15" customHeight="1" x14ac:dyDescent="0.25">
      <c r="B19" s="80" t="s">
        <v>238</v>
      </c>
      <c r="C19" s="83" t="s">
        <v>239</v>
      </c>
      <c r="D19" s="252" t="s">
        <v>232</v>
      </c>
      <c r="E19" s="205"/>
      <c r="F19" s="205"/>
      <c r="G19" s="205"/>
      <c r="H19" s="205"/>
      <c r="I19" s="253"/>
    </row>
    <row r="20" spans="2:9" ht="15" customHeight="1" x14ac:dyDescent="0.25">
      <c r="B20" s="80" t="s">
        <v>241</v>
      </c>
      <c r="C20" s="83" t="s">
        <v>242</v>
      </c>
      <c r="D20" s="252" t="s">
        <v>232</v>
      </c>
      <c r="E20" s="205"/>
      <c r="F20" s="205"/>
      <c r="G20" s="205"/>
      <c r="H20" s="205"/>
      <c r="I20" s="253"/>
    </row>
    <row r="21" spans="2:9" ht="15" customHeight="1" x14ac:dyDescent="0.25">
      <c r="B21" s="80" t="s">
        <v>299</v>
      </c>
      <c r="C21" s="83" t="s">
        <v>300</v>
      </c>
      <c r="D21" s="249">
        <v>1</v>
      </c>
      <c r="E21" s="250"/>
      <c r="F21" s="250"/>
      <c r="G21" s="250"/>
      <c r="H21" s="250"/>
      <c r="I21" s="251"/>
    </row>
    <row r="22" spans="2:9" ht="15" customHeight="1" x14ac:dyDescent="0.25">
      <c r="B22" s="80" t="s">
        <v>315</v>
      </c>
      <c r="C22" s="83" t="s">
        <v>240</v>
      </c>
      <c r="D22" s="249">
        <v>0.5</v>
      </c>
      <c r="E22" s="250"/>
      <c r="F22" s="250"/>
      <c r="G22" s="250"/>
      <c r="H22" s="250"/>
      <c r="I22" s="251"/>
    </row>
    <row r="23" spans="2:9" ht="15" customHeight="1" x14ac:dyDescent="0.25">
      <c r="B23" s="254" t="s">
        <v>243</v>
      </c>
      <c r="C23" s="255"/>
      <c r="D23" s="255"/>
      <c r="E23" s="255"/>
      <c r="F23" s="255"/>
      <c r="G23" s="255"/>
      <c r="H23" s="255"/>
      <c r="I23" s="256"/>
    </row>
    <row r="24" spans="2:9" ht="15" customHeight="1" x14ac:dyDescent="0.25">
      <c r="B24" s="80" t="s">
        <v>248</v>
      </c>
      <c r="C24" s="83" t="s">
        <v>249</v>
      </c>
      <c r="D24" s="249">
        <v>1</v>
      </c>
      <c r="E24" s="250"/>
      <c r="F24" s="250">
        <v>1</v>
      </c>
      <c r="G24" s="250"/>
      <c r="H24" s="250"/>
      <c r="I24" s="251"/>
    </row>
    <row r="25" spans="2:9" ht="15" customHeight="1" x14ac:dyDescent="0.25">
      <c r="B25" s="80" t="s">
        <v>250</v>
      </c>
      <c r="C25" s="83" t="s">
        <v>251</v>
      </c>
      <c r="D25" s="252" t="s">
        <v>232</v>
      </c>
      <c r="E25" s="205"/>
      <c r="F25" s="205"/>
      <c r="G25" s="205"/>
      <c r="H25" s="205"/>
      <c r="I25" s="253"/>
    </row>
    <row r="26" spans="2:9" ht="15" customHeight="1" x14ac:dyDescent="0.25">
      <c r="B26" s="80" t="s">
        <v>252</v>
      </c>
      <c r="C26" s="83" t="s">
        <v>253</v>
      </c>
      <c r="D26" s="252" t="s">
        <v>232</v>
      </c>
      <c r="E26" s="205"/>
      <c r="F26" s="205"/>
      <c r="G26" s="205"/>
      <c r="H26" s="205"/>
      <c r="I26" s="253"/>
    </row>
    <row r="27" spans="2:9" ht="15" customHeight="1" x14ac:dyDescent="0.25">
      <c r="B27" s="112" t="s">
        <v>246</v>
      </c>
      <c r="C27" s="113" t="s">
        <v>247</v>
      </c>
      <c r="D27" s="249">
        <v>9.5</v>
      </c>
      <c r="E27" s="250"/>
      <c r="F27" s="250"/>
      <c r="G27" s="250"/>
      <c r="H27" s="250"/>
      <c r="I27" s="251"/>
    </row>
    <row r="28" spans="2:9" ht="15" customHeight="1" x14ac:dyDescent="0.25">
      <c r="B28" s="80" t="s">
        <v>244</v>
      </c>
      <c r="C28" s="83" t="s">
        <v>245</v>
      </c>
      <c r="D28" s="249">
        <v>10</v>
      </c>
      <c r="E28" s="250"/>
      <c r="F28" s="250"/>
      <c r="G28" s="250"/>
      <c r="H28" s="250"/>
      <c r="I28" s="251"/>
    </row>
  </sheetData>
  <mergeCells count="27">
    <mergeCell ref="D27:I27"/>
    <mergeCell ref="D22:I22"/>
    <mergeCell ref="D28:I28"/>
    <mergeCell ref="B17:I17"/>
    <mergeCell ref="D15:I15"/>
    <mergeCell ref="D25:I25"/>
    <mergeCell ref="D26:I26"/>
    <mergeCell ref="D24:I24"/>
    <mergeCell ref="D18:I18"/>
    <mergeCell ref="D19:I19"/>
    <mergeCell ref="D20:I20"/>
    <mergeCell ref="B23:I23"/>
    <mergeCell ref="D21:I21"/>
    <mergeCell ref="D16:I16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D10:F10"/>
    <mergeCell ref="B10:C10"/>
    <mergeCell ref="B8:I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P8" sqref="P8"/>
    </sheetView>
  </sheetViews>
  <sheetFormatPr defaultColWidth="7.875" defaultRowHeight="18.75" x14ac:dyDescent="0.3"/>
  <cols>
    <col min="1" max="1" width="3.25" style="133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7.875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7.875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7.875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7.875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7.875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7.875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7.875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7.875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7.875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7.875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7.875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7.875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7.875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7.875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7.875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7.875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7.875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7.875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7.875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7.875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7.875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7.875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7.875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7.875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7.875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7.875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7.875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7.875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7.875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7.875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7.875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7.875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7.875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7.875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7.875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7.875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7.875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7.875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7.875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7.875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7.875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7.875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7.875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7.875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7.875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7.875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7.875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7.875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7.875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7.875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7.875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7.875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7.875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7.875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7.875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7.875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7.875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7.875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7.875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7.875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7.875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7.875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7.875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7.875" style="133"/>
  </cols>
  <sheetData>
    <row r="1" spans="2:6" ht="27" customHeight="1" x14ac:dyDescent="0.3">
      <c r="B1" s="261" t="s">
        <v>342</v>
      </c>
      <c r="C1" s="261"/>
    </row>
    <row r="2" spans="2:6" ht="18" customHeight="1" x14ac:dyDescent="0.3">
      <c r="B2" s="228" t="s">
        <v>348</v>
      </c>
      <c r="C2" s="228"/>
      <c r="D2" s="228"/>
      <c r="E2" s="228"/>
    </row>
    <row r="3" spans="2:6" ht="21.95" customHeight="1" x14ac:dyDescent="0.3">
      <c r="B3" s="261"/>
      <c r="C3" s="261"/>
      <c r="D3" s="261"/>
    </row>
    <row r="4" spans="2:6" x14ac:dyDescent="0.3">
      <c r="B4" s="262" t="s">
        <v>349</v>
      </c>
      <c r="C4" s="262"/>
      <c r="D4" s="262"/>
      <c r="E4" s="262"/>
      <c r="F4" s="262"/>
    </row>
    <row r="5" spans="2:6" x14ac:dyDescent="0.3">
      <c r="B5" s="143" t="s">
        <v>29</v>
      </c>
      <c r="C5" s="144" t="s">
        <v>47</v>
      </c>
      <c r="D5" s="144" t="s">
        <v>55</v>
      </c>
      <c r="E5" s="144" t="s">
        <v>32</v>
      </c>
      <c r="F5" s="144" t="s">
        <v>57</v>
      </c>
    </row>
    <row r="6" spans="2:6" ht="21.95" customHeight="1" x14ac:dyDescent="0.3">
      <c r="B6" s="263" t="s">
        <v>58</v>
      </c>
      <c r="C6" s="264"/>
      <c r="D6" s="264"/>
      <c r="E6" s="264"/>
      <c r="F6" s="265"/>
    </row>
    <row r="7" spans="2:6" ht="21.95" customHeight="1" x14ac:dyDescent="0.3">
      <c r="B7" s="145" t="s">
        <v>350</v>
      </c>
      <c r="C7" s="146" t="s">
        <v>235</v>
      </c>
      <c r="D7" s="147">
        <v>2</v>
      </c>
      <c r="E7" s="147">
        <v>9500000</v>
      </c>
      <c r="F7" s="147">
        <v>855000</v>
      </c>
    </row>
    <row r="8" spans="2:6" ht="21.95" customHeight="1" x14ac:dyDescent="0.3">
      <c r="B8" s="266" t="s">
        <v>351</v>
      </c>
      <c r="C8" s="267"/>
      <c r="D8" s="147">
        <f>SUM(D7)</f>
        <v>2</v>
      </c>
      <c r="E8" s="147">
        <f>SUM(E7)</f>
        <v>9500000</v>
      </c>
      <c r="F8" s="147">
        <f>SUM(F7)</f>
        <v>855000</v>
      </c>
    </row>
    <row r="9" spans="2:6" ht="21" customHeight="1" x14ac:dyDescent="0.3">
      <c r="B9" s="259" t="s">
        <v>345</v>
      </c>
      <c r="C9" s="260"/>
      <c r="D9" s="147">
        <f>D8</f>
        <v>2</v>
      </c>
      <c r="E9" s="147">
        <f>E8</f>
        <v>9500000</v>
      </c>
      <c r="F9" s="147">
        <f>F8</f>
        <v>855000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1" t="s">
        <v>334</v>
      </c>
      <c r="C2" s="171"/>
      <c r="D2" s="171"/>
      <c r="E2" s="171"/>
      <c r="F2" s="74"/>
      <c r="G2" s="75"/>
    </row>
    <row r="3" spans="1:7" ht="26.25" x14ac:dyDescent="0.25">
      <c r="B3" s="270" t="s">
        <v>256</v>
      </c>
      <c r="C3" s="270"/>
      <c r="D3" s="270"/>
      <c r="E3" s="270"/>
      <c r="F3" s="270"/>
      <c r="G3" s="270"/>
    </row>
    <row r="4" spans="1:7" ht="18.75" x14ac:dyDescent="0.25">
      <c r="B4" s="76" t="s">
        <v>257</v>
      </c>
      <c r="C4" s="77" t="s">
        <v>258</v>
      </c>
      <c r="D4" s="78" t="s">
        <v>259</v>
      </c>
      <c r="E4" s="271" t="s">
        <v>260</v>
      </c>
      <c r="F4" s="272"/>
      <c r="G4" s="79" t="s">
        <v>261</v>
      </c>
    </row>
    <row r="5" spans="1:7" ht="24.95" customHeight="1" x14ac:dyDescent="0.25">
      <c r="B5" s="80" t="s">
        <v>262</v>
      </c>
      <c r="C5" s="36" t="s">
        <v>263</v>
      </c>
      <c r="D5" s="37" t="s">
        <v>264</v>
      </c>
      <c r="E5" s="268">
        <v>1001095</v>
      </c>
      <c r="F5" s="269"/>
      <c r="G5" s="81">
        <v>46640</v>
      </c>
    </row>
    <row r="6" spans="1:7" ht="24.95" customHeight="1" x14ac:dyDescent="0.25">
      <c r="B6" s="80" t="s">
        <v>262</v>
      </c>
      <c r="C6" s="36" t="s">
        <v>265</v>
      </c>
      <c r="D6" s="37" t="s">
        <v>266</v>
      </c>
      <c r="E6" s="268" t="s">
        <v>267</v>
      </c>
      <c r="F6" s="269"/>
      <c r="G6" s="81" t="s">
        <v>268</v>
      </c>
    </row>
    <row r="7" spans="1:7" ht="24.95" customHeight="1" x14ac:dyDescent="0.25">
      <c r="B7" s="80" t="s">
        <v>262</v>
      </c>
      <c r="C7" s="36" t="s">
        <v>269</v>
      </c>
      <c r="D7" s="37" t="s">
        <v>270</v>
      </c>
      <c r="E7" s="268" t="s">
        <v>267</v>
      </c>
      <c r="F7" s="269"/>
      <c r="G7" s="81" t="s">
        <v>271</v>
      </c>
    </row>
    <row r="8" spans="1:7" ht="24.95" customHeight="1" x14ac:dyDescent="0.25">
      <c r="B8" s="80" t="s">
        <v>272</v>
      </c>
      <c r="C8" s="36" t="s">
        <v>263</v>
      </c>
      <c r="D8" s="37" t="s">
        <v>273</v>
      </c>
      <c r="E8" s="268" t="s">
        <v>267</v>
      </c>
      <c r="F8" s="269"/>
      <c r="G8" s="81" t="s">
        <v>274</v>
      </c>
    </row>
    <row r="9" spans="1:7" ht="24.95" customHeight="1" x14ac:dyDescent="0.25">
      <c r="B9" s="80" t="s">
        <v>275</v>
      </c>
      <c r="C9" s="36" t="s">
        <v>263</v>
      </c>
      <c r="D9" s="37" t="s">
        <v>276</v>
      </c>
      <c r="E9" s="268" t="s">
        <v>267</v>
      </c>
      <c r="F9" s="269"/>
      <c r="G9" s="81" t="s">
        <v>277</v>
      </c>
    </row>
    <row r="10" spans="1:7" ht="24.95" customHeight="1" x14ac:dyDescent="0.25">
      <c r="B10" s="80" t="s">
        <v>272</v>
      </c>
      <c r="C10" s="107" t="s">
        <v>265</v>
      </c>
      <c r="D10" s="37" t="s">
        <v>278</v>
      </c>
      <c r="E10" s="268">
        <v>515047</v>
      </c>
      <c r="F10" s="269">
        <v>515047</v>
      </c>
      <c r="G10" s="81"/>
    </row>
    <row r="11" spans="1:7" ht="24.95" customHeight="1" x14ac:dyDescent="0.25">
      <c r="B11" s="80" t="s">
        <v>279</v>
      </c>
      <c r="C11" s="36" t="s">
        <v>265</v>
      </c>
      <c r="D11" s="37" t="s">
        <v>280</v>
      </c>
      <c r="E11" s="268">
        <v>1026082</v>
      </c>
      <c r="F11" s="269"/>
      <c r="G11" s="81" t="s">
        <v>281</v>
      </c>
    </row>
    <row r="12" spans="1:7" ht="24.95" customHeight="1" x14ac:dyDescent="0.25">
      <c r="B12" s="80" t="s">
        <v>272</v>
      </c>
      <c r="C12" s="36" t="s">
        <v>269</v>
      </c>
      <c r="D12" s="37" t="s">
        <v>282</v>
      </c>
      <c r="E12" s="268" t="s">
        <v>267</v>
      </c>
      <c r="F12" s="269"/>
      <c r="G12" s="81" t="s">
        <v>283</v>
      </c>
    </row>
    <row r="13" spans="1:7" ht="24.95" customHeight="1" x14ac:dyDescent="0.25">
      <c r="B13" s="80" t="s">
        <v>279</v>
      </c>
      <c r="C13" s="121" t="s">
        <v>269</v>
      </c>
      <c r="D13" s="37" t="s">
        <v>284</v>
      </c>
      <c r="E13" s="273">
        <v>978181.82</v>
      </c>
      <c r="F13" s="274"/>
      <c r="G13" s="124"/>
    </row>
    <row r="14" spans="1:7" ht="24.95" customHeight="1" x14ac:dyDescent="0.25">
      <c r="B14" s="80" t="s">
        <v>285</v>
      </c>
      <c r="C14" s="36" t="s">
        <v>263</v>
      </c>
      <c r="D14" s="37" t="s">
        <v>286</v>
      </c>
      <c r="E14" s="268" t="s">
        <v>267</v>
      </c>
      <c r="F14" s="269"/>
      <c r="G14" s="81">
        <v>46662</v>
      </c>
    </row>
    <row r="15" spans="1:7" ht="24.95" customHeight="1" x14ac:dyDescent="0.25">
      <c r="B15" s="80" t="s">
        <v>287</v>
      </c>
      <c r="C15" s="36" t="s">
        <v>263</v>
      </c>
      <c r="D15" s="37" t="s">
        <v>288</v>
      </c>
      <c r="E15" s="268" t="s">
        <v>267</v>
      </c>
      <c r="F15" s="269"/>
      <c r="G15" s="81">
        <v>47363</v>
      </c>
    </row>
    <row r="16" spans="1:7" ht="24.95" customHeight="1" x14ac:dyDescent="0.25">
      <c r="B16" s="80" t="s">
        <v>285</v>
      </c>
      <c r="C16" s="36" t="s">
        <v>265</v>
      </c>
      <c r="D16" s="37" t="s">
        <v>289</v>
      </c>
      <c r="E16" s="268" t="s">
        <v>267</v>
      </c>
      <c r="F16" s="269"/>
      <c r="G16" s="81" t="s">
        <v>290</v>
      </c>
    </row>
    <row r="17" spans="2:7" ht="24.95" customHeight="1" x14ac:dyDescent="0.25">
      <c r="B17" s="80" t="s">
        <v>287</v>
      </c>
      <c r="C17" s="36" t="s">
        <v>265</v>
      </c>
      <c r="D17" s="37" t="s">
        <v>291</v>
      </c>
      <c r="E17" s="268" t="s">
        <v>267</v>
      </c>
      <c r="F17" s="269"/>
      <c r="G17" s="81" t="s">
        <v>292</v>
      </c>
    </row>
    <row r="18" spans="2:7" ht="24.95" customHeight="1" x14ac:dyDescent="0.25">
      <c r="B18" s="80" t="s">
        <v>285</v>
      </c>
      <c r="C18" s="36" t="s">
        <v>269</v>
      </c>
      <c r="D18" s="37" t="s">
        <v>293</v>
      </c>
      <c r="E18" s="268" t="s">
        <v>267</v>
      </c>
      <c r="F18" s="269"/>
      <c r="G18" s="81" t="s">
        <v>294</v>
      </c>
    </row>
    <row r="19" spans="2:7" ht="24.95" customHeight="1" x14ac:dyDescent="0.25">
      <c r="B19" s="80" t="s">
        <v>287</v>
      </c>
      <c r="C19" s="36" t="s">
        <v>269</v>
      </c>
      <c r="D19" s="37" t="s">
        <v>295</v>
      </c>
      <c r="E19" s="268" t="s">
        <v>267</v>
      </c>
      <c r="F19" s="269"/>
      <c r="G19" s="81" t="s">
        <v>296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2026-02-16T10:36:35Z</cp:lastPrinted>
  <dcterms:created xsi:type="dcterms:W3CDTF">2026-01-04T07:55:20Z</dcterms:created>
  <dcterms:modified xsi:type="dcterms:W3CDTF">2026-02-17T06:52:07Z</dcterms:modified>
</cp:coreProperties>
</file>