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نشرات 2025\نشرة\12\"/>
    </mc:Choice>
  </mc:AlternateContent>
  <xr:revisionPtr revIDLastSave="0" documentId="13_ncr:1_{9BEE5BAF-FCB9-48A7-912C-C143A1B7E3D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11" l="1"/>
  <c r="E19" i="25" l="1"/>
  <c r="D19" i="25"/>
  <c r="C19" i="25"/>
  <c r="E16" i="25"/>
  <c r="E20" i="25" s="1"/>
  <c r="D16" i="25"/>
  <c r="D20" i="25" s="1"/>
  <c r="C16" i="25"/>
  <c r="C20" i="25" s="1"/>
  <c r="E9" i="25"/>
  <c r="E10" i="25" s="1"/>
  <c r="D9" i="25"/>
  <c r="D10" i="25" s="1"/>
  <c r="C9" i="25"/>
  <c r="C10" i="25" s="1"/>
  <c r="M99" i="15" l="1"/>
  <c r="N99" i="15"/>
  <c r="L99" i="15"/>
  <c r="M93" i="15"/>
  <c r="N93" i="15"/>
  <c r="L93" i="15"/>
  <c r="M84" i="15"/>
  <c r="N84" i="15"/>
  <c r="L84" i="15"/>
  <c r="L75" i="15"/>
  <c r="L76" i="15" s="1"/>
  <c r="M75" i="15"/>
  <c r="M76" i="15" s="1"/>
  <c r="N75" i="15"/>
  <c r="N76" i="15" s="1"/>
  <c r="M71" i="15"/>
  <c r="N71" i="15"/>
  <c r="L71" i="15"/>
  <c r="M68" i="15"/>
  <c r="N68" i="15"/>
  <c r="L68" i="15"/>
  <c r="M65" i="15"/>
  <c r="N65" i="15"/>
  <c r="L65" i="15"/>
  <c r="L49" i="15"/>
  <c r="M49" i="15"/>
  <c r="N49" i="15"/>
  <c r="L43" i="15"/>
  <c r="M43" i="15"/>
  <c r="N43" i="15"/>
  <c r="L32" i="15"/>
  <c r="M32" i="15"/>
  <c r="N32" i="15"/>
  <c r="L17" i="15"/>
  <c r="M17" i="15"/>
  <c r="N17" i="15"/>
  <c r="G7" i="18" l="1"/>
  <c r="G8" i="18" s="1"/>
  <c r="H7" i="18"/>
  <c r="H8" i="18" s="1"/>
  <c r="I7" i="18"/>
  <c r="I8" i="18" s="1"/>
  <c r="L62" i="15"/>
  <c r="M62" i="15"/>
  <c r="N62" i="15"/>
  <c r="L81" i="15"/>
  <c r="M81" i="15"/>
  <c r="N81" i="15"/>
  <c r="L55" i="15"/>
  <c r="M55" i="15"/>
  <c r="N55" i="15"/>
  <c r="L98" i="15"/>
  <c r="M98" i="15"/>
  <c r="N98" i="15"/>
  <c r="L90" i="15"/>
  <c r="M90" i="15"/>
  <c r="N90" i="15"/>
  <c r="L24" i="15"/>
  <c r="M24" i="15"/>
  <c r="N24" i="15"/>
  <c r="L21" i="15"/>
  <c r="M21" i="15"/>
  <c r="N21" i="15"/>
  <c r="L56" i="15" l="1"/>
  <c r="N56" i="15"/>
  <c r="M56" i="15"/>
  <c r="H8" i="11"/>
  <c r="L100" i="15" l="1"/>
  <c r="O4" i="11" s="1"/>
  <c r="N100" i="15"/>
  <c r="I4" i="11" s="1"/>
  <c r="M100" i="15"/>
  <c r="D4" i="11" s="1"/>
  <c r="K11" i="1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<sst xmlns="http://schemas.openxmlformats.org/spreadsheetml/2006/main" count="596" uniqueCount="354">
  <si>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</si>
  <si>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</si>
  <si>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</si>
  <si>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</si>
  <si>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</si>
  <si>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</si>
  <si>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</si>
  <si>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</si>
  <si>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</si>
  <si>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</si>
  <si>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</si>
  <si>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</si>
  <si>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</si>
  <si>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</si>
  <si>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</si>
  <si>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</si>
  <si>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</si>
  <si>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</si>
  <si>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</si>
  <si>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</si>
  <si>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</si>
  <si>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</si>
  <si>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</si>
  <si>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</si>
  <si>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</si>
  <si>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</si>
  <si>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</si>
  <si>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</si>
  <si>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</si>
  <si>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</si>
  <si>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</si>
  <si>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</si>
  <si>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</si>
  <si>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</si>
  <si>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</si>
  <si>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</si>
  <si>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</si>
  <si>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</si>
  <si>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</si>
  <si>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</si>
  <si>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</si>
  <si>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</si>
  <si>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</si>
  <si>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</si>
  <si>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</si>
  <si>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</si>
  <si>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</si>
  <si>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</si>
  <si>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</si>
  <si>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</si>
  <si>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</si>
  <si>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</si>
  <si>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</si>
  <si>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</si>
  <si>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</si>
  <si>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</si>
  <si>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</si>
  <si>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</si>
  <si>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</si>
  <si>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</si>
  <si>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</si>
  <si>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</si>
  <si>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</si>
  <si>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</si>
  <si>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</si>
  <si>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</si>
  <si>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</si>
  <si>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</si>
  <si>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</si>
  <si>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</si>
  <si>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</si>
  <si>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</si>
  <si>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</si>
  <si>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</si>
  <si>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</si>
  <si>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</si>
  <si>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</si>
  <si>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</si>
  <si>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</si>
  <si>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</si>
  <si>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</si>
  <si>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</si>
  <si>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</si>
  <si>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</si>
  <si>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</si>
  <si>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</si>
  <si>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</si>
  <si>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</si>
  <si>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</si>
  <si>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</si>
  <si>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</si>
  <si>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</si>
  <si>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</si>
  <si>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</si>
  <si>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</si>
  <si>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</si>
  <si>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</si>
  <si>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</si>
  <si>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</si>
  <si>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</si>
  <si>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</si>
  <si>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</si>
  <si>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</si>
  <si>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</si>
  <si>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</si>
  <si>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</si>
  <si>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</si>
  <si>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</si>
  <si>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</si>
  <si>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</si>
  <si>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</si>
  <si>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</si>
  <si>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</si>
  <si>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</si>
  <si>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</si>
  <si>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</si>
  <si>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</si>
  <si>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</si>
  <si>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</si>
  <si>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</si>
  <si>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</si>
  <si>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</si>
  <si>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</si>
  <si>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</si>
  <si>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</si>
  <si>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</si>
  <si>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</si>
  <si>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</si>
  <si>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</si>
  <si>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</si>
  <si>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</si>
  <si>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</si>
  <si>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</si>
  <si>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</si>
  <si>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</si>
  <si>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</si>
  <si>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</si>
  <si>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</si>
  <si>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</si>
  <si>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</si>
  <si>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</si>
  <si>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</si>
  <si>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</si>
  <si>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</si>
  <si>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</si>
  <si>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</si>
  <si>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</si>
  <si>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</si>
  <si>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</si>
  <si>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</si>
  <si>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</si>
  <si>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</si>
  <si>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</si>
  <si>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</si>
  <si>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</si>
  <si>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</si>
  <si>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</si>
  <si>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</si>
  <si>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</si>
  <si>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</si>
  <si>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</si>
  <si>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</si>
  <si>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</si>
  <si>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</si>
  <si>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</si>
  <si>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</si>
  <si>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</si>
  <si>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</si>
  <si>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</si>
  <si>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</si>
  <si>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</si>
  <si>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</si>
  <si>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</si>
  <si>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</si>
  <si>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</si>
  <si>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</si>
  <si>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</si>
  <si>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</si>
  <si>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</si>
  <si>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</si>
  <si>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</si>
  <si>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</si>
  <si>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</si>
  <si>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</si>
  <si>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</si>
  <si>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</si>
  <si>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</si>
  <si>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</si>
  <si>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</si>
  <si>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</si>
  <si>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</si>
  <si>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</si>
  <si>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</si>
  <si>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</si>
  <si>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</si>
  <si>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</si>
  <si>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</si>
  <si>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</si>
  <si>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</si>
  <si>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</si>
  <si>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</si>
  <si>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</si>
  <si>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</si>
  <si>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</si>
  <si>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</si>
  <si>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</si>
  <si>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</si>
  <si>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</si>
  <si>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</si>
  <si>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</si>
  <si>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</si>
  <si>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</si>
  <si>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</si>
  <si>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</si>
  <si>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</si>
  <si>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</si>
  <si>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</si>
  <si>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</si>
  <si>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</si>
  <si>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</si>
  <si>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</si>
  <si>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</si>
  <si>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</si>
  <si>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</si>
  <si>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</si>
  <si>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</si>
  <si>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</si>
  <si>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</si>
  <si>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</si>
  <si>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</si>
  <si>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</si>
  <si>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</si>
  <si>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</si>
  <si>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</si>
  <si>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</si>
  <si>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</si>
  <si>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</si>
  <si>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</si>
  <si>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</si>
  <si>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</si>
  <si>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</si>
  <si>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</si>
  <si>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</si>
  <si>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</si>
  <si>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</si>
  <si>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</si>
  <si>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</si>
  <si>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</si>
  <si>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</si>
  <si>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</si>
  <si>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</si>
  <si>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</si>
  <si>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</si>
  <si>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</si>
  <si>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</si>
  <si>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</si>
  <si>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</si>
  <si>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</si>
  <si>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</si>
  <si>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</si>
  <si>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</si>
  <si>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</si>
  <si>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</si>
  <si>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</si>
  <si>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</si>
  <si>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</si>
  <si>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</si>
  <si>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</si>
  <si>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</si>
  <si>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</si>
  <si>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</si>
  <si>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</si>
  <si>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</si>
  <si>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</si>
  <si>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</si>
  <si>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</si>
  <si>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</si>
  <si>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</si>
  <si>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</si>
  <si>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</si>
  <si>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</si>
  <si>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</si>
  <si>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</si>
  <si>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</si>
  <si>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</si>
  <si>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</si>
  <si>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</si>
  <si>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</si>
  <si>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</si>
  <si>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</si>
  <si>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</si>
  <si>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</si>
  <si>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</si>
  <si>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</si>
  <si>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</si>
  <si>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</si>
  <si>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</si>
  <si>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</si>
  <si>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</si>
  <si>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</si>
  <si>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</si>
  <si>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</si>
  <si>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</si>
  <si>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</si>
  <si>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</si>
  <si>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</si>
  <si>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</si>
  <si>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</si>
  <si>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</si>
  <si>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</si>
  <si>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</si>
  <si>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</si>
  <si>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</si>
  <si>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</si>
  <si>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</si>
  <si>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</si>
  <si>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</si>
  <si>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</si>
  <si>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</si>
  <si>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</si>
  <si>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</si>
  <si>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</si>
  <si>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</si>
  <si>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</si>
  <si>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</si>
  <si>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</si>
  <si>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</si>
  <si>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جلسة الثلاثاء 2025/12/16</t>
  </si>
  <si>
    <t>الشركات غير المتداولة لمنصة التداول النظامي لجلسة الثلاثاء 2025/12/16</t>
  </si>
  <si>
    <t>الشركات غير المتداولة للمنصة الثانية لجلسة الثلاثاء 2025/12/16</t>
  </si>
  <si>
    <t>الشركات غير المتداولة للمنصة الثالثة لجلسة الثلاثاء 2025/12/16</t>
  </si>
  <si>
    <t>الجلسة (225)</t>
  </si>
  <si>
    <t>الجلسة (225) نشرة منصة تداول الاسهم النظامية لجلسة الثلاثاء 2025/12/16 Regular Market Trading</t>
  </si>
  <si>
    <t>الجلسة (225) نشرة المنصة الثانية لتداول الشركات لجلسة الثلاثاء 2025/12/16 Second Platform Trading</t>
  </si>
  <si>
    <t>الجلسة (225) نشرة المنصة الثالثة لتداول الشركات لجلسة الثلاثاء 2025/12/16 Second Platform Trading</t>
  </si>
  <si>
    <t xml:space="preserve">الجلسة (225) نشرة لمنصة تداول اسهم الشركات غير المدرجة OTC    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</si>
  <si>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</si>
  <si>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</si>
  <si>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</si>
  <si>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إطفاء سندات بناء الاصدارية الثانية فئة (1,000,000) دينار إعتباراً من جلسة الثلاثاء 2025/12/16.</t>
  </si>
  <si>
    <t>مصرف الموصل (BMFI)</t>
  </si>
  <si>
    <t>فنادق المنصور (HMAN)</t>
  </si>
  <si>
    <t>إفصحت الشركة عن سبب إرتفاع سعر السهم بكامل حدود نسبة التغير لجسلتي 12/14 و 2025/12/15، نشر إعلان إجتماع الهيئة العامة وإقرار مقسوم الارباح.</t>
  </si>
  <si>
    <t>إفصحت الشركة عن سبب إرتفاع سعر السهم بكامل حدود نسبة التغير لجسلتي 12/14 و 2025/12/15، توزيع أرباح لميزانية 2023 بنسبة 17.1% وإطفاء العجز المتراكم بالكامل، وأظهرت الميزانيات الفصلية لسنتي 2024 و 2025 تحقيق أرباح فصلية.</t>
  </si>
  <si>
    <t>الوطنية الاستثمارات السياحية (HNTI)</t>
  </si>
  <si>
    <t>سندات بناء - الاصدارية الثانية         فئة مليون دينار CB20</t>
  </si>
  <si>
    <t>نقل تداولات الشركة من منصة الشركات غير المفصحة إلى المنصة النظامية إعتباراً من جلسة الثلاثاء 2025/12/16 بعد إيفاء الشركة بمتطلبات الافصاح.</t>
  </si>
  <si>
    <t>مجموع قطاع الاستثمار</t>
  </si>
  <si>
    <t>سوق العراق للأوراق المالية</t>
  </si>
  <si>
    <t>نشرة تداول أسهم غير العراقيين لجلسة الثلاثاء 2025/12/16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</si>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</sst>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8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0" fillId="3" borderId="107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3" xfId="0" applyFont="1" applyFill="1" applyBorder="1" applyAlignment="1">
      <alignment vertical="center"/>
    </xf>
    <xf numFmtId="0" fontId="60" fillId="0" borderId="113" xfId="0" applyFont="1" applyBorder="1" applyAlignment="1">
      <alignment vertical="center"/>
    </xf>
    <xf numFmtId="164" fontId="60" fillId="0" borderId="113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3" xfId="0" applyFont="1" applyFill="1" applyBorder="1" applyAlignment="1">
      <alignment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7" xfId="0" applyNumberFormat="1" applyFont="1" applyFill="1" applyBorder="1" applyAlignment="1">
      <alignment horizontal="right" vertical="center"/>
    </xf>
    <xf numFmtId="14" fontId="62" fillId="0" borderId="129" xfId="0" applyNumberFormat="1" applyFont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0" fontId="60" fillId="3" borderId="131" xfId="0" applyFont="1" applyFill="1" applyBorder="1" applyAlignment="1">
      <alignment vertical="center"/>
    </xf>
    <xf numFmtId="3" fontId="60" fillId="3" borderId="130" xfId="0" applyNumberFormat="1" applyFont="1" applyFill="1" applyBorder="1" applyAlignment="1">
      <alignment horizontal="right" vertical="center"/>
    </xf>
    <xf numFmtId="4" fontId="60" fillId="3" borderId="130" xfId="0" applyNumberFormat="1" applyFont="1" applyFill="1" applyBorder="1" applyAlignment="1">
      <alignment horizontal="center" vertical="center"/>
    </xf>
    <xf numFmtId="3" fontId="60" fillId="3" borderId="130" xfId="0" applyNumberFormat="1" applyFont="1" applyFill="1" applyBorder="1" applyAlignment="1">
      <alignment vertical="center"/>
    </xf>
    <xf numFmtId="164" fontId="60" fillId="0" borderId="130" xfId="0" applyNumberFormat="1" applyFont="1" applyBorder="1" applyAlignment="1">
      <alignment horizontal="center" vertical="center"/>
    </xf>
    <xf numFmtId="164" fontId="60" fillId="0" borderId="133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2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4" fontId="60" fillId="3" borderId="136" xfId="0" applyNumberFormat="1" applyFont="1" applyFill="1" applyBorder="1" applyAlignment="1">
      <alignment horizontal="center" vertical="center"/>
    </xf>
    <xf numFmtId="0" fontId="60" fillId="3" borderId="137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3" fontId="60" fillId="3" borderId="142" xfId="0" applyNumberFormat="1" applyFont="1" applyFill="1" applyBorder="1" applyAlignment="1">
      <alignment horizontal="right" vertical="center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164" fontId="60" fillId="0" borderId="145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6" xfId="0" applyFont="1" applyBorder="1" applyAlignment="1">
      <alignment vertical="center" wrapText="1"/>
    </xf>
    <xf numFmtId="164" fontId="60" fillId="3" borderId="146" xfId="0" applyNumberFormat="1" applyFont="1" applyFill="1" applyBorder="1" applyAlignment="1">
      <alignment horizontal="center" vertical="center"/>
    </xf>
    <xf numFmtId="0" fontId="60" fillId="3" borderId="149" xfId="0" applyFont="1" applyFill="1" applyBorder="1" applyAlignment="1">
      <alignment vertical="center"/>
    </xf>
    <xf numFmtId="0" fontId="60" fillId="2" borderId="149" xfId="1" applyFont="1" applyFill="1" applyBorder="1" applyAlignment="1">
      <alignment horizontal="center" vertical="center"/>
    </xf>
    <xf numFmtId="0" fontId="60" fillId="2" borderId="149" xfId="1" applyFont="1" applyFill="1" applyBorder="1" applyAlignment="1">
      <alignment horizontal="center" vertical="center" wrapText="1"/>
    </xf>
    <xf numFmtId="3" fontId="60" fillId="2" borderId="149" xfId="1" applyNumberFormat="1" applyFont="1" applyFill="1" applyBorder="1" applyAlignment="1">
      <alignment horizontal="center" vertical="center" wrapText="1"/>
    </xf>
    <xf numFmtId="0" fontId="62" fillId="0" borderId="149" xfId="0" applyFont="1" applyBorder="1" applyAlignment="1">
      <alignment horizontal="right" vertical="center"/>
    </xf>
    <xf numFmtId="164" fontId="62" fillId="0" borderId="149" xfId="0" applyNumberFormat="1" applyFont="1" applyBorder="1" applyAlignment="1">
      <alignment horizontal="center" vertical="center"/>
    </xf>
    <xf numFmtId="0" fontId="62" fillId="3" borderId="147" xfId="0" applyFont="1" applyFill="1" applyBorder="1" applyAlignment="1">
      <alignment horizontal="center" vertical="center"/>
    </xf>
    <xf numFmtId="3" fontId="62" fillId="3" borderId="149" xfId="0" applyNumberFormat="1" applyFont="1" applyFill="1" applyBorder="1" applyAlignment="1">
      <alignment horizontal="center" vertical="center"/>
    </xf>
    <xf numFmtId="3" fontId="62" fillId="61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0" fontId="60" fillId="3" borderId="152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59" fillId="0" borderId="152" xfId="0" applyFont="1" applyBorder="1" applyAlignment="1">
      <alignment vertical="center" wrapText="1"/>
    </xf>
    <xf numFmtId="14" fontId="62" fillId="0" borderId="153" xfId="0" applyNumberFormat="1" applyFont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60" fillId="3" borderId="153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53" xfId="0" applyFont="1" applyFill="1" applyBorder="1" applyAlignment="1">
      <alignment vertical="center"/>
    </xf>
    <xf numFmtId="164" fontId="60" fillId="3" borderId="156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3" borderId="87" xfId="0" applyFont="1" applyFill="1" applyBorder="1" applyAlignment="1">
      <alignment vertical="center"/>
    </xf>
    <xf numFmtId="0" fontId="59" fillId="3" borderId="68" xfId="0" applyFont="1" applyFill="1" applyBorder="1" applyAlignment="1">
      <alignment vertical="center"/>
    </xf>
    <xf numFmtId="0" fontId="60" fillId="3" borderId="157" xfId="0" applyFont="1" applyFill="1" applyBorder="1" applyAlignment="1">
      <alignment vertical="center"/>
    </xf>
    <xf numFmtId="164" fontId="60" fillId="0" borderId="159" xfId="0" applyNumberFormat="1" applyFont="1" applyBorder="1" applyAlignment="1">
      <alignment horizontal="center" vertical="center"/>
    </xf>
    <xf numFmtId="164" fontId="60" fillId="0" borderId="158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79" fillId="2" borderId="161" xfId="0" applyFont="1" applyFill="1" applyBorder="1" applyAlignment="1">
      <alignment horizontal="center" vertical="center"/>
    </xf>
    <xf numFmtId="0" fontId="79" fillId="2" borderId="161" xfId="0" applyFont="1" applyFill="1" applyBorder="1" applyAlignment="1">
      <alignment horizontal="center" vertical="center" wrapText="1"/>
    </xf>
    <xf numFmtId="0" fontId="79" fillId="3" borderId="165" xfId="364" applyFont="1" applyFill="1" applyBorder="1" applyAlignment="1">
      <alignment horizontal="right" vertical="center"/>
    </xf>
    <xf numFmtId="0" fontId="79" fillId="3" borderId="165" xfId="364" applyFont="1" applyFill="1" applyBorder="1" applyAlignment="1">
      <alignment horizontal="left" vertical="center"/>
    </xf>
    <xf numFmtId="3" fontId="79" fillId="0" borderId="166" xfId="2" applyNumberFormat="1" applyFont="1" applyBorder="1" applyAlignment="1">
      <alignment horizontal="center" vertical="center"/>
    </xf>
    <xf numFmtId="4" fontId="78" fillId="0" borderId="53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2" fontId="72" fillId="0" borderId="53" xfId="0" applyNumberFormat="1" applyFont="1" applyBorder="1" applyAlignment="1">
      <alignment horizontal="right" vertical="center"/>
    </xf>
    <xf numFmtId="3" fontId="72" fillId="0" borderId="114" xfId="0" applyNumberFormat="1" applyFont="1" applyBorder="1" applyAlignment="1">
      <alignment horizontal="center" vertical="center"/>
    </xf>
    <xf numFmtId="3" fontId="72" fillId="0" borderId="116" xfId="0" applyNumberFormat="1" applyFont="1" applyBorder="1" applyAlignment="1">
      <alignment horizontal="center" vertical="center"/>
    </xf>
    <xf numFmtId="2" fontId="72" fillId="0" borderId="157" xfId="0" applyNumberFormat="1" applyFont="1" applyBorder="1" applyAlignment="1">
      <alignment horizontal="right" vertical="center"/>
    </xf>
    <xf numFmtId="2" fontId="72" fillId="0" borderId="158" xfId="0" applyNumberFormat="1" applyFont="1" applyBorder="1" applyAlignment="1">
      <alignment horizontal="right" vertical="center"/>
    </xf>
    <xf numFmtId="2" fontId="72" fillId="0" borderId="159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8" fillId="0" borderId="118" xfId="0" applyNumberFormat="1" applyFont="1" applyBorder="1" applyAlignment="1">
      <alignment horizontal="center" vertical="center"/>
    </xf>
    <xf numFmtId="2" fontId="78" fillId="0" borderId="119" xfId="0" applyNumberFormat="1" applyFont="1" applyBorder="1" applyAlignment="1">
      <alignment horizontal="center" vertical="center"/>
    </xf>
    <xf numFmtId="2" fontId="78" fillId="0" borderId="76" xfId="0" applyNumberFormat="1" applyFont="1" applyBorder="1" applyAlignment="1">
      <alignment horizontal="center" vertical="center"/>
    </xf>
    <xf numFmtId="2" fontId="78" fillId="0" borderId="75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164" fontId="59" fillId="3" borderId="157" xfId="0" applyNumberFormat="1" applyFont="1" applyFill="1" applyBorder="1" applyAlignment="1">
      <alignment horizontal="right" vertical="center" wrapText="1"/>
    </xf>
    <xf numFmtId="164" fontId="59" fillId="3" borderId="158" xfId="0" applyNumberFormat="1" applyFont="1" applyFill="1" applyBorder="1" applyAlignment="1">
      <alignment horizontal="right" vertical="center" wrapText="1"/>
    </xf>
    <xf numFmtId="164" fontId="59" fillId="3" borderId="159" xfId="0" applyNumberFormat="1" applyFont="1" applyFill="1" applyBorder="1" applyAlignment="1">
      <alignment horizontal="right" vertical="center" wrapText="1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2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3" fontId="62" fillId="3" borderId="154" xfId="0" applyNumberFormat="1" applyFont="1" applyFill="1" applyBorder="1" applyAlignment="1">
      <alignment horizontal="center" vertical="center"/>
    </xf>
    <xf numFmtId="3" fontId="62" fillId="3" borderId="155" xfId="0" applyNumberFormat="1" applyFont="1" applyFill="1" applyBorder="1" applyAlignment="1">
      <alignment horizontal="center" vertical="center"/>
    </xf>
    <xf numFmtId="3" fontId="62" fillId="3" borderId="156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18" xfId="0" applyNumberFormat="1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19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55" xfId="0" applyNumberFormat="1" applyFont="1" applyFill="1" applyBorder="1" applyAlignment="1">
      <alignment horizontal="center" vertical="center"/>
    </xf>
    <xf numFmtId="0" fontId="60" fillId="57" borderId="154" xfId="0" applyFont="1" applyFill="1" applyBorder="1" applyAlignment="1">
      <alignment horizontal="center" vertical="center"/>
    </xf>
    <xf numFmtId="0" fontId="60" fillId="57" borderId="156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3" borderId="157" xfId="0" applyNumberFormat="1" applyFont="1" applyFill="1" applyBorder="1" applyAlignment="1">
      <alignment horizontal="center" vertical="center"/>
    </xf>
    <xf numFmtId="2" fontId="60" fillId="3" borderId="158" xfId="0" applyNumberFormat="1" applyFont="1" applyFill="1" applyBorder="1" applyAlignment="1">
      <alignment horizontal="center" vertical="center"/>
    </xf>
    <xf numFmtId="2" fontId="60" fillId="3" borderId="159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horizontal="center" vertical="center"/>
    </xf>
    <xf numFmtId="0" fontId="60" fillId="3" borderId="156" xfId="0" applyFont="1" applyFill="1" applyBorder="1" applyAlignment="1">
      <alignment horizontal="center" vertical="center"/>
    </xf>
    <xf numFmtId="2" fontId="56" fillId="3" borderId="154" xfId="0" applyNumberFormat="1" applyFont="1" applyFill="1" applyBorder="1" applyAlignment="1">
      <alignment horizontal="center"/>
    </xf>
    <xf numFmtId="2" fontId="56" fillId="3" borderId="155" xfId="0" applyNumberFormat="1" applyFont="1" applyFill="1" applyBorder="1" applyAlignment="1">
      <alignment horizontal="center"/>
    </xf>
    <xf numFmtId="2" fontId="56" fillId="3" borderId="156" xfId="0" applyNumberFormat="1" applyFont="1" applyFill="1" applyBorder="1" applyAlignment="1">
      <alignment horizont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124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38" xfId="0" applyNumberFormat="1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39" xfId="0" applyNumberFormat="1" applyFont="1" applyFill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79" fillId="0" borderId="167" xfId="2" applyFont="1" applyBorder="1" applyAlignment="1">
      <alignment horizontal="center" vertical="center"/>
    </xf>
    <xf numFmtId="0" fontId="79" fillId="0" borderId="168" xfId="2" applyFont="1" applyBorder="1" applyAlignment="1">
      <alignment horizontal="center" vertical="center"/>
    </xf>
    <xf numFmtId="0" fontId="79" fillId="0" borderId="160" xfId="0" applyFont="1" applyBorder="1" applyAlignment="1">
      <alignment horizontal="right" vertical="center"/>
    </xf>
    <xf numFmtId="0" fontId="79" fillId="0" borderId="162" xfId="0" applyFont="1" applyBorder="1" applyAlignment="1">
      <alignment horizontal="center" vertical="center"/>
    </xf>
    <xf numFmtId="0" fontId="79" fillId="0" borderId="163" xfId="0" applyFont="1" applyBorder="1" applyAlignment="1">
      <alignment horizontal="center" vertical="center"/>
    </xf>
    <xf numFmtId="0" fontId="79" fillId="0" borderId="164" xfId="0" applyFont="1" applyBorder="1" applyAlignment="1">
      <alignment horizontal="center" vertical="center"/>
    </xf>
    <xf numFmtId="0" fontId="79" fillId="0" borderId="167" xfId="0" applyFont="1" applyBorder="1" applyAlignment="1">
      <alignment horizontal="center" vertical="center"/>
    </xf>
    <xf numFmtId="0" fontId="79" fillId="0" borderId="168" xfId="0" applyFont="1" applyBorder="1" applyAlignment="1">
      <alignment horizontal="center" vertical="center"/>
    </xf>
    <xf numFmtId="0" fontId="79" fillId="0" borderId="0" xfId="0" applyFont="1" applyAlignment="1">
      <alignment horizontal="right" vertical="center"/>
    </xf>
    <xf numFmtId="0" fontId="79" fillId="0" borderId="0" xfId="0" applyFont="1" applyAlignment="1">
      <alignment horizontal="right"/>
    </xf>
    <xf numFmtId="0" fontId="62" fillId="0" borderId="150" xfId="0" applyFont="1" applyBorder="1" applyAlignment="1">
      <alignment horizontal="center" vertical="center"/>
    </xf>
    <xf numFmtId="0" fontId="62" fillId="0" borderId="151" xfId="0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114" xfId="0" applyFont="1" applyBorder="1" applyAlignment="1">
      <alignment horizontal="center" vertical="center"/>
    </xf>
    <xf numFmtId="0" fontId="62" fillId="0" borderId="115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2" fontId="60" fillId="0" borderId="121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2" fontId="60" fillId="0" borderId="148" xfId="0" applyNumberFormat="1" applyFont="1" applyBorder="1" applyAlignment="1">
      <alignment horizontal="center" vertical="center"/>
    </xf>
    <xf numFmtId="0" fontId="60" fillId="0" borderId="147" xfId="0" applyFont="1" applyBorder="1" applyAlignment="1">
      <alignment horizontal="center" vertical="center"/>
    </xf>
    <xf numFmtId="0" fontId="60" fillId="0" borderId="148" xfId="0" applyFont="1" applyBorder="1" applyAlignment="1">
      <alignment horizontal="center" vertical="center"/>
    </xf>
    <xf numFmtId="2" fontId="66" fillId="0" borderId="144" xfId="0" applyNumberFormat="1" applyFont="1" applyBorder="1" applyAlignment="1">
      <alignment horizontal="center"/>
    </xf>
    <xf numFmtId="0" fontId="60" fillId="61" borderId="147" xfId="0" applyFont="1" applyFill="1" applyBorder="1" applyAlignment="1">
      <alignment horizontal="center" vertical="center"/>
    </xf>
    <xf numFmtId="0" fontId="60" fillId="61" borderId="148" xfId="0" applyFont="1" applyFill="1" applyBorder="1" applyAlignment="1">
      <alignment horizontal="center" vertical="center"/>
    </xf>
    <xf numFmtId="2" fontId="66" fillId="61" borderId="144" xfId="0" applyNumberFormat="1" applyFont="1" applyFill="1" applyBorder="1" applyAlignment="1">
      <alignment horizont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114" xfId="0" applyFont="1" applyBorder="1" applyAlignment="1">
      <alignment horizontal="right" vertical="center"/>
    </xf>
    <xf numFmtId="0" fontId="62" fillId="0" borderId="116" xfId="0" applyFont="1" applyBorder="1" applyAlignment="1">
      <alignment horizontal="right" vertical="center"/>
    </xf>
    <xf numFmtId="0" fontId="62" fillId="0" borderId="117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3" fontId="62" fillId="0" borderId="125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32845</xdr:rowOff>
    </xdr:from>
    <xdr:to>
      <xdr:col>6</xdr:col>
      <xdr:colOff>2003535</xdr:colOff>
      <xdr:row>15</xdr:row>
      <xdr:rowOff>1729828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9697B5-BCBD-4D96-A900-585C800CE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532241" y="4674914"/>
          <a:ext cx="7685690" cy="3722414"/>
        </a:xfrm>
        <a:prstGeom prst="rect">
          <a:avLst/>
        </a:prstGeom>
      </xdr:spPr>
    </xdr:pic>
    <xdr:clientData/>
  </xdr:twoCellAnchor>
  <xdr:twoCellAnchor editAs="oneCell">
    <xdr:from>
      <xdr:col>11</xdr:col>
      <xdr:colOff>32846</xdr:colOff>
      <xdr:row>5</xdr:row>
      <xdr:rowOff>0</xdr:rowOff>
    </xdr:from>
    <xdr:to>
      <xdr:col>14</xdr:col>
      <xdr:colOff>1171466</xdr:colOff>
      <xdr:row>13</xdr:row>
      <xdr:rowOff>21897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A3AB0A-F3D6-49E0-A4F8-C417D1A94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350172" y="1784569"/>
          <a:ext cx="3908534" cy="2561897"/>
        </a:xfrm>
        <a:prstGeom prst="rect">
          <a:avLst/>
        </a:prstGeom>
      </xdr:spPr>
    </xdr:pic>
    <xdr:clientData/>
  </xdr:twoCellAnchor>
  <xdr:twoCellAnchor editAs="oneCell">
    <xdr:from>
      <xdr:col>6</xdr:col>
      <xdr:colOff>2047328</xdr:colOff>
      <xdr:row>14</xdr:row>
      <xdr:rowOff>21896</xdr:rowOff>
    </xdr:from>
    <xdr:to>
      <xdr:col>14</xdr:col>
      <xdr:colOff>1171466</xdr:colOff>
      <xdr:row>15</xdr:row>
      <xdr:rowOff>1718878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774B86-FFBD-46A9-821A-B0FDE10C3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350172" y="4663965"/>
          <a:ext cx="7138276" cy="37224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19</xdr:row>
      <xdr:rowOff>28575</xdr:rowOff>
    </xdr:from>
    <xdr:to>
      <xdr:col>12</xdr:col>
      <xdr:colOff>1533525</xdr:colOff>
      <xdr:row>33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13F0BC-3401-4110-8E54-7CDED23C3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809225" y="4857750"/>
          <a:ext cx="4714875" cy="29146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47625</xdr:rowOff>
    </xdr:from>
    <xdr:to>
      <xdr:col>5</xdr:col>
      <xdr:colOff>666750</xdr:colOff>
      <xdr:row>33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730AE5-1EA3-417B-9C46-B1CDEF8FC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4705075" y="4876800"/>
          <a:ext cx="4743450" cy="2886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56</xdr:row>
      <xdr:rowOff>34636</xdr:rowOff>
    </xdr:from>
    <xdr:to>
      <xdr:col>13</xdr:col>
      <xdr:colOff>1766972</xdr:colOff>
      <xdr:row>56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76</xdr:row>
      <xdr:rowOff>8662</xdr:rowOff>
    </xdr:from>
    <xdr:to>
      <xdr:col>13</xdr:col>
      <xdr:colOff>1790353</xdr:colOff>
      <xdr:row>76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1489364</xdr:colOff>
      <xdr:row>49</xdr:row>
      <xdr:rowOff>43295</xdr:rowOff>
    </xdr:from>
    <xdr:ext cx="302612" cy="285750"/>
    <xdr:pic>
      <xdr:nvPicPr>
        <xdr:cNvPr id="9" name="Picture 8">
          <a:extLst>
            <a:ext uri="{FF2B5EF4-FFF2-40B4-BE49-F238E27FC236}">
              <a16:creationId xmlns:a16="http://schemas.microsoft.com/office/drawing/2014/main" id="{39574AF1-5CA7-42A2-AEA6-9C36700F1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0728" y="9126681"/>
          <a:ext cx="302612" cy="285750"/>
        </a:xfrm>
        <a:prstGeom prst="rect">
          <a:avLst/>
        </a:prstGeom>
      </xdr:spPr>
    </xdr:pic>
    <xdr:clientData/>
  </xdr:oneCellAnchor>
  <xdr:oneCellAnchor>
    <xdr:from>
      <xdr:col>13</xdr:col>
      <xdr:colOff>1496948</xdr:colOff>
      <xdr:row>93</xdr:row>
      <xdr:rowOff>17321</xdr:rowOff>
    </xdr:from>
    <xdr:ext cx="302064" cy="311726"/>
    <xdr:pic>
      <xdr:nvPicPr>
        <xdr:cNvPr id="8" name="Picture 7">
          <a:extLst>
            <a:ext uri="{FF2B5EF4-FFF2-40B4-BE49-F238E27FC236}">
              <a16:creationId xmlns:a16="http://schemas.microsoft.com/office/drawing/2014/main" id="{BD930686-ECC4-478A-A3E9-F727EA7C5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3692" y="18391912"/>
          <a:ext cx="302064" cy="3117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466724</xdr:colOff>
      <xdr:row>0</xdr:row>
      <xdr:rowOff>9525</xdr:rowOff>
    </xdr:from>
    <xdr:to>
      <xdr:col>4</xdr:col>
      <xdr:colOff>1457324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88ABEA1-8C14-49D8-847F-ABC880014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2275901" y="952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rightToLeft="1" tabSelected="1" zoomScale="87" zoomScaleNormal="87" workbookViewId="0">
      <selection activeCell="A19" sqref="A19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19" t="s">
        <v>0</v>
      </c>
      <c r="B1" s="220"/>
      <c r="C1" s="220"/>
      <c r="D1" s="220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23" t="s">
        <v>327</v>
      </c>
      <c r="B2" s="223"/>
      <c r="C2" s="223"/>
      <c r="D2" s="223"/>
      <c r="E2" s="224" t="s">
        <v>69</v>
      </c>
      <c r="F2" s="225"/>
      <c r="G2" s="225"/>
      <c r="H2" s="225"/>
      <c r="I2" s="225"/>
      <c r="J2" s="225"/>
      <c r="K2" s="225"/>
      <c r="L2" s="226"/>
      <c r="M2" s="59"/>
      <c r="N2" s="59"/>
      <c r="O2" s="59"/>
    </row>
    <row r="3" spans="1:16" s="1" customFormat="1" ht="30" customHeight="1">
      <c r="A3" s="221" t="s">
        <v>331</v>
      </c>
      <c r="B3" s="222"/>
      <c r="C3" s="222"/>
      <c r="D3" s="222"/>
      <c r="E3" s="224"/>
      <c r="F3" s="225"/>
      <c r="G3" s="225"/>
      <c r="H3" s="225"/>
      <c r="I3" s="225"/>
      <c r="J3" s="225"/>
      <c r="K3" s="225"/>
      <c r="L3" s="226"/>
      <c r="M3" s="58"/>
      <c r="N3" s="58"/>
      <c r="O3" s="59"/>
    </row>
    <row r="4" spans="1:16" ht="24.95" customHeight="1">
      <c r="A4" s="197" t="s">
        <v>97</v>
      </c>
      <c r="B4" s="198"/>
      <c r="C4" s="199"/>
      <c r="D4" s="204">
        <f>'نشرة التداول'!M100+'نشرة OTC'!H8</f>
        <v>1114499891</v>
      </c>
      <c r="E4" s="205"/>
      <c r="F4" s="60"/>
      <c r="G4" s="200" t="s">
        <v>98</v>
      </c>
      <c r="H4" s="201"/>
      <c r="I4" s="202">
        <f>'نشرة التداول'!N100+'نشرة OTC'!I8</f>
        <v>1034857919.54</v>
      </c>
      <c r="J4" s="203"/>
      <c r="K4" s="202"/>
      <c r="L4" s="61"/>
      <c r="M4" s="227" t="s">
        <v>119</v>
      </c>
      <c r="N4" s="228"/>
      <c r="O4" s="62">
        <f>'نشرة التداول'!L100+'نشرة OTC'!G8</f>
        <v>986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6"/>
      <c r="M5" s="187"/>
      <c r="N5" s="187"/>
      <c r="O5" s="66"/>
    </row>
    <row r="6" spans="1:16" ht="24.95" customHeight="1">
      <c r="A6" s="67" t="s">
        <v>34</v>
      </c>
      <c r="B6" s="208">
        <v>974.94</v>
      </c>
      <c r="C6" s="209"/>
      <c r="D6" s="214" t="s">
        <v>29</v>
      </c>
      <c r="E6" s="215"/>
      <c r="F6" s="58"/>
      <c r="G6" s="67" t="s">
        <v>70</v>
      </c>
      <c r="H6" s="68">
        <v>1179.2</v>
      </c>
      <c r="I6" s="216" t="s">
        <v>29</v>
      </c>
      <c r="J6" s="217"/>
      <c r="K6" s="218"/>
      <c r="L6" s="186"/>
      <c r="M6" s="187"/>
      <c r="N6" s="187"/>
      <c r="O6" s="69"/>
      <c r="P6" s="101"/>
    </row>
    <row r="7" spans="1:16" ht="24.95" customHeight="1">
      <c r="A7" s="67" t="s">
        <v>35</v>
      </c>
      <c r="B7" s="208">
        <v>964.31</v>
      </c>
      <c r="C7" s="209"/>
      <c r="D7" s="214" t="s">
        <v>29</v>
      </c>
      <c r="E7" s="215"/>
      <c r="F7" s="70"/>
      <c r="G7" s="67" t="s">
        <v>71</v>
      </c>
      <c r="H7" s="68">
        <v>1170.93</v>
      </c>
      <c r="I7" s="216" t="s">
        <v>29</v>
      </c>
      <c r="J7" s="217"/>
      <c r="K7" s="218"/>
      <c r="L7" s="186"/>
      <c r="M7" s="187"/>
      <c r="N7" s="187"/>
      <c r="O7" s="69"/>
      <c r="P7" s="116"/>
    </row>
    <row r="8" spans="1:16" ht="24.95" customHeight="1">
      <c r="A8" s="67" t="s">
        <v>43</v>
      </c>
      <c r="B8" s="210">
        <f>((B6/B7)-1)*100</f>
        <v>1.1023426076676612</v>
      </c>
      <c r="C8" s="211"/>
      <c r="D8" s="214" t="s">
        <v>44</v>
      </c>
      <c r="E8" s="215"/>
      <c r="F8" s="70"/>
      <c r="G8" s="67" t="s">
        <v>43</v>
      </c>
      <c r="H8" s="185">
        <f>((H6/H7)-1)*100</f>
        <v>0.70627620780063793</v>
      </c>
      <c r="I8" s="216" t="s">
        <v>44</v>
      </c>
      <c r="J8" s="217"/>
      <c r="K8" s="218"/>
      <c r="L8" s="186"/>
      <c r="M8" s="187"/>
      <c r="N8" s="187"/>
      <c r="O8" s="69"/>
    </row>
    <row r="9" spans="1:16" ht="24.95" customHeight="1">
      <c r="A9" s="67" t="s">
        <v>36</v>
      </c>
      <c r="B9" s="212">
        <f>B6-B7</f>
        <v>10.630000000000109</v>
      </c>
      <c r="C9" s="213">
        <f>B6-B7</f>
        <v>10.630000000000109</v>
      </c>
      <c r="D9" s="214" t="s">
        <v>29</v>
      </c>
      <c r="E9" s="215"/>
      <c r="F9" s="70"/>
      <c r="G9" s="67" t="s">
        <v>36</v>
      </c>
      <c r="H9" s="185">
        <f>H6-H7</f>
        <v>8.2699999999999818</v>
      </c>
      <c r="I9" s="216" t="s">
        <v>29</v>
      </c>
      <c r="J9" s="217"/>
      <c r="K9" s="218"/>
      <c r="L9" s="186"/>
      <c r="M9" s="187"/>
      <c r="N9" s="187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6"/>
      <c r="M10" s="187"/>
      <c r="N10" s="187"/>
      <c r="O10" s="69"/>
    </row>
    <row r="11" spans="1:16" ht="24.95" customHeight="1">
      <c r="A11" s="67" t="s">
        <v>115</v>
      </c>
      <c r="B11" s="74">
        <v>104</v>
      </c>
      <c r="C11" s="68" t="s">
        <v>116</v>
      </c>
      <c r="D11" s="74">
        <v>15</v>
      </c>
      <c r="E11" s="74">
        <v>119</v>
      </c>
      <c r="F11" s="75"/>
      <c r="G11" s="67" t="s">
        <v>118</v>
      </c>
      <c r="H11" s="74">
        <f>104-(B12+E13+E14)</f>
        <v>36</v>
      </c>
      <c r="I11" s="68" t="s">
        <v>134</v>
      </c>
      <c r="J11" s="74">
        <v>12</v>
      </c>
      <c r="K11" s="74">
        <f>J11+H11</f>
        <v>48</v>
      </c>
      <c r="L11" s="186"/>
      <c r="M11" s="187"/>
      <c r="N11" s="187"/>
      <c r="O11" s="69"/>
      <c r="P11" s="101"/>
    </row>
    <row r="12" spans="1:16" ht="24.95" customHeight="1">
      <c r="A12" s="67" t="s">
        <v>117</v>
      </c>
      <c r="B12" s="74">
        <v>52</v>
      </c>
      <c r="C12" s="68" t="s">
        <v>116</v>
      </c>
      <c r="D12" s="74">
        <v>1</v>
      </c>
      <c r="E12" s="74">
        <f>D12+B12</f>
        <v>53</v>
      </c>
      <c r="F12" s="76"/>
      <c r="G12" s="191" t="s">
        <v>4</v>
      </c>
      <c r="H12" s="191"/>
      <c r="I12" s="191"/>
      <c r="J12" s="206">
        <v>19</v>
      </c>
      <c r="K12" s="207"/>
      <c r="L12" s="186"/>
      <c r="M12" s="187"/>
      <c r="N12" s="187"/>
      <c r="O12" s="69"/>
      <c r="P12" s="101"/>
    </row>
    <row r="13" spans="1:16" ht="24.95" customHeight="1">
      <c r="A13" s="188" t="s">
        <v>48</v>
      </c>
      <c r="B13" s="189"/>
      <c r="C13" s="190"/>
      <c r="D13" s="189"/>
      <c r="E13" s="74">
        <v>6</v>
      </c>
      <c r="F13" s="76"/>
      <c r="G13" s="194" t="s">
        <v>5</v>
      </c>
      <c r="H13" s="195"/>
      <c r="I13" s="196"/>
      <c r="J13" s="192">
        <v>14</v>
      </c>
      <c r="K13" s="193"/>
      <c r="L13" s="186"/>
      <c r="M13" s="187"/>
      <c r="N13" s="187"/>
      <c r="O13" s="77"/>
    </row>
    <row r="14" spans="1:16" ht="24.95" customHeight="1">
      <c r="A14" s="188" t="s">
        <v>45</v>
      </c>
      <c r="B14" s="189"/>
      <c r="C14" s="190"/>
      <c r="D14" s="189"/>
      <c r="E14" s="78">
        <v>10</v>
      </c>
      <c r="F14" s="79"/>
      <c r="G14" s="172"/>
      <c r="H14" s="172"/>
      <c r="I14" s="172"/>
      <c r="J14" s="169"/>
      <c r="K14" s="169"/>
      <c r="L14" s="169"/>
      <c r="M14" s="169"/>
      <c r="N14" s="169"/>
      <c r="O14" s="77"/>
    </row>
    <row r="15" spans="1:16" ht="159.75" customHeight="1">
      <c r="A15" s="186"/>
      <c r="B15" s="187"/>
      <c r="C15" s="187"/>
      <c r="D15" s="187"/>
      <c r="E15" s="186"/>
      <c r="F15" s="187"/>
      <c r="G15" s="136"/>
      <c r="H15" s="136"/>
      <c r="I15" s="136"/>
      <c r="J15" s="186"/>
      <c r="K15" s="187"/>
      <c r="L15" s="186"/>
      <c r="M15" s="187"/>
      <c r="N15" s="187"/>
      <c r="O15" s="69"/>
    </row>
    <row r="16" spans="1:16" ht="138" customHeight="1">
      <c r="A16" s="186"/>
      <c r="B16" s="187"/>
      <c r="C16" s="187"/>
      <c r="D16" s="187"/>
      <c r="E16" s="186"/>
      <c r="F16" s="187"/>
      <c r="G16" s="144"/>
      <c r="H16" s="144"/>
      <c r="I16" s="144"/>
      <c r="J16" s="186"/>
      <c r="K16" s="187"/>
      <c r="L16" s="186"/>
      <c r="M16" s="187"/>
      <c r="N16" s="187"/>
      <c r="O16" s="69"/>
    </row>
    <row r="17" spans="1:15" ht="30" customHeight="1">
      <c r="A17" s="173" t="s">
        <v>344</v>
      </c>
      <c r="B17" s="229" t="s">
        <v>346</v>
      </c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1"/>
    </row>
    <row r="18" spans="1:15" ht="40.5" customHeight="1">
      <c r="A18" s="174" t="s">
        <v>341</v>
      </c>
      <c r="B18" s="229" t="s">
        <v>343</v>
      </c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1"/>
    </row>
    <row r="19" spans="1:15" ht="29.25" customHeight="1">
      <c r="A19" s="173" t="s">
        <v>340</v>
      </c>
      <c r="B19" s="229" t="s">
        <v>342</v>
      </c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1"/>
    </row>
    <row r="20" spans="1:15" ht="42" customHeight="1">
      <c r="A20" s="112" t="s">
        <v>312</v>
      </c>
      <c r="B20" s="239" t="s">
        <v>336</v>
      </c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1"/>
    </row>
    <row r="21" spans="1:15" ht="36.75" customHeight="1">
      <c r="A21" s="162" t="s">
        <v>337</v>
      </c>
      <c r="B21" s="236" t="s">
        <v>338</v>
      </c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8"/>
    </row>
    <row r="22" spans="1:15" ht="36.75" customHeight="1">
      <c r="A22" s="145" t="s">
        <v>345</v>
      </c>
      <c r="B22" s="236" t="s">
        <v>339</v>
      </c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8"/>
    </row>
    <row r="23" spans="1:15" ht="24" customHeight="1">
      <c r="A23" s="112" t="s">
        <v>80</v>
      </c>
      <c r="B23" s="233" t="s">
        <v>217</v>
      </c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5"/>
    </row>
    <row r="24" spans="1:15">
      <c r="A24" s="232" t="s">
        <v>72</v>
      </c>
      <c r="B24" s="232"/>
      <c r="C24" s="232"/>
      <c r="D24" s="232"/>
      <c r="E24" s="232"/>
      <c r="F24" s="232" t="s">
        <v>73</v>
      </c>
      <c r="G24" s="232"/>
      <c r="H24" s="232"/>
      <c r="I24" s="232"/>
      <c r="J24" s="232"/>
      <c r="K24" s="232"/>
      <c r="L24" s="232"/>
      <c r="M24" s="232" t="s">
        <v>74</v>
      </c>
      <c r="N24" s="232"/>
      <c r="O24" s="232"/>
    </row>
  </sheetData>
  <mergeCells count="55">
    <mergeCell ref="B17:O17"/>
    <mergeCell ref="A16:D16"/>
    <mergeCell ref="E16:F16"/>
    <mergeCell ref="J16:K16"/>
    <mergeCell ref="B18:O18"/>
    <mergeCell ref="B19:O19"/>
    <mergeCell ref="M24:O24"/>
    <mergeCell ref="B23:O23"/>
    <mergeCell ref="A24:E24"/>
    <mergeCell ref="F24:L24"/>
    <mergeCell ref="B22:O22"/>
    <mergeCell ref="B20:O20"/>
    <mergeCell ref="B21:O21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5:D15"/>
    <mergeCell ref="A14:D14"/>
    <mergeCell ref="A13:D13"/>
    <mergeCell ref="L16:N16"/>
    <mergeCell ref="L9:N9"/>
    <mergeCell ref="L10:N10"/>
    <mergeCell ref="L11:N11"/>
    <mergeCell ref="G12:I12"/>
    <mergeCell ref="L12:N12"/>
    <mergeCell ref="J13:K13"/>
    <mergeCell ref="G13:I13"/>
    <mergeCell ref="L13:N13"/>
    <mergeCell ref="L15:N15"/>
    <mergeCell ref="J15:K15"/>
    <mergeCell ref="E15:F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K16" sqref="K16"/>
    </sheetView>
  </sheetViews>
  <sheetFormatPr defaultColWidth="9.140625" defaultRowHeight="15.75"/>
  <cols>
    <col min="1" max="1" width="24.85546875" style="4" customWidth="1"/>
    <col min="2" max="2" width="10" style="4" customWidth="1"/>
    <col min="3" max="4" width="9.140625" style="4"/>
    <col min="5" max="5" width="8" style="4" customWidth="1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3.710937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8" t="s">
        <v>76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50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1" t="s">
        <v>81</v>
      </c>
      <c r="B4" s="252"/>
      <c r="C4" s="252"/>
      <c r="D4" s="252"/>
      <c r="E4" s="252"/>
      <c r="F4" s="253"/>
      <c r="G4" s="6"/>
      <c r="H4" s="251" t="s">
        <v>82</v>
      </c>
      <c r="I4" s="252"/>
      <c r="J4" s="252"/>
      <c r="K4" s="252"/>
      <c r="L4" s="252"/>
      <c r="M4" s="253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4" t="s">
        <v>27</v>
      </c>
      <c r="E5" s="255"/>
      <c r="F5" s="256"/>
      <c r="G5" s="10"/>
      <c r="H5" s="257" t="s">
        <v>23</v>
      </c>
      <c r="I5" s="258"/>
      <c r="J5" s="259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315</v>
      </c>
      <c r="B6" s="89">
        <v>0.24</v>
      </c>
      <c r="C6" s="91">
        <v>20</v>
      </c>
      <c r="D6" s="242">
        <v>20833</v>
      </c>
      <c r="E6" s="243">
        <v>20833</v>
      </c>
      <c r="F6" s="244">
        <v>20833</v>
      </c>
      <c r="G6" s="10"/>
      <c r="H6" s="245" t="s">
        <v>270</v>
      </c>
      <c r="I6" s="246" t="s">
        <v>270</v>
      </c>
      <c r="J6" s="247" t="s">
        <v>270</v>
      </c>
      <c r="K6" s="110">
        <v>0.75</v>
      </c>
      <c r="L6" s="111">
        <v>-14.77</v>
      </c>
      <c r="M6" s="87">
        <v>1852000</v>
      </c>
    </row>
    <row r="7" spans="1:13" ht="20.100000000000001" customHeight="1">
      <c r="A7" s="88" t="s">
        <v>209</v>
      </c>
      <c r="B7" s="89">
        <v>0.32</v>
      </c>
      <c r="C7" s="91">
        <v>14.29</v>
      </c>
      <c r="D7" s="242">
        <v>147042292</v>
      </c>
      <c r="E7" s="243">
        <v>147042292</v>
      </c>
      <c r="F7" s="244">
        <v>147042292</v>
      </c>
      <c r="G7" s="10"/>
      <c r="H7" s="245" t="s">
        <v>113</v>
      </c>
      <c r="I7" s="246" t="s">
        <v>113</v>
      </c>
      <c r="J7" s="247" t="s">
        <v>113</v>
      </c>
      <c r="K7" s="110">
        <v>0.09</v>
      </c>
      <c r="L7" s="111">
        <v>-10</v>
      </c>
      <c r="M7" s="87">
        <v>2000000</v>
      </c>
    </row>
    <row r="8" spans="1:13" ht="20.100000000000001" customHeight="1">
      <c r="A8" s="106" t="s">
        <v>263</v>
      </c>
      <c r="B8" s="89">
        <v>0.95</v>
      </c>
      <c r="C8" s="91">
        <v>11.76</v>
      </c>
      <c r="D8" s="242">
        <v>835</v>
      </c>
      <c r="E8" s="243">
        <v>835</v>
      </c>
      <c r="F8" s="244">
        <v>835</v>
      </c>
      <c r="G8" s="10"/>
      <c r="H8" s="245" t="s">
        <v>157</v>
      </c>
      <c r="I8" s="246" t="s">
        <v>157</v>
      </c>
      <c r="J8" s="247" t="s">
        <v>157</v>
      </c>
      <c r="K8" s="110">
        <v>1.86</v>
      </c>
      <c r="L8" s="111">
        <v>-7</v>
      </c>
      <c r="M8" s="87">
        <v>12350</v>
      </c>
    </row>
    <row r="9" spans="1:13" ht="20.100000000000001" customHeight="1">
      <c r="A9" s="104" t="s">
        <v>142</v>
      </c>
      <c r="B9" s="89">
        <v>55</v>
      </c>
      <c r="C9" s="91">
        <v>9.4499999999999993</v>
      </c>
      <c r="D9" s="242">
        <v>321155</v>
      </c>
      <c r="E9" s="243">
        <v>321155</v>
      </c>
      <c r="F9" s="244">
        <v>321155</v>
      </c>
      <c r="G9" s="10"/>
      <c r="H9" s="245" t="s">
        <v>186</v>
      </c>
      <c r="I9" s="246" t="s">
        <v>186</v>
      </c>
      <c r="J9" s="247" t="s">
        <v>186</v>
      </c>
      <c r="K9" s="110">
        <v>34</v>
      </c>
      <c r="L9" s="111">
        <v>-4.2300000000000004</v>
      </c>
      <c r="M9" s="87">
        <v>9686</v>
      </c>
    </row>
    <row r="10" spans="1:13" ht="20.100000000000001" customHeight="1">
      <c r="A10" s="36" t="s">
        <v>296</v>
      </c>
      <c r="B10" s="89">
        <v>0.26</v>
      </c>
      <c r="C10" s="91">
        <v>8.33</v>
      </c>
      <c r="D10" s="242">
        <v>196334862</v>
      </c>
      <c r="E10" s="243">
        <v>196334862</v>
      </c>
      <c r="F10" s="244">
        <v>196334862</v>
      </c>
      <c r="G10" s="10"/>
      <c r="H10" s="245" t="s">
        <v>324</v>
      </c>
      <c r="I10" s="246" t="s">
        <v>324</v>
      </c>
      <c r="J10" s="247" t="s">
        <v>324</v>
      </c>
      <c r="K10" s="110">
        <v>2.21</v>
      </c>
      <c r="L10" s="111">
        <v>-3.91</v>
      </c>
      <c r="M10" s="87">
        <v>278476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63" t="s">
        <v>101</v>
      </c>
      <c r="B13" s="263"/>
      <c r="C13" s="263"/>
      <c r="D13" s="263"/>
      <c r="E13" s="263"/>
      <c r="F13" s="264"/>
      <c r="G13" s="19"/>
      <c r="H13" s="265" t="s">
        <v>83</v>
      </c>
      <c r="I13" s="265"/>
      <c r="J13" s="265"/>
      <c r="K13" s="265"/>
      <c r="L13" s="265"/>
      <c r="M13" s="265"/>
    </row>
    <row r="14" spans="1:13" ht="27" customHeight="1">
      <c r="A14" s="7" t="s">
        <v>23</v>
      </c>
      <c r="B14" s="8" t="s">
        <v>30</v>
      </c>
      <c r="C14" s="9" t="s">
        <v>31</v>
      </c>
      <c r="D14" s="260" t="s">
        <v>27</v>
      </c>
      <c r="E14" s="261"/>
      <c r="F14" s="262"/>
      <c r="G14" s="6"/>
      <c r="H14" s="257" t="s">
        <v>23</v>
      </c>
      <c r="I14" s="258"/>
      <c r="J14" s="259"/>
      <c r="K14" s="11" t="s">
        <v>30</v>
      </c>
      <c r="L14" s="11" t="s">
        <v>15</v>
      </c>
      <c r="M14" s="11" t="s">
        <v>75</v>
      </c>
    </row>
    <row r="15" spans="1:13" ht="19.5" customHeight="1">
      <c r="A15" s="88" t="s">
        <v>255</v>
      </c>
      <c r="B15" s="89">
        <v>0.78</v>
      </c>
      <c r="C15" s="90">
        <v>0</v>
      </c>
      <c r="D15" s="242">
        <v>298750000</v>
      </c>
      <c r="E15" s="243">
        <v>298750000</v>
      </c>
      <c r="F15" s="244">
        <v>298750000</v>
      </c>
      <c r="G15" s="20"/>
      <c r="H15" s="245" t="s">
        <v>255</v>
      </c>
      <c r="I15" s="246" t="s">
        <v>255</v>
      </c>
      <c r="J15" s="247" t="s">
        <v>255</v>
      </c>
      <c r="K15" s="110">
        <v>0.78</v>
      </c>
      <c r="L15" s="90">
        <v>0</v>
      </c>
      <c r="M15" s="87">
        <v>233025000</v>
      </c>
    </row>
    <row r="16" spans="1:13" ht="20.100000000000001" customHeight="1">
      <c r="A16" s="88" t="s">
        <v>296</v>
      </c>
      <c r="B16" s="89">
        <v>0.26</v>
      </c>
      <c r="C16" s="90">
        <v>8.33</v>
      </c>
      <c r="D16" s="242">
        <v>196334862</v>
      </c>
      <c r="E16" s="243">
        <v>196334862</v>
      </c>
      <c r="F16" s="244">
        <v>196334862</v>
      </c>
      <c r="G16" s="20"/>
      <c r="H16" s="245" t="s">
        <v>126</v>
      </c>
      <c r="I16" s="246" t="s">
        <v>126</v>
      </c>
      <c r="J16" s="247" t="s">
        <v>126</v>
      </c>
      <c r="K16" s="110">
        <v>1.94</v>
      </c>
      <c r="L16" s="90">
        <v>0.52</v>
      </c>
      <c r="M16" s="87">
        <v>189580734.94</v>
      </c>
    </row>
    <row r="17" spans="1:13" ht="20.100000000000001" customHeight="1">
      <c r="A17" s="88" t="s">
        <v>46</v>
      </c>
      <c r="B17" s="89">
        <v>0.18</v>
      </c>
      <c r="C17" s="90">
        <v>0</v>
      </c>
      <c r="D17" s="242">
        <v>152241699</v>
      </c>
      <c r="E17" s="243">
        <v>152241699</v>
      </c>
      <c r="F17" s="244">
        <v>152241699</v>
      </c>
      <c r="G17" s="20"/>
      <c r="H17" s="245" t="s">
        <v>164</v>
      </c>
      <c r="I17" s="246" t="s">
        <v>164</v>
      </c>
      <c r="J17" s="247" t="s">
        <v>164</v>
      </c>
      <c r="K17" s="110">
        <v>5.45</v>
      </c>
      <c r="L17" s="90">
        <v>3.02</v>
      </c>
      <c r="M17" s="87">
        <v>114999955.54000001</v>
      </c>
    </row>
    <row r="18" spans="1:13" ht="20.100000000000001" customHeight="1">
      <c r="A18" s="88" t="s">
        <v>209</v>
      </c>
      <c r="B18" s="89">
        <v>0.32</v>
      </c>
      <c r="C18" s="90">
        <v>14.29</v>
      </c>
      <c r="D18" s="242">
        <v>147042292</v>
      </c>
      <c r="E18" s="243">
        <v>147042292</v>
      </c>
      <c r="F18" s="244">
        <v>147042292</v>
      </c>
      <c r="G18" s="20"/>
      <c r="H18" s="245" t="s">
        <v>294</v>
      </c>
      <c r="I18" s="246" t="s">
        <v>294</v>
      </c>
      <c r="J18" s="247" t="s">
        <v>294</v>
      </c>
      <c r="K18" s="110">
        <v>4.8899999999999997</v>
      </c>
      <c r="L18" s="90">
        <v>4.9400000000000004</v>
      </c>
      <c r="M18" s="87">
        <v>69798671.510000005</v>
      </c>
    </row>
    <row r="19" spans="1:13" ht="20.100000000000001" customHeight="1">
      <c r="A19" s="88" t="s">
        <v>126</v>
      </c>
      <c r="B19" s="89">
        <v>1.94</v>
      </c>
      <c r="C19" s="90">
        <v>0.52</v>
      </c>
      <c r="D19" s="242">
        <v>98072076</v>
      </c>
      <c r="E19" s="243">
        <v>98072076</v>
      </c>
      <c r="F19" s="244">
        <v>98072076</v>
      </c>
      <c r="G19" s="20"/>
      <c r="H19" s="245" t="s">
        <v>320</v>
      </c>
      <c r="I19" s="246" t="s">
        <v>320</v>
      </c>
      <c r="J19" s="247" t="s">
        <v>320</v>
      </c>
      <c r="K19" s="110">
        <v>4.53</v>
      </c>
      <c r="L19" s="90">
        <v>0.67</v>
      </c>
      <c r="M19" s="87">
        <v>54147102.049999997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2"/>
  <sheetViews>
    <sheetView rightToLeft="1" zoomScale="110" zoomScaleNormal="110" workbookViewId="0">
      <selection activeCell="B85" sqref="B85:N85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25.5" customHeight="1">
      <c r="A1" s="45"/>
      <c r="B1" s="279" t="s">
        <v>332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45" customHeight="1">
      <c r="A3" s="45"/>
      <c r="B3" s="274" t="s">
        <v>16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6"/>
    </row>
    <row r="4" spans="1:14" ht="14.45" customHeight="1">
      <c r="A4" s="45"/>
      <c r="B4" s="80" t="s">
        <v>255</v>
      </c>
      <c r="C4" s="80" t="s">
        <v>256</v>
      </c>
      <c r="D4" s="81">
        <v>0.78</v>
      </c>
      <c r="E4" s="86">
        <v>0.78</v>
      </c>
      <c r="F4" s="86">
        <v>0.78</v>
      </c>
      <c r="G4" s="86">
        <v>0.78</v>
      </c>
      <c r="H4" s="86">
        <v>0.78</v>
      </c>
      <c r="I4" s="86">
        <v>0.78</v>
      </c>
      <c r="J4" s="86">
        <v>0.78</v>
      </c>
      <c r="K4" s="82">
        <v>0</v>
      </c>
      <c r="L4" s="83">
        <v>2</v>
      </c>
      <c r="M4" s="84">
        <v>298750000</v>
      </c>
      <c r="N4" s="85">
        <v>233025000</v>
      </c>
    </row>
    <row r="5" spans="1:14" ht="14.45" customHeight="1">
      <c r="A5" s="45"/>
      <c r="B5" s="80" t="s">
        <v>209</v>
      </c>
      <c r="C5" s="80" t="s">
        <v>210</v>
      </c>
      <c r="D5" s="81">
        <v>0.28000000000000003</v>
      </c>
      <c r="E5" s="86">
        <v>0.32</v>
      </c>
      <c r="F5" s="86">
        <v>0.28000000000000003</v>
      </c>
      <c r="G5" s="86">
        <v>0.31</v>
      </c>
      <c r="H5" s="86">
        <v>0.27</v>
      </c>
      <c r="I5" s="86">
        <v>0.32</v>
      </c>
      <c r="J5" s="86">
        <v>0.28000000000000003</v>
      </c>
      <c r="K5" s="82">
        <v>14.29</v>
      </c>
      <c r="L5" s="83">
        <v>71</v>
      </c>
      <c r="M5" s="84">
        <v>147042292</v>
      </c>
      <c r="N5" s="85">
        <v>46142923.789999999</v>
      </c>
    </row>
    <row r="6" spans="1:14" ht="14.45" customHeight="1">
      <c r="A6" s="45"/>
      <c r="B6" s="80" t="s">
        <v>277</v>
      </c>
      <c r="C6" s="80" t="s">
        <v>276</v>
      </c>
      <c r="D6" s="81">
        <v>3.48</v>
      </c>
      <c r="E6" s="86">
        <v>3.48</v>
      </c>
      <c r="F6" s="86">
        <v>3.44</v>
      </c>
      <c r="G6" s="86">
        <v>3.46</v>
      </c>
      <c r="H6" s="86">
        <v>3.48</v>
      </c>
      <c r="I6" s="86">
        <v>3.45</v>
      </c>
      <c r="J6" s="86">
        <v>3.48</v>
      </c>
      <c r="K6" s="82">
        <v>-0.86</v>
      </c>
      <c r="L6" s="83">
        <v>22</v>
      </c>
      <c r="M6" s="84">
        <v>7366575</v>
      </c>
      <c r="N6" s="85">
        <v>25469967.16</v>
      </c>
    </row>
    <row r="7" spans="1:14" ht="14.45" customHeight="1">
      <c r="A7" s="45"/>
      <c r="B7" s="80" t="s">
        <v>159</v>
      </c>
      <c r="C7" s="80" t="s">
        <v>160</v>
      </c>
      <c r="D7" s="81">
        <v>0.68</v>
      </c>
      <c r="E7" s="86">
        <v>0.69</v>
      </c>
      <c r="F7" s="86">
        <v>0.68</v>
      </c>
      <c r="G7" s="86">
        <v>0.68</v>
      </c>
      <c r="H7" s="86">
        <v>0.68</v>
      </c>
      <c r="I7" s="86">
        <v>0.69</v>
      </c>
      <c r="J7" s="86">
        <v>0.68</v>
      </c>
      <c r="K7" s="82">
        <v>1.47</v>
      </c>
      <c r="L7" s="83">
        <v>17</v>
      </c>
      <c r="M7" s="84">
        <v>15599636</v>
      </c>
      <c r="N7" s="85">
        <v>10625121.92</v>
      </c>
    </row>
    <row r="8" spans="1:14" ht="14.45" customHeight="1">
      <c r="A8" s="45"/>
      <c r="B8" s="36" t="s">
        <v>296</v>
      </c>
      <c r="C8" s="36" t="s">
        <v>297</v>
      </c>
      <c r="D8" s="81">
        <v>0.23</v>
      </c>
      <c r="E8" s="86">
        <v>0.27</v>
      </c>
      <c r="F8" s="86">
        <v>0.23</v>
      </c>
      <c r="G8" s="86">
        <v>0.25</v>
      </c>
      <c r="H8" s="86">
        <v>0.24</v>
      </c>
      <c r="I8" s="86">
        <v>0.26</v>
      </c>
      <c r="J8" s="86">
        <v>0.24</v>
      </c>
      <c r="K8" s="82">
        <v>8.33</v>
      </c>
      <c r="L8" s="83">
        <v>93</v>
      </c>
      <c r="M8" s="84">
        <v>196334862</v>
      </c>
      <c r="N8" s="85">
        <v>49642987.530000001</v>
      </c>
    </row>
    <row r="9" spans="1:14" ht="14.45" customHeight="1">
      <c r="A9" s="45"/>
      <c r="B9" s="80" t="s">
        <v>253</v>
      </c>
      <c r="C9" s="80" t="s">
        <v>254</v>
      </c>
      <c r="D9" s="119">
        <v>0.28000000000000003</v>
      </c>
      <c r="E9" s="164">
        <v>0.28000000000000003</v>
      </c>
      <c r="F9" s="164">
        <v>0.28000000000000003</v>
      </c>
      <c r="G9" s="164">
        <v>0.28000000000000003</v>
      </c>
      <c r="H9" s="164">
        <v>0.28000000000000003</v>
      </c>
      <c r="I9" s="164">
        <v>0.28000000000000003</v>
      </c>
      <c r="J9" s="164">
        <v>0.28000000000000003</v>
      </c>
      <c r="K9" s="82">
        <v>0</v>
      </c>
      <c r="L9" s="175">
        <v>2</v>
      </c>
      <c r="M9" s="167">
        <v>243328</v>
      </c>
      <c r="N9" s="168">
        <v>68131.839999999997</v>
      </c>
    </row>
    <row r="10" spans="1:14" ht="14.45" customHeight="1">
      <c r="A10" s="45"/>
      <c r="B10" s="80" t="s">
        <v>243</v>
      </c>
      <c r="C10" s="80" t="s">
        <v>244</v>
      </c>
      <c r="D10" s="81">
        <v>0.28000000000000003</v>
      </c>
      <c r="E10" s="86">
        <v>0.28000000000000003</v>
      </c>
      <c r="F10" s="86">
        <v>0.28000000000000003</v>
      </c>
      <c r="G10" s="86">
        <v>0.28000000000000003</v>
      </c>
      <c r="H10" s="86">
        <v>0.28000000000000003</v>
      </c>
      <c r="I10" s="86">
        <v>0.28000000000000003</v>
      </c>
      <c r="J10" s="86">
        <v>0.28000000000000003</v>
      </c>
      <c r="K10" s="82">
        <v>0</v>
      </c>
      <c r="L10" s="83">
        <v>20</v>
      </c>
      <c r="M10" s="84">
        <v>92443000</v>
      </c>
      <c r="N10" s="85">
        <v>25884040</v>
      </c>
    </row>
    <row r="11" spans="1:14" ht="14.45" customHeight="1">
      <c r="A11" s="45"/>
      <c r="B11" s="147" t="s">
        <v>307</v>
      </c>
      <c r="C11" s="147" t="s">
        <v>306</v>
      </c>
      <c r="D11" s="81">
        <v>0.99</v>
      </c>
      <c r="E11" s="86">
        <v>0.99</v>
      </c>
      <c r="F11" s="86">
        <v>0.99</v>
      </c>
      <c r="G11" s="86">
        <v>0.99</v>
      </c>
      <c r="H11" s="86">
        <v>0.99</v>
      </c>
      <c r="I11" s="86">
        <v>0.99</v>
      </c>
      <c r="J11" s="86">
        <v>0.99</v>
      </c>
      <c r="K11" s="82">
        <v>0</v>
      </c>
      <c r="L11" s="83">
        <v>3</v>
      </c>
      <c r="M11" s="84">
        <v>1101000</v>
      </c>
      <c r="N11" s="85">
        <v>1089990</v>
      </c>
    </row>
    <row r="12" spans="1:14" ht="14.45" customHeight="1">
      <c r="A12" s="45"/>
      <c r="B12" s="80" t="s">
        <v>203</v>
      </c>
      <c r="C12" s="80" t="s">
        <v>204</v>
      </c>
      <c r="D12" s="81">
        <v>0.06</v>
      </c>
      <c r="E12" s="86">
        <v>0.06</v>
      </c>
      <c r="F12" s="86">
        <v>0.06</v>
      </c>
      <c r="G12" s="86">
        <v>0.06</v>
      </c>
      <c r="H12" s="86">
        <v>0.06</v>
      </c>
      <c r="I12" s="86">
        <v>0.06</v>
      </c>
      <c r="J12" s="86">
        <v>0.06</v>
      </c>
      <c r="K12" s="82">
        <v>0</v>
      </c>
      <c r="L12" s="83">
        <v>2</v>
      </c>
      <c r="M12" s="84">
        <v>10000000</v>
      </c>
      <c r="N12" s="85">
        <v>600000</v>
      </c>
    </row>
    <row r="13" spans="1:14" ht="14.45" customHeight="1">
      <c r="A13" s="45"/>
      <c r="B13" s="36" t="s">
        <v>188</v>
      </c>
      <c r="C13" s="36" t="s">
        <v>183</v>
      </c>
      <c r="D13" s="86">
        <v>1.2</v>
      </c>
      <c r="E13" s="164">
        <v>1.2</v>
      </c>
      <c r="F13" s="164">
        <v>1.2</v>
      </c>
      <c r="G13" s="164">
        <v>1.2</v>
      </c>
      <c r="H13" s="164">
        <v>1.2</v>
      </c>
      <c r="I13" s="164">
        <v>1.2</v>
      </c>
      <c r="J13" s="164">
        <v>1.2</v>
      </c>
      <c r="K13" s="82">
        <v>0</v>
      </c>
      <c r="L13" s="175">
        <v>1</v>
      </c>
      <c r="M13" s="167">
        <v>59642</v>
      </c>
      <c r="N13" s="168">
        <v>71570.399999999994</v>
      </c>
    </row>
    <row r="14" spans="1:14" ht="14.45" customHeight="1">
      <c r="A14" s="45"/>
      <c r="B14" s="80" t="s">
        <v>46</v>
      </c>
      <c r="C14" s="80" t="s">
        <v>47</v>
      </c>
      <c r="D14" s="81">
        <v>0.19</v>
      </c>
      <c r="E14" s="86">
        <v>0.19</v>
      </c>
      <c r="F14" s="86">
        <v>0.18</v>
      </c>
      <c r="G14" s="86">
        <v>0.18</v>
      </c>
      <c r="H14" s="86">
        <v>0.18</v>
      </c>
      <c r="I14" s="86">
        <v>0.18</v>
      </c>
      <c r="J14" s="86">
        <v>0.18</v>
      </c>
      <c r="K14" s="82">
        <v>0</v>
      </c>
      <c r="L14" s="83">
        <v>73</v>
      </c>
      <c r="M14" s="84">
        <v>152241699</v>
      </c>
      <c r="N14" s="85">
        <v>27476505.82</v>
      </c>
    </row>
    <row r="15" spans="1:14" ht="14.45" customHeight="1">
      <c r="A15" s="45"/>
      <c r="B15" s="80" t="s">
        <v>126</v>
      </c>
      <c r="C15" s="80" t="s">
        <v>127</v>
      </c>
      <c r="D15" s="81">
        <v>1.94</v>
      </c>
      <c r="E15" s="86">
        <v>1.94</v>
      </c>
      <c r="F15" s="86">
        <v>1.92</v>
      </c>
      <c r="G15" s="86">
        <v>1.93</v>
      </c>
      <c r="H15" s="86">
        <v>1.94</v>
      </c>
      <c r="I15" s="86">
        <v>1.94</v>
      </c>
      <c r="J15" s="86">
        <v>1.93</v>
      </c>
      <c r="K15" s="82">
        <v>0.52</v>
      </c>
      <c r="L15" s="83">
        <v>43</v>
      </c>
      <c r="M15" s="84">
        <v>98072076</v>
      </c>
      <c r="N15" s="85">
        <v>189580734.94</v>
      </c>
    </row>
    <row r="16" spans="1:14" ht="14.45" customHeight="1">
      <c r="A16" s="45"/>
      <c r="B16" s="170" t="s">
        <v>320</v>
      </c>
      <c r="C16" s="170" t="s">
        <v>319</v>
      </c>
      <c r="D16" s="81">
        <v>4.5</v>
      </c>
      <c r="E16" s="86">
        <v>4.5599999999999996</v>
      </c>
      <c r="F16" s="86">
        <v>4.5</v>
      </c>
      <c r="G16" s="86">
        <v>4.51</v>
      </c>
      <c r="H16" s="86">
        <v>4.59</v>
      </c>
      <c r="I16" s="86">
        <v>4.53</v>
      </c>
      <c r="J16" s="86">
        <v>4.5</v>
      </c>
      <c r="K16" s="82">
        <v>0.67</v>
      </c>
      <c r="L16" s="83">
        <v>78</v>
      </c>
      <c r="M16" s="84">
        <v>12012464</v>
      </c>
      <c r="N16" s="85">
        <v>54147102.049999997</v>
      </c>
    </row>
    <row r="17" spans="1:14" ht="14.45" customHeight="1">
      <c r="A17" s="45"/>
      <c r="B17" s="280" t="s">
        <v>17</v>
      </c>
      <c r="C17" s="281"/>
      <c r="D17" s="98"/>
      <c r="E17" s="98"/>
      <c r="F17" s="98"/>
      <c r="G17" s="98"/>
      <c r="H17" s="98"/>
      <c r="I17" s="98"/>
      <c r="J17" s="98"/>
      <c r="K17" s="98"/>
      <c r="L17" s="51">
        <f>SUM(L4:L16)</f>
        <v>427</v>
      </c>
      <c r="M17" s="51">
        <f>SUM(M4:M16)</f>
        <v>1031266574</v>
      </c>
      <c r="N17" s="51">
        <f>SUM(N4:N16)</f>
        <v>663824075.45000005</v>
      </c>
    </row>
    <row r="18" spans="1:14" ht="14.45" customHeight="1">
      <c r="A18" s="45"/>
      <c r="B18" s="284" t="s">
        <v>120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6"/>
    </row>
    <row r="19" spans="1:14" ht="14.45" customHeight="1">
      <c r="A19" s="45"/>
      <c r="B19" s="80" t="s">
        <v>153</v>
      </c>
      <c r="C19" s="80" t="s">
        <v>154</v>
      </c>
      <c r="D19" s="81">
        <v>13.18</v>
      </c>
      <c r="E19" s="86">
        <v>13.24</v>
      </c>
      <c r="F19" s="86">
        <v>13.18</v>
      </c>
      <c r="G19" s="86">
        <v>13.21</v>
      </c>
      <c r="H19" s="86">
        <v>13.17</v>
      </c>
      <c r="I19" s="86">
        <v>13.24</v>
      </c>
      <c r="J19" s="86">
        <v>13.18</v>
      </c>
      <c r="K19" s="82">
        <v>0.46</v>
      </c>
      <c r="L19" s="83">
        <v>29</v>
      </c>
      <c r="M19" s="84">
        <v>3232608</v>
      </c>
      <c r="N19" s="85">
        <v>42692103.909999996</v>
      </c>
    </row>
    <row r="20" spans="1:14" ht="14.45" customHeight="1">
      <c r="A20" s="45"/>
      <c r="B20" s="80" t="s">
        <v>304</v>
      </c>
      <c r="C20" s="80" t="s">
        <v>305</v>
      </c>
      <c r="D20" s="81">
        <v>3.1</v>
      </c>
      <c r="E20" s="86">
        <v>3.1</v>
      </c>
      <c r="F20" s="86">
        <v>3.1</v>
      </c>
      <c r="G20" s="86">
        <v>3.1</v>
      </c>
      <c r="H20" s="86">
        <v>3.15</v>
      </c>
      <c r="I20" s="86">
        <v>3.1</v>
      </c>
      <c r="J20" s="86">
        <v>3.1</v>
      </c>
      <c r="K20" s="82">
        <v>0</v>
      </c>
      <c r="L20" s="83">
        <v>8</v>
      </c>
      <c r="M20" s="84">
        <v>110787</v>
      </c>
      <c r="N20" s="85">
        <v>343439.7</v>
      </c>
    </row>
    <row r="21" spans="1:14" ht="14.45" customHeight="1">
      <c r="A21" s="45"/>
      <c r="B21" s="280" t="s">
        <v>152</v>
      </c>
      <c r="C21" s="281"/>
      <c r="D21" s="98"/>
      <c r="E21" s="98"/>
      <c r="F21" s="98"/>
      <c r="G21" s="98"/>
      <c r="H21" s="98"/>
      <c r="I21" s="98"/>
      <c r="J21" s="98"/>
      <c r="K21" s="98"/>
      <c r="L21" s="51">
        <f>SUM(L19:L20)</f>
        <v>37</v>
      </c>
      <c r="M21" s="51">
        <f>SUM(M19:M20)</f>
        <v>3343395</v>
      </c>
      <c r="N21" s="51">
        <f>SUM(N19:N20)</f>
        <v>43035543.609999999</v>
      </c>
    </row>
    <row r="22" spans="1:14" ht="14.45" customHeight="1">
      <c r="A22" s="45"/>
      <c r="B22" s="284" t="s">
        <v>100</v>
      </c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6"/>
    </row>
    <row r="23" spans="1:14" ht="14.45" customHeight="1">
      <c r="A23" s="45"/>
      <c r="B23" s="36" t="s">
        <v>263</v>
      </c>
      <c r="C23" s="36" t="s">
        <v>264</v>
      </c>
      <c r="D23" s="81">
        <v>0.95</v>
      </c>
      <c r="E23" s="86">
        <v>0.95</v>
      </c>
      <c r="F23" s="86">
        <v>0.95</v>
      </c>
      <c r="G23" s="86">
        <v>0.95</v>
      </c>
      <c r="H23" s="86">
        <v>0.85</v>
      </c>
      <c r="I23" s="86">
        <v>0.95</v>
      </c>
      <c r="J23" s="86">
        <v>0.85</v>
      </c>
      <c r="K23" s="82">
        <v>11.76</v>
      </c>
      <c r="L23" s="83">
        <v>1</v>
      </c>
      <c r="M23" s="84">
        <v>835</v>
      </c>
      <c r="N23" s="85">
        <v>793.25</v>
      </c>
    </row>
    <row r="24" spans="1:14" ht="14.45" customHeight="1">
      <c r="A24" s="45"/>
      <c r="B24" s="280" t="s">
        <v>280</v>
      </c>
      <c r="C24" s="281"/>
      <c r="D24" s="98"/>
      <c r="E24" s="98"/>
      <c r="F24" s="98"/>
      <c r="G24" s="98"/>
      <c r="H24" s="98"/>
      <c r="I24" s="98"/>
      <c r="J24" s="98"/>
      <c r="K24" s="98"/>
      <c r="L24" s="51">
        <f>SUM(L23)</f>
        <v>1</v>
      </c>
      <c r="M24" s="51">
        <f>SUM(M23)</f>
        <v>835</v>
      </c>
      <c r="N24" s="51">
        <f>SUM(N23)</f>
        <v>793.25</v>
      </c>
    </row>
    <row r="25" spans="1:14" ht="14.45" customHeight="1">
      <c r="A25" s="45"/>
      <c r="B25" s="274" t="s">
        <v>18</v>
      </c>
      <c r="C25" s="275"/>
      <c r="D25" s="275"/>
      <c r="E25" s="275"/>
      <c r="F25" s="275"/>
      <c r="G25" s="275"/>
      <c r="H25" s="275"/>
      <c r="I25" s="275"/>
      <c r="J25" s="275"/>
      <c r="K25" s="275"/>
      <c r="L25" s="275"/>
      <c r="M25" s="275"/>
      <c r="N25" s="276"/>
    </row>
    <row r="26" spans="1:14" ht="14.45" customHeight="1">
      <c r="A26" s="45"/>
      <c r="B26" s="36" t="s">
        <v>298</v>
      </c>
      <c r="C26" s="36" t="s">
        <v>299</v>
      </c>
      <c r="D26" s="140">
        <v>26.25</v>
      </c>
      <c r="E26" s="140">
        <v>26.25</v>
      </c>
      <c r="F26" s="140">
        <v>26</v>
      </c>
      <c r="G26" s="140">
        <v>26.08</v>
      </c>
      <c r="H26" s="140">
        <v>26.11</v>
      </c>
      <c r="I26" s="140">
        <v>26</v>
      </c>
      <c r="J26" s="140">
        <v>26.25</v>
      </c>
      <c r="K26" s="82">
        <v>-0.95</v>
      </c>
      <c r="L26" s="141">
        <v>24</v>
      </c>
      <c r="M26" s="142">
        <v>293170</v>
      </c>
      <c r="N26" s="139">
        <v>7644981.4000000004</v>
      </c>
    </row>
    <row r="27" spans="1:14" ht="14.45" customHeight="1">
      <c r="A27" s="45"/>
      <c r="B27" s="115" t="s">
        <v>257</v>
      </c>
      <c r="C27" s="115" t="s">
        <v>258</v>
      </c>
      <c r="D27" s="140">
        <v>4.4000000000000004</v>
      </c>
      <c r="E27" s="140">
        <v>4.4000000000000004</v>
      </c>
      <c r="F27" s="140">
        <v>4.25</v>
      </c>
      <c r="G27" s="140">
        <v>4.26</v>
      </c>
      <c r="H27" s="140">
        <v>4.4000000000000004</v>
      </c>
      <c r="I27" s="140">
        <v>4.25</v>
      </c>
      <c r="J27" s="140">
        <v>4.4000000000000004</v>
      </c>
      <c r="K27" s="82">
        <v>-3.41</v>
      </c>
      <c r="L27" s="141">
        <v>8</v>
      </c>
      <c r="M27" s="142">
        <v>815213</v>
      </c>
      <c r="N27" s="139">
        <v>3469443.9</v>
      </c>
    </row>
    <row r="28" spans="1:14" ht="14.45" customHeight="1">
      <c r="A28" s="45"/>
      <c r="B28" s="36" t="s">
        <v>102</v>
      </c>
      <c r="C28" s="36" t="s">
        <v>103</v>
      </c>
      <c r="D28" s="164">
        <v>7.17</v>
      </c>
      <c r="E28" s="164">
        <v>7.17</v>
      </c>
      <c r="F28" s="164">
        <v>7.1</v>
      </c>
      <c r="G28" s="164">
        <v>7.1</v>
      </c>
      <c r="H28" s="164">
        <v>7.17</v>
      </c>
      <c r="I28" s="164">
        <v>7.15</v>
      </c>
      <c r="J28" s="164">
        <v>7.17</v>
      </c>
      <c r="K28" s="165">
        <v>-0.28000000000000003</v>
      </c>
      <c r="L28" s="166">
        <v>10</v>
      </c>
      <c r="M28" s="167">
        <v>1100000</v>
      </c>
      <c r="N28" s="168">
        <v>7815105</v>
      </c>
    </row>
    <row r="29" spans="1:14" ht="14.45" customHeight="1">
      <c r="A29" s="45"/>
      <c r="B29" s="36" t="s">
        <v>191</v>
      </c>
      <c r="C29" s="36" t="s">
        <v>192</v>
      </c>
      <c r="D29" s="140">
        <v>3.64</v>
      </c>
      <c r="E29" s="140">
        <v>3.69</v>
      </c>
      <c r="F29" s="140">
        <v>3.64</v>
      </c>
      <c r="G29" s="140">
        <v>3.65</v>
      </c>
      <c r="H29" s="140">
        <v>3.66</v>
      </c>
      <c r="I29" s="140">
        <v>3.65</v>
      </c>
      <c r="J29" s="140">
        <v>3.64</v>
      </c>
      <c r="K29" s="82">
        <v>0.27</v>
      </c>
      <c r="L29" s="141">
        <v>30</v>
      </c>
      <c r="M29" s="142">
        <v>3320055</v>
      </c>
      <c r="N29" s="139">
        <v>12115604.779999999</v>
      </c>
    </row>
    <row r="30" spans="1:14" ht="14.45" customHeight="1">
      <c r="A30" s="45"/>
      <c r="B30" s="36" t="s">
        <v>270</v>
      </c>
      <c r="C30" s="36" t="s">
        <v>271</v>
      </c>
      <c r="D30" s="81">
        <v>0.75</v>
      </c>
      <c r="E30" s="86">
        <v>0.75</v>
      </c>
      <c r="F30" s="86">
        <v>0.75</v>
      </c>
      <c r="G30" s="86">
        <v>0.75</v>
      </c>
      <c r="H30" s="86">
        <v>0.88</v>
      </c>
      <c r="I30" s="86">
        <v>0.75</v>
      </c>
      <c r="J30" s="86">
        <v>0.88</v>
      </c>
      <c r="K30" s="82">
        <v>-14.77</v>
      </c>
      <c r="L30" s="83">
        <v>20</v>
      </c>
      <c r="M30" s="84">
        <v>1852000</v>
      </c>
      <c r="N30" s="85">
        <v>1389000</v>
      </c>
    </row>
    <row r="31" spans="1:14" ht="14.45" customHeight="1">
      <c r="A31" s="45"/>
      <c r="B31" s="36" t="s">
        <v>247</v>
      </c>
      <c r="C31" s="36" t="s">
        <v>248</v>
      </c>
      <c r="D31" s="81">
        <v>0.7</v>
      </c>
      <c r="E31" s="86">
        <v>0.7</v>
      </c>
      <c r="F31" s="86">
        <v>0.7</v>
      </c>
      <c r="G31" s="86">
        <v>0.7</v>
      </c>
      <c r="H31" s="86">
        <v>0.7</v>
      </c>
      <c r="I31" s="86">
        <v>0.7</v>
      </c>
      <c r="J31" s="86">
        <v>0.7</v>
      </c>
      <c r="K31" s="82">
        <v>0</v>
      </c>
      <c r="L31" s="83">
        <v>6</v>
      </c>
      <c r="M31" s="84">
        <v>29354</v>
      </c>
      <c r="N31" s="85">
        <v>20547.8</v>
      </c>
    </row>
    <row r="32" spans="1:14" ht="14.45" customHeight="1">
      <c r="A32" s="45"/>
      <c r="B32" s="282" t="s">
        <v>87</v>
      </c>
      <c r="C32" s="283"/>
      <c r="D32" s="98"/>
      <c r="E32" s="98"/>
      <c r="F32" s="98"/>
      <c r="G32" s="98"/>
      <c r="H32" s="98"/>
      <c r="I32" s="98"/>
      <c r="J32" s="98"/>
      <c r="K32" s="98"/>
      <c r="L32" s="51">
        <f>SUM(L26:L31)</f>
        <v>98</v>
      </c>
      <c r="M32" s="51">
        <f>SUM(M26:M31)</f>
        <v>7409792</v>
      </c>
      <c r="N32" s="51">
        <f>SUM(N26:N31)</f>
        <v>32454682.879999999</v>
      </c>
    </row>
    <row r="33" spans="1:14" ht="14.45" customHeight="1">
      <c r="A33" s="45"/>
      <c r="B33" s="287" t="s">
        <v>19</v>
      </c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9"/>
    </row>
    <row r="34" spans="1:14" ht="14.45" customHeight="1">
      <c r="A34" s="45"/>
      <c r="B34" s="36" t="s">
        <v>164</v>
      </c>
      <c r="C34" s="36" t="s">
        <v>165</v>
      </c>
      <c r="D34" s="140">
        <v>5.29</v>
      </c>
      <c r="E34" s="140">
        <v>5.45</v>
      </c>
      <c r="F34" s="140">
        <v>5.22</v>
      </c>
      <c r="G34" s="140">
        <v>5.36</v>
      </c>
      <c r="H34" s="140">
        <v>5.27</v>
      </c>
      <c r="I34" s="131">
        <v>5.45</v>
      </c>
      <c r="J34" s="131">
        <v>5.29</v>
      </c>
      <c r="K34" s="132">
        <v>3.02</v>
      </c>
      <c r="L34" s="133">
        <v>93</v>
      </c>
      <c r="M34" s="134">
        <v>21454087</v>
      </c>
      <c r="N34" s="135">
        <v>114999955.54000001</v>
      </c>
    </row>
    <row r="35" spans="1:14" ht="14.45" customHeight="1">
      <c r="A35" s="45"/>
      <c r="B35" s="36" t="s">
        <v>219</v>
      </c>
      <c r="C35" s="36" t="s">
        <v>218</v>
      </c>
      <c r="D35" s="140">
        <v>2.65</v>
      </c>
      <c r="E35" s="140">
        <v>2.65</v>
      </c>
      <c r="F35" s="140">
        <v>2.65</v>
      </c>
      <c r="G35" s="140">
        <v>2.65</v>
      </c>
      <c r="H35" s="140">
        <v>2.61</v>
      </c>
      <c r="I35" s="131">
        <v>2.65</v>
      </c>
      <c r="J35" s="131">
        <v>2.65</v>
      </c>
      <c r="K35" s="82">
        <v>0</v>
      </c>
      <c r="L35" s="133">
        <v>3</v>
      </c>
      <c r="M35" s="134">
        <v>24253</v>
      </c>
      <c r="N35" s="135">
        <v>64270.45</v>
      </c>
    </row>
    <row r="36" spans="1:14" ht="14.45" customHeight="1">
      <c r="A36" s="45"/>
      <c r="B36" s="36" t="s">
        <v>205</v>
      </c>
      <c r="C36" s="36" t="s">
        <v>206</v>
      </c>
      <c r="D36" s="140">
        <v>18</v>
      </c>
      <c r="E36" s="140">
        <v>18</v>
      </c>
      <c r="F36" s="140">
        <v>17</v>
      </c>
      <c r="G36" s="140">
        <v>17.11</v>
      </c>
      <c r="H36" s="140">
        <v>18</v>
      </c>
      <c r="I36" s="131">
        <v>17.739999999999998</v>
      </c>
      <c r="J36" s="131">
        <v>18</v>
      </c>
      <c r="K36" s="82">
        <v>-1.44</v>
      </c>
      <c r="L36" s="133">
        <v>11</v>
      </c>
      <c r="M36" s="134">
        <v>181288</v>
      </c>
      <c r="N36" s="135">
        <v>3102712.02</v>
      </c>
    </row>
    <row r="37" spans="1:14" ht="14.45" customHeight="1">
      <c r="A37" s="45"/>
      <c r="B37" s="36" t="s">
        <v>251</v>
      </c>
      <c r="C37" s="36" t="s">
        <v>252</v>
      </c>
      <c r="D37" s="140">
        <v>1.21</v>
      </c>
      <c r="E37" s="140">
        <v>1.3</v>
      </c>
      <c r="F37" s="140">
        <v>1.21</v>
      </c>
      <c r="G37" s="140">
        <v>1.24</v>
      </c>
      <c r="H37" s="140">
        <v>1.21</v>
      </c>
      <c r="I37" s="131">
        <v>1.25</v>
      </c>
      <c r="J37" s="131">
        <v>1.2</v>
      </c>
      <c r="K37" s="132">
        <v>4.17</v>
      </c>
      <c r="L37" s="133">
        <v>15</v>
      </c>
      <c r="M37" s="134">
        <v>1882065</v>
      </c>
      <c r="N37" s="135">
        <v>2342498.65</v>
      </c>
    </row>
    <row r="38" spans="1:14" ht="14.45" customHeight="1">
      <c r="A38" s="45"/>
      <c r="B38" s="115" t="s">
        <v>260</v>
      </c>
      <c r="C38" s="115" t="s">
        <v>259</v>
      </c>
      <c r="D38" s="140">
        <v>2.5</v>
      </c>
      <c r="E38" s="140">
        <v>2.5</v>
      </c>
      <c r="F38" s="140">
        <v>2.5</v>
      </c>
      <c r="G38" s="140">
        <v>2.5</v>
      </c>
      <c r="H38" s="140">
        <v>2.5</v>
      </c>
      <c r="I38" s="131">
        <v>2.5</v>
      </c>
      <c r="J38" s="131">
        <v>2.5</v>
      </c>
      <c r="K38" s="82">
        <v>0</v>
      </c>
      <c r="L38" s="133">
        <v>3</v>
      </c>
      <c r="M38" s="134">
        <v>600000</v>
      </c>
      <c r="N38" s="135">
        <v>1500000</v>
      </c>
    </row>
    <row r="39" spans="1:14" ht="14.45" customHeight="1">
      <c r="A39" s="45"/>
      <c r="B39" s="36" t="s">
        <v>174</v>
      </c>
      <c r="C39" s="36" t="s">
        <v>173</v>
      </c>
      <c r="D39" s="140">
        <v>2.2400000000000002</v>
      </c>
      <c r="E39" s="140">
        <v>2.25</v>
      </c>
      <c r="F39" s="140">
        <v>2.23</v>
      </c>
      <c r="G39" s="140">
        <v>2.2400000000000002</v>
      </c>
      <c r="H39" s="140">
        <v>2.2599999999999998</v>
      </c>
      <c r="I39" s="131">
        <v>2.2400000000000002</v>
      </c>
      <c r="J39" s="131">
        <v>2.2400000000000002</v>
      </c>
      <c r="K39" s="132">
        <v>0</v>
      </c>
      <c r="L39" s="133">
        <v>35</v>
      </c>
      <c r="M39" s="134">
        <v>8316526</v>
      </c>
      <c r="N39" s="135">
        <v>18662081.59</v>
      </c>
    </row>
    <row r="40" spans="1:14" ht="14.45" customHeight="1">
      <c r="A40" s="45"/>
      <c r="B40" s="36" t="s">
        <v>157</v>
      </c>
      <c r="C40" s="36" t="s">
        <v>158</v>
      </c>
      <c r="D40" s="86">
        <v>1.86</v>
      </c>
      <c r="E40" s="164">
        <v>1.86</v>
      </c>
      <c r="F40" s="164">
        <v>1.86</v>
      </c>
      <c r="G40" s="164">
        <v>1.86</v>
      </c>
      <c r="H40" s="164">
        <v>2</v>
      </c>
      <c r="I40" s="164">
        <v>1.86</v>
      </c>
      <c r="J40" s="164">
        <v>2</v>
      </c>
      <c r="K40" s="165">
        <v>-7</v>
      </c>
      <c r="L40" s="175">
        <v>1</v>
      </c>
      <c r="M40" s="167">
        <v>12350</v>
      </c>
      <c r="N40" s="168">
        <v>22971</v>
      </c>
    </row>
    <row r="41" spans="1:14" ht="14.45" customHeight="1">
      <c r="A41" s="45"/>
      <c r="B41" s="36" t="s">
        <v>249</v>
      </c>
      <c r="C41" s="36" t="s">
        <v>250</v>
      </c>
      <c r="D41" s="140">
        <v>5.4</v>
      </c>
      <c r="E41" s="140">
        <v>5.4</v>
      </c>
      <c r="F41" s="140">
        <v>5.4</v>
      </c>
      <c r="G41" s="140">
        <v>5.4</v>
      </c>
      <c r="H41" s="140">
        <v>5.41</v>
      </c>
      <c r="I41" s="131">
        <v>5.4</v>
      </c>
      <c r="J41" s="131">
        <v>5.4</v>
      </c>
      <c r="K41" s="82">
        <v>0</v>
      </c>
      <c r="L41" s="133">
        <v>13</v>
      </c>
      <c r="M41" s="134">
        <v>774676</v>
      </c>
      <c r="N41" s="135">
        <v>4183250.4</v>
      </c>
    </row>
    <row r="42" spans="1:14" ht="14.45" customHeight="1">
      <c r="A42" s="45"/>
      <c r="B42" s="36" t="s">
        <v>177</v>
      </c>
      <c r="C42" s="36" t="s">
        <v>178</v>
      </c>
      <c r="D42" s="140">
        <v>2.67</v>
      </c>
      <c r="E42" s="140">
        <v>2.67</v>
      </c>
      <c r="F42" s="140">
        <v>2.65</v>
      </c>
      <c r="G42" s="140">
        <v>2.65</v>
      </c>
      <c r="H42" s="140">
        <v>2.67</v>
      </c>
      <c r="I42" s="131">
        <v>2.67</v>
      </c>
      <c r="J42" s="131">
        <v>2.67</v>
      </c>
      <c r="K42" s="82">
        <v>0</v>
      </c>
      <c r="L42" s="133">
        <v>3</v>
      </c>
      <c r="M42" s="134">
        <v>202247</v>
      </c>
      <c r="N42" s="135">
        <v>535999.49</v>
      </c>
    </row>
    <row r="43" spans="1:14" ht="14.45" customHeight="1">
      <c r="A43" s="45"/>
      <c r="B43" s="277" t="s">
        <v>20</v>
      </c>
      <c r="C43" s="278"/>
      <c r="D43" s="293"/>
      <c r="E43" s="267"/>
      <c r="F43" s="267"/>
      <c r="G43" s="267"/>
      <c r="H43" s="267"/>
      <c r="I43" s="267"/>
      <c r="J43" s="267"/>
      <c r="K43" s="294"/>
      <c r="L43" s="51">
        <f>SUM(L34:L42)</f>
        <v>177</v>
      </c>
      <c r="M43" s="51">
        <f>SUM(M34:M42)</f>
        <v>33447492</v>
      </c>
      <c r="N43" s="51">
        <f>SUM(N34:N42)</f>
        <v>145413739.14000002</v>
      </c>
    </row>
    <row r="44" spans="1:14" ht="14.45" customHeight="1">
      <c r="A44" s="45"/>
      <c r="B44" s="274" t="s">
        <v>28</v>
      </c>
      <c r="C44" s="275"/>
      <c r="D44" s="275"/>
      <c r="E44" s="275"/>
      <c r="F44" s="275"/>
      <c r="G44" s="275"/>
      <c r="H44" s="275"/>
      <c r="I44" s="275"/>
      <c r="J44" s="275"/>
      <c r="K44" s="275"/>
      <c r="L44" s="275"/>
      <c r="M44" s="275"/>
      <c r="N44" s="276"/>
    </row>
    <row r="45" spans="1:14" ht="14.45" customHeight="1">
      <c r="A45" s="45"/>
      <c r="B45" s="104" t="s">
        <v>184</v>
      </c>
      <c r="C45" s="104" t="s">
        <v>185</v>
      </c>
      <c r="D45" s="164">
        <v>100.01</v>
      </c>
      <c r="E45" s="164">
        <v>100.01</v>
      </c>
      <c r="F45" s="164">
        <v>100</v>
      </c>
      <c r="G45" s="164">
        <v>100</v>
      </c>
      <c r="H45" s="164">
        <v>99</v>
      </c>
      <c r="I45" s="164">
        <v>100</v>
      </c>
      <c r="J45" s="164">
        <v>99</v>
      </c>
      <c r="K45" s="82">
        <v>1.01</v>
      </c>
      <c r="L45" s="166">
        <v>8</v>
      </c>
      <c r="M45" s="167">
        <v>214750</v>
      </c>
      <c r="N45" s="168">
        <v>21475200</v>
      </c>
    </row>
    <row r="46" spans="1:14" ht="14.45" customHeight="1">
      <c r="A46" s="45"/>
      <c r="B46" s="36" t="s">
        <v>137</v>
      </c>
      <c r="C46" s="36" t="s">
        <v>138</v>
      </c>
      <c r="D46" s="140">
        <v>9.25</v>
      </c>
      <c r="E46" s="140">
        <v>9.25</v>
      </c>
      <c r="F46" s="140">
        <v>9.19</v>
      </c>
      <c r="G46" s="140">
        <v>9.19</v>
      </c>
      <c r="H46" s="140">
        <v>9</v>
      </c>
      <c r="I46" s="131">
        <v>9.19</v>
      </c>
      <c r="J46" s="131">
        <v>9</v>
      </c>
      <c r="K46" s="132">
        <v>2.11</v>
      </c>
      <c r="L46" s="133">
        <v>3</v>
      </c>
      <c r="M46" s="134">
        <v>64246</v>
      </c>
      <c r="N46" s="135">
        <v>590510.74</v>
      </c>
    </row>
    <row r="47" spans="1:14" ht="14.45" customHeight="1">
      <c r="A47" s="45"/>
      <c r="B47" s="36" t="s">
        <v>142</v>
      </c>
      <c r="C47" s="36" t="s">
        <v>143</v>
      </c>
      <c r="D47" s="164">
        <v>52.25</v>
      </c>
      <c r="E47" s="164">
        <v>55.5</v>
      </c>
      <c r="F47" s="164">
        <v>52.25</v>
      </c>
      <c r="G47" s="164">
        <v>54.26</v>
      </c>
      <c r="H47" s="164">
        <v>50.25</v>
      </c>
      <c r="I47" s="164">
        <v>55</v>
      </c>
      <c r="J47" s="164">
        <v>50.25</v>
      </c>
      <c r="K47" s="165">
        <v>9.4499999999999993</v>
      </c>
      <c r="L47" s="166">
        <v>20</v>
      </c>
      <c r="M47" s="167">
        <v>321155</v>
      </c>
      <c r="N47" s="168">
        <v>17425348.75</v>
      </c>
    </row>
    <row r="48" spans="1:14" ht="14.45" customHeight="1">
      <c r="A48" s="45"/>
      <c r="B48" s="106" t="s">
        <v>274</v>
      </c>
      <c r="C48" s="106" t="s">
        <v>275</v>
      </c>
      <c r="D48" s="138">
        <v>10</v>
      </c>
      <c r="E48" s="119">
        <v>10</v>
      </c>
      <c r="F48" s="119">
        <v>10</v>
      </c>
      <c r="G48" s="119">
        <v>10</v>
      </c>
      <c r="H48" s="119">
        <v>10.210000000000001</v>
      </c>
      <c r="I48" s="119">
        <v>10</v>
      </c>
      <c r="J48" s="119">
        <v>10</v>
      </c>
      <c r="K48" s="82">
        <v>0</v>
      </c>
      <c r="L48" s="120">
        <v>2</v>
      </c>
      <c r="M48" s="123">
        <v>98475</v>
      </c>
      <c r="N48" s="121">
        <v>984750</v>
      </c>
    </row>
    <row r="49" spans="1:14" ht="14.45" customHeight="1">
      <c r="A49" s="45"/>
      <c r="B49" s="277" t="s">
        <v>166</v>
      </c>
      <c r="C49" s="278"/>
      <c r="D49" s="293"/>
      <c r="E49" s="267"/>
      <c r="F49" s="267"/>
      <c r="G49" s="267"/>
      <c r="H49" s="267"/>
      <c r="I49" s="267"/>
      <c r="J49" s="267"/>
      <c r="K49" s="294"/>
      <c r="L49" s="51">
        <f>SUM(L45:L48)</f>
        <v>33</v>
      </c>
      <c r="M49" s="51">
        <f>SUM(M45:M48)</f>
        <v>698626</v>
      </c>
      <c r="N49" s="51">
        <f>SUM(N45:N48)</f>
        <v>40475809.489999995</v>
      </c>
    </row>
    <row r="50" spans="1:14" ht="27.75" customHeight="1">
      <c r="A50" s="45"/>
      <c r="B50" s="279" t="s">
        <v>332</v>
      </c>
      <c r="C50" s="279"/>
      <c r="D50" s="279"/>
      <c r="E50" s="279"/>
      <c r="F50" s="279"/>
      <c r="G50" s="279"/>
      <c r="H50" s="279"/>
      <c r="I50" s="279"/>
      <c r="J50" s="279"/>
      <c r="K50" s="279"/>
      <c r="L50" s="279"/>
      <c r="M50" s="279"/>
      <c r="N50" s="279"/>
    </row>
    <row r="51" spans="1:14" ht="33" customHeight="1">
      <c r="A51" s="45"/>
      <c r="B51" s="46" t="s">
        <v>6</v>
      </c>
      <c r="C51" s="47" t="s">
        <v>7</v>
      </c>
      <c r="D51" s="47" t="s">
        <v>8</v>
      </c>
      <c r="E51" s="47" t="s">
        <v>9</v>
      </c>
      <c r="F51" s="47" t="s">
        <v>10</v>
      </c>
      <c r="G51" s="47" t="s">
        <v>11</v>
      </c>
      <c r="H51" s="47" t="s">
        <v>12</v>
      </c>
      <c r="I51" s="47" t="s">
        <v>13</v>
      </c>
      <c r="J51" s="48" t="s">
        <v>14</v>
      </c>
      <c r="K51" s="49" t="s">
        <v>15</v>
      </c>
      <c r="L51" s="50" t="s">
        <v>3</v>
      </c>
      <c r="M51" s="50" t="s">
        <v>2</v>
      </c>
      <c r="N51" s="47" t="s">
        <v>1</v>
      </c>
    </row>
    <row r="52" spans="1:14" ht="14.1" customHeight="1">
      <c r="A52" s="45"/>
      <c r="B52" s="295" t="s">
        <v>21</v>
      </c>
      <c r="C52" s="296"/>
      <c r="D52" s="296"/>
      <c r="E52" s="296"/>
      <c r="F52" s="296"/>
      <c r="G52" s="296"/>
      <c r="H52" s="296"/>
      <c r="I52" s="296"/>
      <c r="J52" s="296"/>
      <c r="K52" s="296"/>
      <c r="L52" s="296"/>
      <c r="M52" s="296"/>
      <c r="N52" s="297"/>
    </row>
    <row r="53" spans="1:14" ht="14.1" customHeight="1">
      <c r="A53" s="45"/>
      <c r="B53" s="36" t="s">
        <v>283</v>
      </c>
      <c r="C53" s="36" t="s">
        <v>284</v>
      </c>
      <c r="D53" s="119">
        <v>11.4</v>
      </c>
      <c r="E53" s="131">
        <v>11.4</v>
      </c>
      <c r="F53" s="131">
        <v>11.4</v>
      </c>
      <c r="G53" s="131">
        <v>11.4</v>
      </c>
      <c r="H53" s="131">
        <v>11.2</v>
      </c>
      <c r="I53" s="131">
        <v>11.4</v>
      </c>
      <c r="J53" s="131">
        <v>11.2</v>
      </c>
      <c r="K53" s="132">
        <v>1.79</v>
      </c>
      <c r="L53" s="133">
        <v>1</v>
      </c>
      <c r="M53" s="134">
        <v>10000</v>
      </c>
      <c r="N53" s="135">
        <v>114000</v>
      </c>
    </row>
    <row r="54" spans="1:14" ht="14.1" customHeight="1">
      <c r="A54" s="45"/>
      <c r="B54" s="36" t="s">
        <v>85</v>
      </c>
      <c r="C54" s="104" t="s">
        <v>86</v>
      </c>
      <c r="D54" s="119">
        <v>0.4</v>
      </c>
      <c r="E54" s="131">
        <v>0.4</v>
      </c>
      <c r="F54" s="131">
        <v>0.39</v>
      </c>
      <c r="G54" s="131">
        <v>0.39</v>
      </c>
      <c r="H54" s="131">
        <v>0.4</v>
      </c>
      <c r="I54" s="131">
        <v>0.39</v>
      </c>
      <c r="J54" s="131">
        <v>0.4</v>
      </c>
      <c r="K54" s="132">
        <v>-2.5</v>
      </c>
      <c r="L54" s="133">
        <v>3</v>
      </c>
      <c r="M54" s="134">
        <v>132996</v>
      </c>
      <c r="N54" s="135">
        <v>51888.44</v>
      </c>
    </row>
    <row r="55" spans="1:14" ht="14.1" customHeight="1">
      <c r="A55" s="45"/>
      <c r="B55" s="298" t="s">
        <v>282</v>
      </c>
      <c r="C55" s="299"/>
      <c r="D55" s="300"/>
      <c r="E55" s="301"/>
      <c r="F55" s="301"/>
      <c r="G55" s="301"/>
      <c r="H55" s="301"/>
      <c r="I55" s="301"/>
      <c r="J55" s="301"/>
      <c r="K55" s="302"/>
      <c r="L55" s="51">
        <f>SUM(L53:L54)</f>
        <v>4</v>
      </c>
      <c r="M55" s="51">
        <f>SUM(M53:M54)</f>
        <v>142996</v>
      </c>
      <c r="N55" s="51">
        <f>SUM(N53:N54)</f>
        <v>165888.44</v>
      </c>
    </row>
    <row r="56" spans="1:14" ht="14.1" customHeight="1">
      <c r="A56" s="45"/>
      <c r="B56" s="291" t="s">
        <v>22</v>
      </c>
      <c r="C56" s="292"/>
      <c r="D56" s="52"/>
      <c r="E56" s="52"/>
      <c r="F56" s="52"/>
      <c r="G56" s="52"/>
      <c r="H56" s="52"/>
      <c r="I56" s="52"/>
      <c r="J56" s="52"/>
      <c r="K56" s="52"/>
      <c r="L56" s="53">
        <f>L55+L49+L43+L32+L24+L21+L17</f>
        <v>777</v>
      </c>
      <c r="M56" s="53">
        <f>M55+M49+M43+M32+M24+M21+M17</f>
        <v>1076309710</v>
      </c>
      <c r="N56" s="53">
        <f>N55+N49+N43+N32+N24+N21+N17</f>
        <v>925370532.25999999</v>
      </c>
    </row>
    <row r="57" spans="1:14" ht="30" customHeight="1">
      <c r="A57" s="45"/>
      <c r="B57" s="290" t="s">
        <v>333</v>
      </c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</row>
    <row r="58" spans="1:14" ht="33" customHeight="1">
      <c r="A58" s="45"/>
      <c r="B58" s="46" t="s">
        <v>6</v>
      </c>
      <c r="C58" s="47" t="s">
        <v>7</v>
      </c>
      <c r="D58" s="47" t="s">
        <v>8</v>
      </c>
      <c r="E58" s="47" t="s">
        <v>9</v>
      </c>
      <c r="F58" s="47" t="s">
        <v>10</v>
      </c>
      <c r="G58" s="47" t="s">
        <v>11</v>
      </c>
      <c r="H58" s="47" t="s">
        <v>12</v>
      </c>
      <c r="I58" s="47" t="s">
        <v>13</v>
      </c>
      <c r="J58" s="48" t="s">
        <v>14</v>
      </c>
      <c r="K58" s="49" t="s">
        <v>15</v>
      </c>
      <c r="L58" s="50" t="s">
        <v>3</v>
      </c>
      <c r="M58" s="50" t="s">
        <v>2</v>
      </c>
      <c r="N58" s="47" t="s">
        <v>1</v>
      </c>
    </row>
    <row r="59" spans="1:14" ht="14.45" customHeight="1">
      <c r="A59" s="45"/>
      <c r="B59" s="274" t="s">
        <v>16</v>
      </c>
      <c r="C59" s="275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6"/>
    </row>
    <row r="60" spans="1:14" ht="14.45" customHeight="1">
      <c r="A60" s="45"/>
      <c r="B60" s="36" t="s">
        <v>315</v>
      </c>
      <c r="C60" s="104" t="s">
        <v>316</v>
      </c>
      <c r="D60" s="119">
        <v>0.24</v>
      </c>
      <c r="E60" s="131">
        <v>0.24</v>
      </c>
      <c r="F60" s="131">
        <v>0.24</v>
      </c>
      <c r="G60" s="131">
        <v>0.24</v>
      </c>
      <c r="H60" s="131">
        <v>0.2</v>
      </c>
      <c r="I60" s="131">
        <v>0.24</v>
      </c>
      <c r="J60" s="131">
        <v>0.2</v>
      </c>
      <c r="K60" s="132">
        <v>20</v>
      </c>
      <c r="L60" s="133">
        <v>1</v>
      </c>
      <c r="M60" s="134">
        <v>20833</v>
      </c>
      <c r="N60" s="135">
        <v>4999.92</v>
      </c>
    </row>
    <row r="61" spans="1:14" ht="14.45" customHeight="1">
      <c r="A61" s="45"/>
      <c r="B61" s="36" t="s">
        <v>113</v>
      </c>
      <c r="C61" s="104" t="s">
        <v>114</v>
      </c>
      <c r="D61" s="158">
        <v>0.09</v>
      </c>
      <c r="E61" s="164">
        <v>0.09</v>
      </c>
      <c r="F61" s="164">
        <v>0.09</v>
      </c>
      <c r="G61" s="164">
        <v>0.09</v>
      </c>
      <c r="H61" s="131">
        <v>0.1</v>
      </c>
      <c r="I61" s="164">
        <v>0.09</v>
      </c>
      <c r="J61" s="164">
        <v>0.1</v>
      </c>
      <c r="K61" s="165">
        <v>-10</v>
      </c>
      <c r="L61" s="166">
        <v>1</v>
      </c>
      <c r="M61" s="167">
        <v>2000000</v>
      </c>
      <c r="N61" s="168">
        <v>180000</v>
      </c>
    </row>
    <row r="62" spans="1:14" ht="14.45" customHeight="1">
      <c r="A62" s="45"/>
      <c r="B62" s="280" t="s">
        <v>17</v>
      </c>
      <c r="C62" s="281"/>
      <c r="D62" s="109"/>
      <c r="E62" s="109"/>
      <c r="F62" s="109"/>
      <c r="G62" s="109"/>
      <c r="H62" s="109"/>
      <c r="I62" s="109"/>
      <c r="J62" s="109"/>
      <c r="K62" s="109"/>
      <c r="L62" s="117">
        <f>SUM(L60:L61)</f>
        <v>2</v>
      </c>
      <c r="M62" s="117">
        <f>SUM(M60:M61)</f>
        <v>2020833</v>
      </c>
      <c r="N62" s="117">
        <f>SUM(N60:N61)</f>
        <v>184999.92</v>
      </c>
    </row>
    <row r="63" spans="1:14" ht="14.45" customHeight="1">
      <c r="A63" s="45"/>
      <c r="B63" s="274" t="s">
        <v>18</v>
      </c>
      <c r="C63" s="275"/>
      <c r="D63" s="275"/>
      <c r="E63" s="275"/>
      <c r="F63" s="275"/>
      <c r="G63" s="275"/>
      <c r="H63" s="275"/>
      <c r="I63" s="275"/>
      <c r="J63" s="275"/>
      <c r="K63" s="275"/>
      <c r="L63" s="275"/>
      <c r="M63" s="275"/>
      <c r="N63" s="276"/>
    </row>
    <row r="64" spans="1:14" ht="14.45" customHeight="1">
      <c r="A64" s="45"/>
      <c r="B64" s="103" t="s">
        <v>324</v>
      </c>
      <c r="C64" s="103" t="s">
        <v>325</v>
      </c>
      <c r="D64" s="119">
        <v>2.2999999999999998</v>
      </c>
      <c r="E64" s="131">
        <v>2.2999999999999998</v>
      </c>
      <c r="F64" s="131">
        <v>2.21</v>
      </c>
      <c r="G64" s="131">
        <v>2.21</v>
      </c>
      <c r="H64" s="131">
        <v>2.2999999999999998</v>
      </c>
      <c r="I64" s="131">
        <v>2.21</v>
      </c>
      <c r="J64" s="131">
        <v>2.2999999999999998</v>
      </c>
      <c r="K64" s="132">
        <v>-3.91</v>
      </c>
      <c r="L64" s="133">
        <v>3</v>
      </c>
      <c r="M64" s="134">
        <v>278476</v>
      </c>
      <c r="N64" s="135">
        <v>616402.69999999995</v>
      </c>
    </row>
    <row r="65" spans="1:14" ht="14.45" customHeight="1">
      <c r="A65" s="45"/>
      <c r="B65" s="282" t="s">
        <v>87</v>
      </c>
      <c r="C65" s="283"/>
      <c r="D65" s="266"/>
      <c r="E65" s="267"/>
      <c r="F65" s="267"/>
      <c r="G65" s="267"/>
      <c r="H65" s="267"/>
      <c r="I65" s="267"/>
      <c r="J65" s="267"/>
      <c r="K65" s="268"/>
      <c r="L65" s="51">
        <f>L64</f>
        <v>3</v>
      </c>
      <c r="M65" s="51">
        <f t="shared" ref="M65:N65" si="0">M64</f>
        <v>278476</v>
      </c>
      <c r="N65" s="51">
        <f t="shared" si="0"/>
        <v>616402.69999999995</v>
      </c>
    </row>
    <row r="66" spans="1:14" ht="14.45" customHeight="1">
      <c r="A66" s="45"/>
      <c r="B66" s="274" t="s">
        <v>28</v>
      </c>
      <c r="C66" s="275"/>
      <c r="D66" s="275"/>
      <c r="E66" s="275"/>
      <c r="F66" s="275"/>
      <c r="G66" s="275"/>
      <c r="H66" s="275"/>
      <c r="I66" s="275"/>
      <c r="J66" s="275"/>
      <c r="K66" s="275"/>
      <c r="L66" s="275"/>
      <c r="M66" s="275"/>
      <c r="N66" s="276"/>
    </row>
    <row r="67" spans="1:14" ht="14.45" customHeight="1">
      <c r="A67" s="45"/>
      <c r="B67" s="36" t="s">
        <v>186</v>
      </c>
      <c r="C67" s="36" t="s">
        <v>187</v>
      </c>
      <c r="D67" s="119">
        <v>34</v>
      </c>
      <c r="E67" s="131">
        <v>34</v>
      </c>
      <c r="F67" s="131">
        <v>34</v>
      </c>
      <c r="G67" s="131">
        <v>34</v>
      </c>
      <c r="H67" s="131">
        <v>35.5</v>
      </c>
      <c r="I67" s="131">
        <v>34</v>
      </c>
      <c r="J67" s="131">
        <v>35.5</v>
      </c>
      <c r="K67" s="132">
        <v>-4.2300000000000004</v>
      </c>
      <c r="L67" s="133">
        <v>2</v>
      </c>
      <c r="M67" s="134">
        <v>9686</v>
      </c>
      <c r="N67" s="135">
        <v>329324</v>
      </c>
    </row>
    <row r="68" spans="1:14" ht="14.45" customHeight="1">
      <c r="A68" s="45"/>
      <c r="B68" s="277" t="s">
        <v>166</v>
      </c>
      <c r="C68" s="278"/>
      <c r="D68" s="266"/>
      <c r="E68" s="267"/>
      <c r="F68" s="267"/>
      <c r="G68" s="267"/>
      <c r="H68" s="267"/>
      <c r="I68" s="267"/>
      <c r="J68" s="267"/>
      <c r="K68" s="268"/>
      <c r="L68" s="51">
        <f>L67</f>
        <v>2</v>
      </c>
      <c r="M68" s="51">
        <f t="shared" ref="M68:N68" si="1">M67</f>
        <v>9686</v>
      </c>
      <c r="N68" s="51">
        <f t="shared" si="1"/>
        <v>329324</v>
      </c>
    </row>
    <row r="69" spans="1:14" ht="14.45" customHeight="1">
      <c r="A69" s="45"/>
      <c r="B69" s="274" t="s">
        <v>281</v>
      </c>
      <c r="C69" s="275"/>
      <c r="D69" s="275"/>
      <c r="E69" s="275"/>
      <c r="F69" s="275"/>
      <c r="G69" s="275"/>
      <c r="H69" s="275"/>
      <c r="I69" s="275"/>
      <c r="J69" s="275"/>
      <c r="K69" s="275"/>
      <c r="L69" s="275"/>
      <c r="M69" s="275"/>
      <c r="N69" s="276"/>
    </row>
    <row r="70" spans="1:14" ht="14.45" customHeight="1">
      <c r="A70" s="45"/>
      <c r="B70" s="38" t="s">
        <v>148</v>
      </c>
      <c r="C70" s="38" t="s">
        <v>149</v>
      </c>
      <c r="D70" s="119">
        <v>1.2</v>
      </c>
      <c r="E70" s="131">
        <v>1.2</v>
      </c>
      <c r="F70" s="131">
        <v>1.2</v>
      </c>
      <c r="G70" s="131">
        <v>1.2</v>
      </c>
      <c r="H70" s="131">
        <v>1.2</v>
      </c>
      <c r="I70" s="131">
        <v>1.2</v>
      </c>
      <c r="J70" s="131">
        <v>1.2</v>
      </c>
      <c r="K70" s="82">
        <v>0</v>
      </c>
      <c r="L70" s="133">
        <v>1</v>
      </c>
      <c r="M70" s="134">
        <v>2000</v>
      </c>
      <c r="N70" s="135">
        <v>2400</v>
      </c>
    </row>
    <row r="71" spans="1:14" ht="14.45" customHeight="1">
      <c r="A71" s="45"/>
      <c r="B71" s="277" t="s">
        <v>347</v>
      </c>
      <c r="C71" s="278"/>
      <c r="D71" s="266"/>
      <c r="E71" s="267"/>
      <c r="F71" s="267"/>
      <c r="G71" s="267"/>
      <c r="H71" s="267"/>
      <c r="I71" s="267"/>
      <c r="J71" s="267"/>
      <c r="K71" s="268"/>
      <c r="L71" s="51">
        <f>L70</f>
        <v>1</v>
      </c>
      <c r="M71" s="51">
        <f t="shared" ref="M71:N71" si="2">M70</f>
        <v>2000</v>
      </c>
      <c r="N71" s="51">
        <f t="shared" si="2"/>
        <v>2400</v>
      </c>
    </row>
    <row r="72" spans="1:14" ht="14.45" customHeight="1">
      <c r="A72" s="45"/>
      <c r="B72" s="274" t="s">
        <v>19</v>
      </c>
      <c r="C72" s="275"/>
      <c r="D72" s="275"/>
      <c r="E72" s="275"/>
      <c r="F72" s="275"/>
      <c r="G72" s="275"/>
      <c r="H72" s="275"/>
      <c r="I72" s="275"/>
      <c r="J72" s="275"/>
      <c r="K72" s="275"/>
      <c r="L72" s="275"/>
      <c r="M72" s="275"/>
      <c r="N72" s="276"/>
    </row>
    <row r="73" spans="1:14" ht="14.45" customHeight="1">
      <c r="A73" s="45"/>
      <c r="B73" s="103" t="s">
        <v>50</v>
      </c>
      <c r="C73" s="103" t="s">
        <v>49</v>
      </c>
      <c r="D73" s="81">
        <v>3.13</v>
      </c>
      <c r="E73" s="86">
        <v>3.13</v>
      </c>
      <c r="F73" s="86">
        <v>3.1</v>
      </c>
      <c r="G73" s="86">
        <v>3.1</v>
      </c>
      <c r="H73" s="86">
        <v>3.11</v>
      </c>
      <c r="I73" s="86">
        <v>3.1</v>
      </c>
      <c r="J73" s="86">
        <v>3.13</v>
      </c>
      <c r="K73" s="82">
        <v>-0.96</v>
      </c>
      <c r="L73" s="83">
        <v>10</v>
      </c>
      <c r="M73" s="84">
        <v>2406129</v>
      </c>
      <c r="N73" s="85">
        <v>7461321.5199999996</v>
      </c>
    </row>
    <row r="74" spans="1:14" ht="14.45" customHeight="1">
      <c r="A74" s="45"/>
      <c r="B74" s="157" t="s">
        <v>41</v>
      </c>
      <c r="C74" s="157" t="s">
        <v>42</v>
      </c>
      <c r="D74" s="81">
        <v>1.24</v>
      </c>
      <c r="E74" s="86">
        <v>1.24</v>
      </c>
      <c r="F74" s="86">
        <v>1.24</v>
      </c>
      <c r="G74" s="86">
        <v>1.24</v>
      </c>
      <c r="H74" s="86">
        <v>1.24</v>
      </c>
      <c r="I74" s="86">
        <v>1.24</v>
      </c>
      <c r="J74" s="86">
        <v>1.24</v>
      </c>
      <c r="K74" s="82">
        <v>0</v>
      </c>
      <c r="L74" s="83">
        <v>1</v>
      </c>
      <c r="M74" s="84">
        <v>33885</v>
      </c>
      <c r="N74" s="85">
        <v>42017.4</v>
      </c>
    </row>
    <row r="75" spans="1:14" ht="14.45" customHeight="1">
      <c r="A75" s="45"/>
      <c r="B75" s="277" t="s">
        <v>20</v>
      </c>
      <c r="C75" s="278"/>
      <c r="D75" s="266"/>
      <c r="E75" s="267"/>
      <c r="F75" s="267"/>
      <c r="G75" s="267"/>
      <c r="H75" s="267"/>
      <c r="I75" s="267"/>
      <c r="J75" s="267"/>
      <c r="K75" s="268"/>
      <c r="L75" s="51">
        <f>SUM(L73:L74)</f>
        <v>11</v>
      </c>
      <c r="M75" s="51">
        <f>SUM(M73:M74)</f>
        <v>2440014</v>
      </c>
      <c r="N75" s="51">
        <f>SUM(N73:N74)</f>
        <v>7503338.9199999999</v>
      </c>
    </row>
    <row r="76" spans="1:14" ht="14.45" customHeight="1">
      <c r="A76" s="45"/>
      <c r="B76" s="269" t="s">
        <v>172</v>
      </c>
      <c r="C76" s="270"/>
      <c r="D76" s="52"/>
      <c r="E76" s="52"/>
      <c r="F76" s="52"/>
      <c r="G76" s="52"/>
      <c r="H76" s="52"/>
      <c r="I76" s="52"/>
      <c r="J76" s="52"/>
      <c r="K76" s="52"/>
      <c r="L76" s="53">
        <f>L75+L71+L68+L65+L62</f>
        <v>19</v>
      </c>
      <c r="M76" s="53">
        <f t="shared" ref="M76:N76" si="3">M75+M71+M68+M65+M62</f>
        <v>4751009</v>
      </c>
      <c r="N76" s="53">
        <f t="shared" si="3"/>
        <v>8636465.5399999991</v>
      </c>
    </row>
    <row r="77" spans="1:14" ht="26.25" customHeight="1">
      <c r="A77" s="45"/>
      <c r="B77" s="279" t="s">
        <v>334</v>
      </c>
      <c r="C77" s="279"/>
      <c r="D77" s="279"/>
      <c r="E77" s="279"/>
      <c r="F77" s="279"/>
      <c r="G77" s="279"/>
      <c r="H77" s="279"/>
      <c r="I77" s="279"/>
      <c r="J77" s="279"/>
      <c r="K77" s="279"/>
      <c r="L77" s="279"/>
      <c r="M77" s="279"/>
      <c r="N77" s="279"/>
    </row>
    <row r="78" spans="1:14" ht="30.75" customHeight="1">
      <c r="A78" s="45"/>
      <c r="B78" s="46" t="s">
        <v>6</v>
      </c>
      <c r="C78" s="47" t="s">
        <v>7</v>
      </c>
      <c r="D78" s="47" t="s">
        <v>8</v>
      </c>
      <c r="E78" s="47" t="s">
        <v>9</v>
      </c>
      <c r="F78" s="47" t="s">
        <v>10</v>
      </c>
      <c r="G78" s="47" t="s">
        <v>11</v>
      </c>
      <c r="H78" s="47" t="s">
        <v>12</v>
      </c>
      <c r="I78" s="47" t="s">
        <v>13</v>
      </c>
      <c r="J78" s="48" t="s">
        <v>14</v>
      </c>
      <c r="K78" s="49" t="s">
        <v>15</v>
      </c>
      <c r="L78" s="50" t="s">
        <v>3</v>
      </c>
      <c r="M78" s="50" t="s">
        <v>2</v>
      </c>
      <c r="N78" s="47" t="s">
        <v>1</v>
      </c>
    </row>
    <row r="79" spans="1:14" ht="14.45" customHeight="1">
      <c r="A79" s="45"/>
      <c r="B79" s="274" t="s">
        <v>16</v>
      </c>
      <c r="C79" s="275"/>
      <c r="D79" s="275"/>
      <c r="E79" s="275"/>
      <c r="F79" s="275"/>
      <c r="G79" s="275"/>
      <c r="H79" s="275"/>
      <c r="I79" s="275"/>
      <c r="J79" s="275"/>
      <c r="K79" s="275"/>
      <c r="L79" s="275"/>
      <c r="M79" s="275"/>
      <c r="N79" s="276"/>
    </row>
    <row r="80" spans="1:14" ht="14.45" customHeight="1">
      <c r="A80" s="45"/>
      <c r="B80" s="106" t="s">
        <v>211</v>
      </c>
      <c r="C80" s="106" t="s">
        <v>212</v>
      </c>
      <c r="D80" s="138">
        <v>0.12</v>
      </c>
      <c r="E80" s="158">
        <v>0.12</v>
      </c>
      <c r="F80" s="158">
        <v>0.12</v>
      </c>
      <c r="G80" s="158">
        <v>0.12</v>
      </c>
      <c r="H80" s="158">
        <v>0.11</v>
      </c>
      <c r="I80" s="119">
        <v>0.12</v>
      </c>
      <c r="J80" s="119">
        <v>0.12</v>
      </c>
      <c r="K80" s="82">
        <v>0</v>
      </c>
      <c r="L80" s="120">
        <v>16</v>
      </c>
      <c r="M80" s="123">
        <v>2165672</v>
      </c>
      <c r="N80" s="121">
        <v>259880.64</v>
      </c>
    </row>
    <row r="81" spans="1:14" ht="14.45" customHeight="1">
      <c r="A81" s="45"/>
      <c r="B81" s="280" t="s">
        <v>17</v>
      </c>
      <c r="C81" s="281"/>
      <c r="D81" s="266"/>
      <c r="E81" s="267"/>
      <c r="F81" s="267"/>
      <c r="G81" s="267"/>
      <c r="H81" s="267"/>
      <c r="I81" s="267"/>
      <c r="J81" s="267"/>
      <c r="K81" s="268"/>
      <c r="L81" s="51">
        <f>SUM(L80)</f>
        <v>16</v>
      </c>
      <c r="M81" s="51">
        <f>SUM(M80)</f>
        <v>2165672</v>
      </c>
      <c r="N81" s="51">
        <f>SUM(N80)</f>
        <v>259880.64</v>
      </c>
    </row>
    <row r="82" spans="1:14" ht="14.45" customHeight="1">
      <c r="A82" s="45"/>
      <c r="B82" s="274" t="s">
        <v>18</v>
      </c>
      <c r="C82" s="275"/>
      <c r="D82" s="275"/>
      <c r="E82" s="275"/>
      <c r="F82" s="275"/>
      <c r="G82" s="275"/>
      <c r="H82" s="275"/>
      <c r="I82" s="275"/>
      <c r="J82" s="275"/>
      <c r="K82" s="275"/>
      <c r="L82" s="275"/>
      <c r="M82" s="275"/>
      <c r="N82" s="276"/>
    </row>
    <row r="83" spans="1:14" ht="14.45" customHeight="1">
      <c r="A83" s="45"/>
      <c r="B83" s="106" t="s">
        <v>54</v>
      </c>
      <c r="C83" s="106" t="s">
        <v>53</v>
      </c>
      <c r="D83" s="138">
        <v>1.93</v>
      </c>
      <c r="E83" s="158">
        <v>1.97</v>
      </c>
      <c r="F83" s="158">
        <v>1.93</v>
      </c>
      <c r="G83" s="158">
        <v>1.97</v>
      </c>
      <c r="H83" s="158">
        <v>1.88</v>
      </c>
      <c r="I83" s="119">
        <v>1.97</v>
      </c>
      <c r="J83" s="119">
        <v>1.88</v>
      </c>
      <c r="K83" s="82">
        <v>4.79</v>
      </c>
      <c r="L83" s="120">
        <v>10</v>
      </c>
      <c r="M83" s="123">
        <v>2202000</v>
      </c>
      <c r="N83" s="121">
        <v>4337760</v>
      </c>
    </row>
    <row r="84" spans="1:14" ht="14.45" customHeight="1">
      <c r="A84" s="45"/>
      <c r="B84" s="282" t="s">
        <v>87</v>
      </c>
      <c r="C84" s="283"/>
      <c r="D84" s="266"/>
      <c r="E84" s="267"/>
      <c r="F84" s="267"/>
      <c r="G84" s="267"/>
      <c r="H84" s="267"/>
      <c r="I84" s="267"/>
      <c r="J84" s="267"/>
      <c r="K84" s="268"/>
      <c r="L84" s="51">
        <f>L83</f>
        <v>10</v>
      </c>
      <c r="M84" s="51">
        <f t="shared" ref="M84:N84" si="4">M83</f>
        <v>2202000</v>
      </c>
      <c r="N84" s="51">
        <f t="shared" si="4"/>
        <v>4337760</v>
      </c>
    </row>
    <row r="85" spans="1:14" ht="14.45" customHeight="1">
      <c r="A85" s="45"/>
      <c r="B85" s="274" t="s">
        <v>19</v>
      </c>
      <c r="C85" s="275"/>
      <c r="D85" s="275"/>
      <c r="E85" s="275"/>
      <c r="F85" s="275"/>
      <c r="G85" s="275"/>
      <c r="H85" s="275"/>
      <c r="I85" s="275"/>
      <c r="J85" s="275"/>
      <c r="K85" s="275"/>
      <c r="L85" s="275"/>
      <c r="M85" s="275"/>
      <c r="N85" s="276"/>
    </row>
    <row r="86" spans="1:14" ht="14.45" customHeight="1">
      <c r="A86" s="45"/>
      <c r="B86" s="106" t="s">
        <v>104</v>
      </c>
      <c r="C86" s="106" t="s">
        <v>105</v>
      </c>
      <c r="D86" s="138">
        <v>2.0499999999999998</v>
      </c>
      <c r="E86" s="158">
        <v>2.14</v>
      </c>
      <c r="F86" s="158">
        <v>2.0499999999999998</v>
      </c>
      <c r="G86" s="158">
        <v>2.12</v>
      </c>
      <c r="H86" s="158">
        <v>1.98</v>
      </c>
      <c r="I86" s="158">
        <v>2.14</v>
      </c>
      <c r="J86" s="158">
        <v>2.04</v>
      </c>
      <c r="K86" s="159">
        <v>4.9000000000000004</v>
      </c>
      <c r="L86" s="156">
        <v>12</v>
      </c>
      <c r="M86" s="160">
        <v>1925039</v>
      </c>
      <c r="N86" s="161">
        <v>4081449.81</v>
      </c>
    </row>
    <row r="87" spans="1:14" ht="14.45" customHeight="1">
      <c r="A87" s="45"/>
      <c r="B87" s="157" t="s">
        <v>215</v>
      </c>
      <c r="C87" s="157" t="s">
        <v>216</v>
      </c>
      <c r="D87" s="138">
        <v>1.8</v>
      </c>
      <c r="E87" s="158">
        <v>1.8</v>
      </c>
      <c r="F87" s="158">
        <v>1.8</v>
      </c>
      <c r="G87" s="158">
        <v>1.8</v>
      </c>
      <c r="H87" s="158">
        <v>1.85</v>
      </c>
      <c r="I87" s="158">
        <v>1.8</v>
      </c>
      <c r="J87" s="158">
        <v>1.85</v>
      </c>
      <c r="K87" s="159">
        <v>-2.7</v>
      </c>
      <c r="L87" s="156">
        <v>12</v>
      </c>
      <c r="M87" s="160">
        <v>1781000</v>
      </c>
      <c r="N87" s="161">
        <v>3205800</v>
      </c>
    </row>
    <row r="88" spans="1:14" ht="14.45" customHeight="1">
      <c r="A88" s="45"/>
      <c r="B88" s="106" t="s">
        <v>228</v>
      </c>
      <c r="C88" s="106" t="s">
        <v>229</v>
      </c>
      <c r="D88" s="138">
        <v>0.78</v>
      </c>
      <c r="E88" s="158">
        <v>0.78</v>
      </c>
      <c r="F88" s="158">
        <v>0.78</v>
      </c>
      <c r="G88" s="158">
        <v>0.78</v>
      </c>
      <c r="H88" s="158">
        <v>0.76</v>
      </c>
      <c r="I88" s="158">
        <v>0.78</v>
      </c>
      <c r="J88" s="158">
        <v>0.76</v>
      </c>
      <c r="K88" s="159">
        <v>2.63</v>
      </c>
      <c r="L88" s="156">
        <v>1</v>
      </c>
      <c r="M88" s="160">
        <v>20647</v>
      </c>
      <c r="N88" s="161">
        <v>16104.66</v>
      </c>
    </row>
    <row r="89" spans="1:14" ht="14.45" customHeight="1">
      <c r="A89" s="45"/>
      <c r="B89" s="106" t="s">
        <v>95</v>
      </c>
      <c r="C89" s="106" t="s">
        <v>96</v>
      </c>
      <c r="D89" s="138">
        <v>1.28</v>
      </c>
      <c r="E89" s="158">
        <v>1.29</v>
      </c>
      <c r="F89" s="158">
        <v>1.28</v>
      </c>
      <c r="G89" s="158">
        <v>1.28</v>
      </c>
      <c r="H89" s="158">
        <v>1.27</v>
      </c>
      <c r="I89" s="158">
        <v>1.28</v>
      </c>
      <c r="J89" s="158">
        <v>1.28</v>
      </c>
      <c r="K89" s="159">
        <v>0</v>
      </c>
      <c r="L89" s="156">
        <v>23</v>
      </c>
      <c r="M89" s="160">
        <v>9692754</v>
      </c>
      <c r="N89" s="161">
        <v>12415225.119999999</v>
      </c>
    </row>
    <row r="90" spans="1:14" ht="14.45" customHeight="1">
      <c r="A90" s="45"/>
      <c r="B90" s="277" t="s">
        <v>20</v>
      </c>
      <c r="C90" s="278"/>
      <c r="D90" s="266"/>
      <c r="E90" s="267"/>
      <c r="F90" s="267"/>
      <c r="G90" s="267"/>
      <c r="H90" s="267"/>
      <c r="I90" s="267"/>
      <c r="J90" s="267"/>
      <c r="K90" s="268"/>
      <c r="L90" s="51">
        <f>SUM(L86:L89)</f>
        <v>48</v>
      </c>
      <c r="M90" s="51">
        <f>SUM(M86:M89)</f>
        <v>13419440</v>
      </c>
      <c r="N90" s="51">
        <f>SUM(N86:N89)</f>
        <v>19718579.59</v>
      </c>
    </row>
    <row r="91" spans="1:14" ht="14.45" customHeight="1">
      <c r="A91" s="45"/>
      <c r="B91" s="274" t="s">
        <v>28</v>
      </c>
      <c r="C91" s="275"/>
      <c r="D91" s="275"/>
      <c r="E91" s="275"/>
      <c r="F91" s="275"/>
      <c r="G91" s="275"/>
      <c r="H91" s="275"/>
      <c r="I91" s="275"/>
      <c r="J91" s="275"/>
      <c r="K91" s="275"/>
      <c r="L91" s="275"/>
      <c r="M91" s="275"/>
      <c r="N91" s="276"/>
    </row>
    <row r="92" spans="1:14" ht="14.45" customHeight="1">
      <c r="A92" s="45"/>
      <c r="B92" s="106" t="s">
        <v>317</v>
      </c>
      <c r="C92" s="106" t="s">
        <v>318</v>
      </c>
      <c r="D92" s="138">
        <v>27.5</v>
      </c>
      <c r="E92" s="119">
        <v>27.59</v>
      </c>
      <c r="F92" s="119">
        <v>27.5</v>
      </c>
      <c r="G92" s="119">
        <v>27.5</v>
      </c>
      <c r="H92" s="119">
        <v>27.91</v>
      </c>
      <c r="I92" s="119">
        <v>27.5</v>
      </c>
      <c r="J92" s="119">
        <v>27.9</v>
      </c>
      <c r="K92" s="82">
        <v>-1.43</v>
      </c>
      <c r="L92" s="120">
        <v>12</v>
      </c>
      <c r="M92" s="123">
        <v>242388</v>
      </c>
      <c r="N92" s="121">
        <v>6666030</v>
      </c>
    </row>
    <row r="93" spans="1:14" ht="14.45" customHeight="1">
      <c r="A93" s="45"/>
      <c r="B93" s="277" t="s">
        <v>166</v>
      </c>
      <c r="C93" s="278"/>
      <c r="D93" s="266"/>
      <c r="E93" s="267"/>
      <c r="F93" s="267"/>
      <c r="G93" s="267"/>
      <c r="H93" s="267"/>
      <c r="I93" s="267"/>
      <c r="J93" s="267"/>
      <c r="K93" s="268"/>
      <c r="L93" s="51">
        <f>L92</f>
        <v>12</v>
      </c>
      <c r="M93" s="51">
        <f t="shared" ref="M93:N93" si="5">M92</f>
        <v>242388</v>
      </c>
      <c r="N93" s="51">
        <f t="shared" si="5"/>
        <v>6666030</v>
      </c>
    </row>
    <row r="94" spans="1:14" ht="25.5" customHeight="1">
      <c r="A94" s="45"/>
      <c r="B94" s="279" t="s">
        <v>334</v>
      </c>
      <c r="C94" s="279"/>
      <c r="D94" s="279"/>
      <c r="E94" s="279"/>
      <c r="F94" s="279"/>
      <c r="G94" s="279"/>
      <c r="H94" s="279"/>
      <c r="I94" s="279"/>
      <c r="J94" s="279"/>
      <c r="K94" s="279"/>
      <c r="L94" s="279"/>
      <c r="M94" s="279"/>
      <c r="N94" s="279"/>
    </row>
    <row r="95" spans="1:14" ht="26.25" customHeight="1">
      <c r="A95" s="45"/>
      <c r="B95" s="46" t="s">
        <v>6</v>
      </c>
      <c r="C95" s="47" t="s">
        <v>7</v>
      </c>
      <c r="D95" s="47" t="s">
        <v>8</v>
      </c>
      <c r="E95" s="47" t="s">
        <v>9</v>
      </c>
      <c r="F95" s="47" t="s">
        <v>10</v>
      </c>
      <c r="G95" s="47" t="s">
        <v>11</v>
      </c>
      <c r="H95" s="47" t="s">
        <v>12</v>
      </c>
      <c r="I95" s="47" t="s">
        <v>13</v>
      </c>
      <c r="J95" s="48" t="s">
        <v>14</v>
      </c>
      <c r="K95" s="49" t="s">
        <v>15</v>
      </c>
      <c r="L95" s="50" t="s">
        <v>3</v>
      </c>
      <c r="M95" s="50" t="s">
        <v>2</v>
      </c>
      <c r="N95" s="47" t="s">
        <v>1</v>
      </c>
    </row>
    <row r="96" spans="1:14" ht="14.45" customHeight="1">
      <c r="A96" s="45"/>
      <c r="B96" s="274" t="s">
        <v>21</v>
      </c>
      <c r="C96" s="275"/>
      <c r="D96" s="275"/>
      <c r="E96" s="275"/>
      <c r="F96" s="275"/>
      <c r="G96" s="275"/>
      <c r="H96" s="275"/>
      <c r="I96" s="275"/>
      <c r="J96" s="275"/>
      <c r="K96" s="275"/>
      <c r="L96" s="275"/>
      <c r="M96" s="275"/>
      <c r="N96" s="276"/>
    </row>
    <row r="97" spans="1:14" ht="14.45" customHeight="1">
      <c r="A97" s="45"/>
      <c r="B97" s="36" t="s">
        <v>294</v>
      </c>
      <c r="C97" s="36" t="s">
        <v>293</v>
      </c>
      <c r="D97" s="86">
        <v>4.7</v>
      </c>
      <c r="E97" s="119">
        <v>4.8899999999999997</v>
      </c>
      <c r="F97" s="119">
        <v>4.7</v>
      </c>
      <c r="G97" s="119">
        <v>4.84</v>
      </c>
      <c r="H97" s="119">
        <v>4.67</v>
      </c>
      <c r="I97" s="119">
        <v>4.8899999999999997</v>
      </c>
      <c r="J97" s="119">
        <v>4.66</v>
      </c>
      <c r="K97" s="122">
        <v>4.9400000000000004</v>
      </c>
      <c r="L97" s="120">
        <v>103</v>
      </c>
      <c r="M97" s="123">
        <v>14409672</v>
      </c>
      <c r="N97" s="121">
        <v>69798671.510000005</v>
      </c>
    </row>
    <row r="98" spans="1:14" ht="14.45" customHeight="1">
      <c r="A98" s="45"/>
      <c r="B98" s="277" t="s">
        <v>282</v>
      </c>
      <c r="C98" s="278"/>
      <c r="D98" s="266"/>
      <c r="E98" s="267"/>
      <c r="F98" s="267"/>
      <c r="G98" s="267"/>
      <c r="H98" s="267"/>
      <c r="I98" s="267"/>
      <c r="J98" s="267"/>
      <c r="K98" s="268"/>
      <c r="L98" s="51">
        <f>SUM(L97)</f>
        <v>103</v>
      </c>
      <c r="M98" s="51">
        <f>SUM(M97)</f>
        <v>14409672</v>
      </c>
      <c r="N98" s="51">
        <f>SUM(N97)</f>
        <v>69798671.510000005</v>
      </c>
    </row>
    <row r="99" spans="1:14" ht="14.45" customHeight="1">
      <c r="A99" s="45"/>
      <c r="B99" s="269" t="s">
        <v>37</v>
      </c>
      <c r="C99" s="270"/>
      <c r="D99" s="52"/>
      <c r="E99" s="52"/>
      <c r="F99" s="52"/>
      <c r="G99" s="52"/>
      <c r="H99" s="52"/>
      <c r="I99" s="52"/>
      <c r="J99" s="52"/>
      <c r="K99" s="52"/>
      <c r="L99" s="53">
        <f>L98+L93+L90+L84+L81</f>
        <v>189</v>
      </c>
      <c r="M99" s="53">
        <f t="shared" ref="M99:N99" si="6">M98+M93+M90+M84+M81</f>
        <v>32439172</v>
      </c>
      <c r="N99" s="53">
        <f t="shared" si="6"/>
        <v>100780921.74000001</v>
      </c>
    </row>
    <row r="100" spans="1:14" ht="14.45" customHeight="1">
      <c r="A100" s="45"/>
      <c r="B100" s="269" t="s">
        <v>38</v>
      </c>
      <c r="C100" s="270"/>
      <c r="D100" s="271"/>
      <c r="E100" s="272"/>
      <c r="F100" s="272"/>
      <c r="G100" s="272"/>
      <c r="H100" s="272"/>
      <c r="I100" s="272"/>
      <c r="J100" s="272"/>
      <c r="K100" s="273"/>
      <c r="L100" s="53">
        <f>L99+L76+L56</f>
        <v>985</v>
      </c>
      <c r="M100" s="53">
        <f>M99+M76+M56</f>
        <v>1113499891</v>
      </c>
      <c r="N100" s="53">
        <f>N99+N76+N56</f>
        <v>1034787919.54</v>
      </c>
    </row>
    <row r="101" spans="1:14" ht="15" customHeight="1"/>
    <row r="102" spans="1:14" ht="15.75" customHeight="1">
      <c r="N102" s="56"/>
    </row>
  </sheetData>
  <mergeCells count="56">
    <mergeCell ref="B82:N82"/>
    <mergeCell ref="B84:C84"/>
    <mergeCell ref="D84:K84"/>
    <mergeCell ref="B66:N66"/>
    <mergeCell ref="B68:C68"/>
    <mergeCell ref="D68:K68"/>
    <mergeCell ref="B69:N69"/>
    <mergeCell ref="B71:C71"/>
    <mergeCell ref="D71:K71"/>
    <mergeCell ref="B72:N72"/>
    <mergeCell ref="B75:C75"/>
    <mergeCell ref="B76:C76"/>
    <mergeCell ref="B77:N77"/>
    <mergeCell ref="B81:C81"/>
    <mergeCell ref="D81:K81"/>
    <mergeCell ref="B79:N79"/>
    <mergeCell ref="B33:N33"/>
    <mergeCell ref="B43:C43"/>
    <mergeCell ref="B57:N57"/>
    <mergeCell ref="B56:C56"/>
    <mergeCell ref="D43:K43"/>
    <mergeCell ref="B44:N44"/>
    <mergeCell ref="B49:C49"/>
    <mergeCell ref="D49:K49"/>
    <mergeCell ref="B52:N52"/>
    <mergeCell ref="B55:C55"/>
    <mergeCell ref="D55:K55"/>
    <mergeCell ref="B50:N50"/>
    <mergeCell ref="B59:N59"/>
    <mergeCell ref="B62:C62"/>
    <mergeCell ref="D75:K75"/>
    <mergeCell ref="B63:N63"/>
    <mergeCell ref="B65:C65"/>
    <mergeCell ref="D65:K65"/>
    <mergeCell ref="B1:N1"/>
    <mergeCell ref="B3:N3"/>
    <mergeCell ref="B17:C17"/>
    <mergeCell ref="B25:N25"/>
    <mergeCell ref="B32:C32"/>
    <mergeCell ref="B18:N18"/>
    <mergeCell ref="B21:C21"/>
    <mergeCell ref="B22:N22"/>
    <mergeCell ref="B24:C24"/>
    <mergeCell ref="D93:K93"/>
    <mergeCell ref="B100:C100"/>
    <mergeCell ref="B99:C99"/>
    <mergeCell ref="D100:K100"/>
    <mergeCell ref="B85:N85"/>
    <mergeCell ref="B90:C90"/>
    <mergeCell ref="D90:K90"/>
    <mergeCell ref="B96:N96"/>
    <mergeCell ref="B98:C98"/>
    <mergeCell ref="D98:K98"/>
    <mergeCell ref="B91:N91"/>
    <mergeCell ref="B93:C93"/>
    <mergeCell ref="B94:N94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6"/>
  <sheetViews>
    <sheetView rightToLeft="1" zoomScale="120" zoomScaleNormal="120" zoomScaleSheetLayoutView="95" workbookViewId="0">
      <selection activeCell="B48" sqref="B48:E48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5.7109375" style="1" customWidth="1"/>
    <col min="5" max="5" width="30.42578125" style="1" customWidth="1"/>
    <col min="6" max="16384" width="9" style="1"/>
  </cols>
  <sheetData>
    <row r="1" spans="2:5" ht="27" customHeight="1">
      <c r="B1" s="307" t="s">
        <v>328</v>
      </c>
      <c r="C1" s="307"/>
      <c r="D1" s="307"/>
      <c r="E1" s="307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9.5" customHeight="1">
      <c r="B3" s="303" t="s">
        <v>16</v>
      </c>
      <c r="C3" s="304"/>
      <c r="D3" s="304"/>
      <c r="E3" s="305"/>
    </row>
    <row r="4" spans="2:5" ht="19.5" customHeight="1">
      <c r="B4" s="36" t="s">
        <v>239</v>
      </c>
      <c r="C4" s="36" t="s">
        <v>240</v>
      </c>
      <c r="D4" s="119">
        <v>2.2000000000000002</v>
      </c>
      <c r="E4" s="125">
        <v>2.2000000000000002</v>
      </c>
    </row>
    <row r="5" spans="2:5" ht="19.5" customHeight="1">
      <c r="B5" s="80" t="s">
        <v>230</v>
      </c>
      <c r="C5" s="80" t="s">
        <v>231</v>
      </c>
      <c r="D5" s="86">
        <v>0.22</v>
      </c>
      <c r="E5" s="126">
        <v>0.22</v>
      </c>
    </row>
    <row r="6" spans="2:5" ht="19.5" customHeight="1">
      <c r="B6" s="80" t="s">
        <v>132</v>
      </c>
      <c r="C6" s="80" t="s">
        <v>133</v>
      </c>
      <c r="D6" s="86">
        <v>0.41</v>
      </c>
      <c r="E6" s="143">
        <v>0.41</v>
      </c>
    </row>
    <row r="7" spans="2:5" ht="19.5" customHeight="1">
      <c r="B7" s="312" t="s">
        <v>100</v>
      </c>
      <c r="C7" s="313"/>
      <c r="D7" s="313"/>
      <c r="E7" s="314"/>
    </row>
    <row r="8" spans="2:5" ht="19.5" customHeight="1">
      <c r="B8" s="36" t="s">
        <v>278</v>
      </c>
      <c r="C8" s="36" t="s">
        <v>279</v>
      </c>
      <c r="D8" s="86">
        <v>0.5</v>
      </c>
      <c r="E8" s="125">
        <v>0.5</v>
      </c>
    </row>
    <row r="9" spans="2:5" ht="19.5" customHeight="1">
      <c r="B9" s="36" t="s">
        <v>169</v>
      </c>
      <c r="C9" s="36" t="s">
        <v>170</v>
      </c>
      <c r="D9" s="119">
        <v>0.78</v>
      </c>
      <c r="E9" s="126">
        <v>0.78</v>
      </c>
    </row>
    <row r="10" spans="2:5" ht="19.5" customHeight="1">
      <c r="B10" s="315" t="s">
        <v>19</v>
      </c>
      <c r="C10" s="315"/>
      <c r="D10" s="315"/>
      <c r="E10" s="315"/>
    </row>
    <row r="11" spans="2:5" ht="19.5" customHeight="1">
      <c r="B11" s="36" t="s">
        <v>51</v>
      </c>
      <c r="C11" s="36" t="s">
        <v>52</v>
      </c>
      <c r="D11" s="86">
        <v>4.8499999999999996</v>
      </c>
      <c r="E11" s="143">
        <v>4.8499999999999996</v>
      </c>
    </row>
    <row r="12" spans="2:5" ht="19.5" customHeight="1">
      <c r="B12" s="36" t="s">
        <v>111</v>
      </c>
      <c r="C12" s="36" t="s">
        <v>112</v>
      </c>
      <c r="D12" s="140">
        <v>3.09</v>
      </c>
      <c r="E12" s="176">
        <v>3.1</v>
      </c>
    </row>
    <row r="13" spans="2:5" ht="19.5" customHeight="1">
      <c r="B13" s="274" t="s">
        <v>28</v>
      </c>
      <c r="C13" s="275" t="s">
        <v>28</v>
      </c>
      <c r="D13" s="275"/>
      <c r="E13" s="276"/>
    </row>
    <row r="14" spans="2:5" ht="19.5" customHeight="1">
      <c r="B14" s="104" t="s">
        <v>189</v>
      </c>
      <c r="C14" s="104" t="s">
        <v>190</v>
      </c>
      <c r="D14" s="86">
        <v>11.99</v>
      </c>
      <c r="E14" s="143">
        <v>11.99</v>
      </c>
    </row>
    <row r="15" spans="2:5" ht="19.5" customHeight="1">
      <c r="B15" s="36" t="s">
        <v>39</v>
      </c>
      <c r="C15" s="36" t="s">
        <v>40</v>
      </c>
      <c r="D15" s="158">
        <v>23.6</v>
      </c>
      <c r="E15" s="176">
        <v>23.6</v>
      </c>
    </row>
    <row r="16" spans="2:5" ht="19.5" customHeight="1">
      <c r="B16" s="309" t="s">
        <v>21</v>
      </c>
      <c r="C16" s="310"/>
      <c r="D16" s="310"/>
      <c r="E16" s="311"/>
    </row>
    <row r="17" spans="2:5" ht="19.5" customHeight="1">
      <c r="B17" s="36" t="s">
        <v>295</v>
      </c>
      <c r="C17" s="36" t="s">
        <v>292</v>
      </c>
      <c r="D17" s="114">
        <v>7.44</v>
      </c>
      <c r="E17" s="146">
        <v>6.45</v>
      </c>
    </row>
    <row r="18" spans="2:5" ht="19.5" customHeight="1">
      <c r="B18" s="36" t="s">
        <v>265</v>
      </c>
      <c r="C18" s="36" t="s">
        <v>266</v>
      </c>
      <c r="D18" s="119">
        <v>2.4500000000000002</v>
      </c>
      <c r="E18" s="125">
        <v>2.4500000000000002</v>
      </c>
    </row>
    <row r="19" spans="2:5" ht="19.5" customHeight="1">
      <c r="B19" s="157" t="s">
        <v>313</v>
      </c>
      <c r="C19" s="157" t="s">
        <v>314</v>
      </c>
      <c r="D19" s="158">
        <v>11.4</v>
      </c>
      <c r="E19" s="125">
        <v>11.4</v>
      </c>
    </row>
    <row r="20" spans="2:5" ht="19.5" customHeight="1">
      <c r="B20" s="36" t="s">
        <v>272</v>
      </c>
      <c r="C20" s="36" t="s">
        <v>273</v>
      </c>
      <c r="D20" s="131">
        <v>4.5999999999999996</v>
      </c>
      <c r="E20" s="177">
        <v>4.5999999999999996</v>
      </c>
    </row>
    <row r="21" spans="2:5" ht="27.75" customHeight="1">
      <c r="B21" s="306" t="s">
        <v>329</v>
      </c>
      <c r="C21" s="306"/>
      <c r="D21" s="306"/>
      <c r="E21" s="306"/>
    </row>
    <row r="22" spans="2:5" ht="28.5" customHeight="1">
      <c r="B22" s="40" t="s">
        <v>6</v>
      </c>
      <c r="C22" s="40" t="s">
        <v>7</v>
      </c>
      <c r="D22" s="40" t="s">
        <v>24</v>
      </c>
      <c r="E22" s="40" t="s">
        <v>25</v>
      </c>
    </row>
    <row r="23" spans="2:5" ht="19.5" customHeight="1">
      <c r="B23" s="308" t="s">
        <v>16</v>
      </c>
      <c r="C23" s="308"/>
      <c r="D23" s="308"/>
      <c r="E23" s="308"/>
    </row>
    <row r="24" spans="2:5" ht="19.5" customHeight="1">
      <c r="B24" s="36" t="s">
        <v>150</v>
      </c>
      <c r="C24" s="36" t="s">
        <v>151</v>
      </c>
      <c r="D24" s="37">
        <v>1</v>
      </c>
      <c r="E24" s="127">
        <v>1</v>
      </c>
    </row>
    <row r="25" spans="2:5" ht="19.5" customHeight="1">
      <c r="B25" s="36" t="s">
        <v>161</v>
      </c>
      <c r="C25" s="36" t="s">
        <v>162</v>
      </c>
      <c r="D25" s="37">
        <v>1</v>
      </c>
      <c r="E25" s="127">
        <v>1</v>
      </c>
    </row>
    <row r="26" spans="2:5" ht="19.5" customHeight="1">
      <c r="B26" s="36" t="s">
        <v>167</v>
      </c>
      <c r="C26" s="36" t="s">
        <v>168</v>
      </c>
      <c r="D26" s="37">
        <v>0.94</v>
      </c>
      <c r="E26" s="127">
        <v>0.94</v>
      </c>
    </row>
    <row r="27" spans="2:5" ht="19.5" customHeight="1">
      <c r="B27" s="96" t="s">
        <v>175</v>
      </c>
      <c r="C27" s="97" t="s">
        <v>176</v>
      </c>
      <c r="D27" s="37">
        <v>1</v>
      </c>
      <c r="E27" s="37">
        <v>1</v>
      </c>
    </row>
    <row r="28" spans="2:5" ht="19.5" customHeight="1">
      <c r="B28" s="113" t="s">
        <v>241</v>
      </c>
      <c r="C28" s="113" t="s">
        <v>242</v>
      </c>
      <c r="D28" s="86">
        <v>0.11</v>
      </c>
      <c r="E28" s="86">
        <v>0.11</v>
      </c>
    </row>
    <row r="29" spans="2:5" ht="19.5" customHeight="1">
      <c r="B29" s="36" t="s">
        <v>261</v>
      </c>
      <c r="C29" s="36" t="s">
        <v>262</v>
      </c>
      <c r="D29" s="86">
        <v>1</v>
      </c>
      <c r="E29" s="86">
        <v>1</v>
      </c>
    </row>
    <row r="30" spans="2:5" ht="19.5" customHeight="1">
      <c r="B30" s="107" t="s">
        <v>213</v>
      </c>
      <c r="C30" s="107" t="s">
        <v>214</v>
      </c>
      <c r="D30" s="108">
        <v>1</v>
      </c>
      <c r="E30" s="108">
        <v>1</v>
      </c>
    </row>
    <row r="31" spans="2:5" ht="19.5" customHeight="1">
      <c r="B31" s="104" t="s">
        <v>89</v>
      </c>
      <c r="C31" s="104" t="s">
        <v>90</v>
      </c>
      <c r="D31" s="124">
        <v>1</v>
      </c>
      <c r="E31" s="108">
        <v>1</v>
      </c>
    </row>
    <row r="32" spans="2:5" ht="19.5" customHeight="1">
      <c r="B32" s="104" t="s">
        <v>237</v>
      </c>
      <c r="C32" s="104" t="s">
        <v>238</v>
      </c>
      <c r="D32" s="86">
        <v>0.16</v>
      </c>
      <c r="E32" s="108">
        <v>0.16</v>
      </c>
    </row>
    <row r="33" spans="2:5" ht="19.5" customHeight="1">
      <c r="B33" s="36" t="s">
        <v>207</v>
      </c>
      <c r="C33" s="36" t="s">
        <v>208</v>
      </c>
      <c r="D33" s="138">
        <v>0.09</v>
      </c>
      <c r="E33" s="108">
        <v>0.09</v>
      </c>
    </row>
    <row r="34" spans="2:5" ht="19.5" customHeight="1">
      <c r="B34" s="113" t="s">
        <v>109</v>
      </c>
      <c r="C34" s="104" t="s">
        <v>110</v>
      </c>
      <c r="D34" s="138">
        <v>0.15</v>
      </c>
      <c r="E34" s="108">
        <v>0.15</v>
      </c>
    </row>
    <row r="35" spans="2:5" ht="19.5" customHeight="1">
      <c r="B35" s="36" t="s">
        <v>268</v>
      </c>
      <c r="C35" s="104" t="s">
        <v>269</v>
      </c>
      <c r="D35" s="158">
        <v>0.62</v>
      </c>
      <c r="E35" s="108">
        <v>0.62</v>
      </c>
    </row>
    <row r="36" spans="2:5" ht="19.5" customHeight="1">
      <c r="B36" s="113" t="s">
        <v>235</v>
      </c>
      <c r="C36" s="104" t="s">
        <v>236</v>
      </c>
      <c r="D36" s="164">
        <v>0.19</v>
      </c>
      <c r="E36" s="177">
        <v>0.19</v>
      </c>
    </row>
    <row r="37" spans="2:5" ht="19.5" customHeight="1">
      <c r="B37" s="104" t="s">
        <v>285</v>
      </c>
      <c r="C37" s="104" t="s">
        <v>286</v>
      </c>
      <c r="D37" s="164">
        <v>0.75</v>
      </c>
      <c r="E37" s="177">
        <v>0.75</v>
      </c>
    </row>
    <row r="38" spans="2:5" ht="19.5" customHeight="1">
      <c r="B38" s="303" t="s">
        <v>234</v>
      </c>
      <c r="C38" s="304"/>
      <c r="D38" s="304">
        <v>0.05</v>
      </c>
      <c r="E38" s="305">
        <v>0.05</v>
      </c>
    </row>
    <row r="39" spans="2:5" ht="19.5" customHeight="1">
      <c r="B39" s="36" t="s">
        <v>245</v>
      </c>
      <c r="C39" s="36" t="s">
        <v>246</v>
      </c>
      <c r="D39" s="86">
        <v>0.76</v>
      </c>
      <c r="E39" s="128">
        <v>0.76</v>
      </c>
    </row>
    <row r="40" spans="2:5" ht="19.5" customHeight="1">
      <c r="B40" s="103" t="s">
        <v>232</v>
      </c>
      <c r="C40" s="103" t="s">
        <v>233</v>
      </c>
      <c r="D40" s="105">
        <v>0.69</v>
      </c>
      <c r="E40" s="105">
        <v>0.69</v>
      </c>
    </row>
    <row r="41" spans="2:5" ht="19.5" customHeight="1">
      <c r="B41" s="316" t="s">
        <v>18</v>
      </c>
      <c r="C41" s="317"/>
      <c r="D41" s="317"/>
      <c r="E41" s="318"/>
    </row>
    <row r="42" spans="2:5" ht="19.5" customHeight="1">
      <c r="B42" s="103" t="s">
        <v>179</v>
      </c>
      <c r="C42" s="103" t="s">
        <v>180</v>
      </c>
      <c r="D42" s="102">
        <v>1</v>
      </c>
      <c r="E42" s="129">
        <v>1</v>
      </c>
    </row>
    <row r="43" spans="2:5" ht="32.25" customHeight="1">
      <c r="B43" s="306" t="s">
        <v>329</v>
      </c>
      <c r="C43" s="306"/>
      <c r="D43" s="306"/>
      <c r="E43" s="306"/>
    </row>
    <row r="44" spans="2:5" ht="30" customHeight="1">
      <c r="B44" s="40" t="s">
        <v>6</v>
      </c>
      <c r="C44" s="40" t="s">
        <v>7</v>
      </c>
      <c r="D44" s="40" t="s">
        <v>24</v>
      </c>
      <c r="E44" s="40" t="s">
        <v>25</v>
      </c>
    </row>
    <row r="45" spans="2:5" ht="19.5" customHeight="1">
      <c r="B45" s="315" t="s">
        <v>19</v>
      </c>
      <c r="C45" s="315"/>
      <c r="D45" s="315"/>
      <c r="E45" s="315"/>
    </row>
    <row r="46" spans="2:5" ht="19.5" customHeight="1">
      <c r="B46" s="41" t="s">
        <v>201</v>
      </c>
      <c r="C46" s="36" t="s">
        <v>202</v>
      </c>
      <c r="D46" s="105">
        <v>100</v>
      </c>
      <c r="E46" s="130">
        <v>100</v>
      </c>
    </row>
    <row r="47" spans="2:5" ht="19.5" customHeight="1">
      <c r="B47" s="36" t="s">
        <v>107</v>
      </c>
      <c r="C47" s="36" t="s">
        <v>108</v>
      </c>
      <c r="D47" s="105">
        <v>3.3</v>
      </c>
      <c r="E47" s="130">
        <v>3.3</v>
      </c>
    </row>
    <row r="48" spans="2:5" ht="19.5" customHeight="1">
      <c r="B48" s="308" t="s">
        <v>21</v>
      </c>
      <c r="C48" s="308"/>
      <c r="D48" s="308"/>
      <c r="E48" s="308"/>
    </row>
    <row r="49" spans="2:5" ht="19.5" customHeight="1">
      <c r="B49" s="38" t="s">
        <v>32</v>
      </c>
      <c r="C49" s="38" t="s">
        <v>33</v>
      </c>
      <c r="D49" s="39" t="s">
        <v>26</v>
      </c>
      <c r="E49" s="39" t="s">
        <v>26</v>
      </c>
    </row>
    <row r="50" spans="2:5" ht="33" customHeight="1">
      <c r="B50" s="319" t="s">
        <v>330</v>
      </c>
      <c r="C50" s="319"/>
      <c r="D50" s="319"/>
      <c r="E50" s="319"/>
    </row>
    <row r="51" spans="2:5" ht="24" customHeight="1">
      <c r="B51" s="40" t="s">
        <v>6</v>
      </c>
      <c r="C51" s="40" t="s">
        <v>7</v>
      </c>
      <c r="D51" s="40" t="s">
        <v>24</v>
      </c>
      <c r="E51" s="40" t="s">
        <v>25</v>
      </c>
    </row>
    <row r="52" spans="2:5" ht="19.5" customHeight="1">
      <c r="B52" s="308" t="s">
        <v>16</v>
      </c>
      <c r="C52" s="308"/>
      <c r="D52" s="308"/>
      <c r="E52" s="308"/>
    </row>
    <row r="53" spans="2:5" ht="19.5" customHeight="1">
      <c r="B53" s="137" t="s">
        <v>291</v>
      </c>
      <c r="C53" s="137" t="s">
        <v>290</v>
      </c>
      <c r="D53" s="138">
        <v>1</v>
      </c>
      <c r="E53" s="138">
        <v>1</v>
      </c>
    </row>
    <row r="54" spans="2:5" ht="19.5" customHeight="1">
      <c r="B54" s="137" t="s">
        <v>323</v>
      </c>
      <c r="C54" s="137" t="s">
        <v>289</v>
      </c>
      <c r="D54" s="138">
        <v>0.05</v>
      </c>
      <c r="E54" s="171">
        <v>0.05</v>
      </c>
    </row>
    <row r="55" spans="2:5" ht="19.5" customHeight="1">
      <c r="B55" s="316" t="s">
        <v>18</v>
      </c>
      <c r="C55" s="317"/>
      <c r="D55" s="317"/>
      <c r="E55" s="318"/>
    </row>
    <row r="56" spans="2:5" ht="19.5" customHeight="1">
      <c r="B56" s="137" t="s">
        <v>300</v>
      </c>
      <c r="C56" s="137" t="s">
        <v>301</v>
      </c>
      <c r="D56" s="158">
        <v>0.98</v>
      </c>
      <c r="E56" s="158">
        <v>0.98</v>
      </c>
    </row>
  </sheetData>
  <mergeCells count="16">
    <mergeCell ref="B45:E45"/>
    <mergeCell ref="B48:E48"/>
    <mergeCell ref="B41:E41"/>
    <mergeCell ref="B55:E55"/>
    <mergeCell ref="B52:E52"/>
    <mergeCell ref="B50:E50"/>
    <mergeCell ref="B38:E38"/>
    <mergeCell ref="B13:E13"/>
    <mergeCell ref="B43:E43"/>
    <mergeCell ref="B1:E1"/>
    <mergeCell ref="B3:E3"/>
    <mergeCell ref="B23:E23"/>
    <mergeCell ref="B21:E21"/>
    <mergeCell ref="B16:E16"/>
    <mergeCell ref="B7:E7"/>
    <mergeCell ref="B10:E10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0"/>
  <sheetViews>
    <sheetView rightToLeft="1" zoomScaleNormal="100" workbookViewId="0">
      <selection activeCell="A7" sqref="A7"/>
    </sheetView>
  </sheetViews>
  <sheetFormatPr defaultRowHeight="18.75"/>
  <cols>
    <col min="1" max="1" width="28.7109375" style="178" customWidth="1"/>
    <col min="2" max="2" width="13.140625" style="178" customWidth="1"/>
    <col min="3" max="3" width="10.5703125" style="178" customWidth="1"/>
    <col min="4" max="4" width="17.85546875" style="178" customWidth="1"/>
    <col min="5" max="5" width="21.42578125" style="178" customWidth="1"/>
    <col min="6" max="254" width="9.140625" style="179"/>
    <col min="255" max="255" width="3.7109375" style="179" customWidth="1"/>
    <col min="256" max="256" width="25.28515625" style="179" bestFit="1" customWidth="1"/>
    <col min="257" max="257" width="12.42578125" style="179" customWidth="1"/>
    <col min="258" max="258" width="11.5703125" style="179" customWidth="1"/>
    <col min="259" max="259" width="16.28515625" style="179" customWidth="1"/>
    <col min="260" max="260" width="20.7109375" style="179" customWidth="1"/>
    <col min="261" max="510" width="9.140625" style="179"/>
    <col min="511" max="511" width="3.7109375" style="179" customWidth="1"/>
    <col min="512" max="512" width="25.28515625" style="179" bestFit="1" customWidth="1"/>
    <col min="513" max="513" width="12.42578125" style="179" customWidth="1"/>
    <col min="514" max="514" width="11.5703125" style="179" customWidth="1"/>
    <col min="515" max="515" width="16.28515625" style="179" customWidth="1"/>
    <col min="516" max="516" width="20.7109375" style="179" customWidth="1"/>
    <col min="517" max="766" width="9.140625" style="179"/>
    <col min="767" max="767" width="3.7109375" style="179" customWidth="1"/>
    <col min="768" max="768" width="25.28515625" style="179" bestFit="1" customWidth="1"/>
    <col min="769" max="769" width="12.42578125" style="179" customWidth="1"/>
    <col min="770" max="770" width="11.5703125" style="179" customWidth="1"/>
    <col min="771" max="771" width="16.28515625" style="179" customWidth="1"/>
    <col min="772" max="772" width="20.7109375" style="179" customWidth="1"/>
    <col min="773" max="1022" width="9.140625" style="179"/>
    <col min="1023" max="1023" width="3.7109375" style="179" customWidth="1"/>
    <col min="1024" max="1024" width="25.28515625" style="179" bestFit="1" customWidth="1"/>
    <col min="1025" max="1025" width="12.42578125" style="179" customWidth="1"/>
    <col min="1026" max="1026" width="11.5703125" style="179" customWidth="1"/>
    <col min="1027" max="1027" width="16.28515625" style="179" customWidth="1"/>
    <col min="1028" max="1028" width="20.7109375" style="179" customWidth="1"/>
    <col min="1029" max="1278" width="9.140625" style="179"/>
    <col min="1279" max="1279" width="3.7109375" style="179" customWidth="1"/>
    <col min="1280" max="1280" width="25.28515625" style="179" bestFit="1" customWidth="1"/>
    <col min="1281" max="1281" width="12.42578125" style="179" customWidth="1"/>
    <col min="1282" max="1282" width="11.5703125" style="179" customWidth="1"/>
    <col min="1283" max="1283" width="16.28515625" style="179" customWidth="1"/>
    <col min="1284" max="1284" width="20.7109375" style="179" customWidth="1"/>
    <col min="1285" max="1534" width="9.140625" style="179"/>
    <col min="1535" max="1535" width="3.7109375" style="179" customWidth="1"/>
    <col min="1536" max="1536" width="25.28515625" style="179" bestFit="1" customWidth="1"/>
    <col min="1537" max="1537" width="12.42578125" style="179" customWidth="1"/>
    <col min="1538" max="1538" width="11.5703125" style="179" customWidth="1"/>
    <col min="1539" max="1539" width="16.28515625" style="179" customWidth="1"/>
    <col min="1540" max="1540" width="20.7109375" style="179" customWidth="1"/>
    <col min="1541" max="1790" width="9.140625" style="179"/>
    <col min="1791" max="1791" width="3.7109375" style="179" customWidth="1"/>
    <col min="1792" max="1792" width="25.28515625" style="179" bestFit="1" customWidth="1"/>
    <col min="1793" max="1793" width="12.42578125" style="179" customWidth="1"/>
    <col min="1794" max="1794" width="11.5703125" style="179" customWidth="1"/>
    <col min="1795" max="1795" width="16.28515625" style="179" customWidth="1"/>
    <col min="1796" max="1796" width="20.7109375" style="179" customWidth="1"/>
    <col min="1797" max="2046" width="9.140625" style="179"/>
    <col min="2047" max="2047" width="3.7109375" style="179" customWidth="1"/>
    <col min="2048" max="2048" width="25.28515625" style="179" bestFit="1" customWidth="1"/>
    <col min="2049" max="2049" width="12.42578125" style="179" customWidth="1"/>
    <col min="2050" max="2050" width="11.5703125" style="179" customWidth="1"/>
    <col min="2051" max="2051" width="16.28515625" style="179" customWidth="1"/>
    <col min="2052" max="2052" width="20.7109375" style="179" customWidth="1"/>
    <col min="2053" max="2302" width="9.140625" style="179"/>
    <col min="2303" max="2303" width="3.7109375" style="179" customWidth="1"/>
    <col min="2304" max="2304" width="25.28515625" style="179" bestFit="1" customWidth="1"/>
    <col min="2305" max="2305" width="12.42578125" style="179" customWidth="1"/>
    <col min="2306" max="2306" width="11.5703125" style="179" customWidth="1"/>
    <col min="2307" max="2307" width="16.28515625" style="179" customWidth="1"/>
    <col min="2308" max="2308" width="20.7109375" style="179" customWidth="1"/>
    <col min="2309" max="2558" width="9.140625" style="179"/>
    <col min="2559" max="2559" width="3.7109375" style="179" customWidth="1"/>
    <col min="2560" max="2560" width="25.28515625" style="179" bestFit="1" customWidth="1"/>
    <col min="2561" max="2561" width="12.42578125" style="179" customWidth="1"/>
    <col min="2562" max="2562" width="11.5703125" style="179" customWidth="1"/>
    <col min="2563" max="2563" width="16.28515625" style="179" customWidth="1"/>
    <col min="2564" max="2564" width="20.7109375" style="179" customWidth="1"/>
    <col min="2565" max="2814" width="9.140625" style="179"/>
    <col min="2815" max="2815" width="3.7109375" style="179" customWidth="1"/>
    <col min="2816" max="2816" width="25.28515625" style="179" bestFit="1" customWidth="1"/>
    <col min="2817" max="2817" width="12.42578125" style="179" customWidth="1"/>
    <col min="2818" max="2818" width="11.5703125" style="179" customWidth="1"/>
    <col min="2819" max="2819" width="16.28515625" style="179" customWidth="1"/>
    <col min="2820" max="2820" width="20.7109375" style="179" customWidth="1"/>
    <col min="2821" max="3070" width="9.140625" style="179"/>
    <col min="3071" max="3071" width="3.7109375" style="179" customWidth="1"/>
    <col min="3072" max="3072" width="25.28515625" style="179" bestFit="1" customWidth="1"/>
    <col min="3073" max="3073" width="12.42578125" style="179" customWidth="1"/>
    <col min="3074" max="3074" width="11.5703125" style="179" customWidth="1"/>
    <col min="3075" max="3075" width="16.28515625" style="179" customWidth="1"/>
    <col min="3076" max="3076" width="20.7109375" style="179" customWidth="1"/>
    <col min="3077" max="3326" width="9.140625" style="179"/>
    <col min="3327" max="3327" width="3.7109375" style="179" customWidth="1"/>
    <col min="3328" max="3328" width="25.28515625" style="179" bestFit="1" customWidth="1"/>
    <col min="3329" max="3329" width="12.42578125" style="179" customWidth="1"/>
    <col min="3330" max="3330" width="11.5703125" style="179" customWidth="1"/>
    <col min="3331" max="3331" width="16.28515625" style="179" customWidth="1"/>
    <col min="3332" max="3332" width="20.7109375" style="179" customWidth="1"/>
    <col min="3333" max="3582" width="9.140625" style="179"/>
    <col min="3583" max="3583" width="3.7109375" style="179" customWidth="1"/>
    <col min="3584" max="3584" width="25.28515625" style="179" bestFit="1" customWidth="1"/>
    <col min="3585" max="3585" width="12.42578125" style="179" customWidth="1"/>
    <col min="3586" max="3586" width="11.5703125" style="179" customWidth="1"/>
    <col min="3587" max="3587" width="16.28515625" style="179" customWidth="1"/>
    <col min="3588" max="3588" width="20.7109375" style="179" customWidth="1"/>
    <col min="3589" max="3838" width="9.140625" style="179"/>
    <col min="3839" max="3839" width="3.7109375" style="179" customWidth="1"/>
    <col min="3840" max="3840" width="25.28515625" style="179" bestFit="1" customWidth="1"/>
    <col min="3841" max="3841" width="12.42578125" style="179" customWidth="1"/>
    <col min="3842" max="3842" width="11.5703125" style="179" customWidth="1"/>
    <col min="3843" max="3843" width="16.28515625" style="179" customWidth="1"/>
    <col min="3844" max="3844" width="20.7109375" style="179" customWidth="1"/>
    <col min="3845" max="4094" width="9.140625" style="179"/>
    <col min="4095" max="4095" width="3.7109375" style="179" customWidth="1"/>
    <col min="4096" max="4096" width="25.28515625" style="179" bestFit="1" customWidth="1"/>
    <col min="4097" max="4097" width="12.42578125" style="179" customWidth="1"/>
    <col min="4098" max="4098" width="11.5703125" style="179" customWidth="1"/>
    <col min="4099" max="4099" width="16.28515625" style="179" customWidth="1"/>
    <col min="4100" max="4100" width="20.7109375" style="179" customWidth="1"/>
    <col min="4101" max="4350" width="9.140625" style="179"/>
    <col min="4351" max="4351" width="3.7109375" style="179" customWidth="1"/>
    <col min="4352" max="4352" width="25.28515625" style="179" bestFit="1" customWidth="1"/>
    <col min="4353" max="4353" width="12.42578125" style="179" customWidth="1"/>
    <col min="4354" max="4354" width="11.5703125" style="179" customWidth="1"/>
    <col min="4355" max="4355" width="16.28515625" style="179" customWidth="1"/>
    <col min="4356" max="4356" width="20.7109375" style="179" customWidth="1"/>
    <col min="4357" max="4606" width="9.140625" style="179"/>
    <col min="4607" max="4607" width="3.7109375" style="179" customWidth="1"/>
    <col min="4608" max="4608" width="25.28515625" style="179" bestFit="1" customWidth="1"/>
    <col min="4609" max="4609" width="12.42578125" style="179" customWidth="1"/>
    <col min="4610" max="4610" width="11.5703125" style="179" customWidth="1"/>
    <col min="4611" max="4611" width="16.28515625" style="179" customWidth="1"/>
    <col min="4612" max="4612" width="20.7109375" style="179" customWidth="1"/>
    <col min="4613" max="4862" width="9.140625" style="179"/>
    <col min="4863" max="4863" width="3.7109375" style="179" customWidth="1"/>
    <col min="4864" max="4864" width="25.28515625" style="179" bestFit="1" customWidth="1"/>
    <col min="4865" max="4865" width="12.42578125" style="179" customWidth="1"/>
    <col min="4866" max="4866" width="11.5703125" style="179" customWidth="1"/>
    <col min="4867" max="4867" width="16.28515625" style="179" customWidth="1"/>
    <col min="4868" max="4868" width="20.7109375" style="179" customWidth="1"/>
    <col min="4869" max="5118" width="9.140625" style="179"/>
    <col min="5119" max="5119" width="3.7109375" style="179" customWidth="1"/>
    <col min="5120" max="5120" width="25.28515625" style="179" bestFit="1" customWidth="1"/>
    <col min="5121" max="5121" width="12.42578125" style="179" customWidth="1"/>
    <col min="5122" max="5122" width="11.5703125" style="179" customWidth="1"/>
    <col min="5123" max="5123" width="16.28515625" style="179" customWidth="1"/>
    <col min="5124" max="5124" width="20.7109375" style="179" customWidth="1"/>
    <col min="5125" max="5374" width="9.140625" style="179"/>
    <col min="5375" max="5375" width="3.7109375" style="179" customWidth="1"/>
    <col min="5376" max="5376" width="25.28515625" style="179" bestFit="1" customWidth="1"/>
    <col min="5377" max="5377" width="12.42578125" style="179" customWidth="1"/>
    <col min="5378" max="5378" width="11.5703125" style="179" customWidth="1"/>
    <col min="5379" max="5379" width="16.28515625" style="179" customWidth="1"/>
    <col min="5380" max="5380" width="20.7109375" style="179" customWidth="1"/>
    <col min="5381" max="5630" width="9.140625" style="179"/>
    <col min="5631" max="5631" width="3.7109375" style="179" customWidth="1"/>
    <col min="5632" max="5632" width="25.28515625" style="179" bestFit="1" customWidth="1"/>
    <col min="5633" max="5633" width="12.42578125" style="179" customWidth="1"/>
    <col min="5634" max="5634" width="11.5703125" style="179" customWidth="1"/>
    <col min="5635" max="5635" width="16.28515625" style="179" customWidth="1"/>
    <col min="5636" max="5636" width="20.7109375" style="179" customWidth="1"/>
    <col min="5637" max="5886" width="9.140625" style="179"/>
    <col min="5887" max="5887" width="3.7109375" style="179" customWidth="1"/>
    <col min="5888" max="5888" width="25.28515625" style="179" bestFit="1" customWidth="1"/>
    <col min="5889" max="5889" width="12.42578125" style="179" customWidth="1"/>
    <col min="5890" max="5890" width="11.5703125" style="179" customWidth="1"/>
    <col min="5891" max="5891" width="16.28515625" style="179" customWidth="1"/>
    <col min="5892" max="5892" width="20.7109375" style="179" customWidth="1"/>
    <col min="5893" max="6142" width="9.140625" style="179"/>
    <col min="6143" max="6143" width="3.7109375" style="179" customWidth="1"/>
    <col min="6144" max="6144" width="25.28515625" style="179" bestFit="1" customWidth="1"/>
    <col min="6145" max="6145" width="12.42578125" style="179" customWidth="1"/>
    <col min="6146" max="6146" width="11.5703125" style="179" customWidth="1"/>
    <col min="6147" max="6147" width="16.28515625" style="179" customWidth="1"/>
    <col min="6148" max="6148" width="20.7109375" style="179" customWidth="1"/>
    <col min="6149" max="6398" width="9.140625" style="179"/>
    <col min="6399" max="6399" width="3.7109375" style="179" customWidth="1"/>
    <col min="6400" max="6400" width="25.28515625" style="179" bestFit="1" customWidth="1"/>
    <col min="6401" max="6401" width="12.42578125" style="179" customWidth="1"/>
    <col min="6402" max="6402" width="11.5703125" style="179" customWidth="1"/>
    <col min="6403" max="6403" width="16.28515625" style="179" customWidth="1"/>
    <col min="6404" max="6404" width="20.7109375" style="179" customWidth="1"/>
    <col min="6405" max="6654" width="9.140625" style="179"/>
    <col min="6655" max="6655" width="3.7109375" style="179" customWidth="1"/>
    <col min="6656" max="6656" width="25.28515625" style="179" bestFit="1" customWidth="1"/>
    <col min="6657" max="6657" width="12.42578125" style="179" customWidth="1"/>
    <col min="6658" max="6658" width="11.5703125" style="179" customWidth="1"/>
    <col min="6659" max="6659" width="16.28515625" style="179" customWidth="1"/>
    <col min="6660" max="6660" width="20.7109375" style="179" customWidth="1"/>
    <col min="6661" max="6910" width="9.140625" style="179"/>
    <col min="6911" max="6911" width="3.7109375" style="179" customWidth="1"/>
    <col min="6912" max="6912" width="25.28515625" style="179" bestFit="1" customWidth="1"/>
    <col min="6913" max="6913" width="12.42578125" style="179" customWidth="1"/>
    <col min="6914" max="6914" width="11.5703125" style="179" customWidth="1"/>
    <col min="6915" max="6915" width="16.28515625" style="179" customWidth="1"/>
    <col min="6916" max="6916" width="20.7109375" style="179" customWidth="1"/>
    <col min="6917" max="7166" width="9.140625" style="179"/>
    <col min="7167" max="7167" width="3.7109375" style="179" customWidth="1"/>
    <col min="7168" max="7168" width="25.28515625" style="179" bestFit="1" customWidth="1"/>
    <col min="7169" max="7169" width="12.42578125" style="179" customWidth="1"/>
    <col min="7170" max="7170" width="11.5703125" style="179" customWidth="1"/>
    <col min="7171" max="7171" width="16.28515625" style="179" customWidth="1"/>
    <col min="7172" max="7172" width="20.7109375" style="179" customWidth="1"/>
    <col min="7173" max="7422" width="9.140625" style="179"/>
    <col min="7423" max="7423" width="3.7109375" style="179" customWidth="1"/>
    <col min="7424" max="7424" width="25.28515625" style="179" bestFit="1" customWidth="1"/>
    <col min="7425" max="7425" width="12.42578125" style="179" customWidth="1"/>
    <col min="7426" max="7426" width="11.5703125" style="179" customWidth="1"/>
    <col min="7427" max="7427" width="16.28515625" style="179" customWidth="1"/>
    <col min="7428" max="7428" width="20.7109375" style="179" customWidth="1"/>
    <col min="7429" max="7678" width="9.140625" style="179"/>
    <col min="7679" max="7679" width="3.7109375" style="179" customWidth="1"/>
    <col min="7680" max="7680" width="25.28515625" style="179" bestFit="1" customWidth="1"/>
    <col min="7681" max="7681" width="12.42578125" style="179" customWidth="1"/>
    <col min="7682" max="7682" width="11.5703125" style="179" customWidth="1"/>
    <col min="7683" max="7683" width="16.28515625" style="179" customWidth="1"/>
    <col min="7684" max="7684" width="20.7109375" style="179" customWidth="1"/>
    <col min="7685" max="7934" width="9.140625" style="179"/>
    <col min="7935" max="7935" width="3.7109375" style="179" customWidth="1"/>
    <col min="7936" max="7936" width="25.28515625" style="179" bestFit="1" customWidth="1"/>
    <col min="7937" max="7937" width="12.42578125" style="179" customWidth="1"/>
    <col min="7938" max="7938" width="11.5703125" style="179" customWidth="1"/>
    <col min="7939" max="7939" width="16.28515625" style="179" customWidth="1"/>
    <col min="7940" max="7940" width="20.7109375" style="179" customWidth="1"/>
    <col min="7941" max="8190" width="9.140625" style="179"/>
    <col min="8191" max="8191" width="3.7109375" style="179" customWidth="1"/>
    <col min="8192" max="8192" width="25.28515625" style="179" bestFit="1" customWidth="1"/>
    <col min="8193" max="8193" width="12.42578125" style="179" customWidth="1"/>
    <col min="8194" max="8194" width="11.5703125" style="179" customWidth="1"/>
    <col min="8195" max="8195" width="16.28515625" style="179" customWidth="1"/>
    <col min="8196" max="8196" width="20.7109375" style="179" customWidth="1"/>
    <col min="8197" max="8446" width="9.140625" style="179"/>
    <col min="8447" max="8447" width="3.7109375" style="179" customWidth="1"/>
    <col min="8448" max="8448" width="25.28515625" style="179" bestFit="1" customWidth="1"/>
    <col min="8449" max="8449" width="12.42578125" style="179" customWidth="1"/>
    <col min="8450" max="8450" width="11.5703125" style="179" customWidth="1"/>
    <col min="8451" max="8451" width="16.28515625" style="179" customWidth="1"/>
    <col min="8452" max="8452" width="20.7109375" style="179" customWidth="1"/>
    <col min="8453" max="8702" width="9.140625" style="179"/>
    <col min="8703" max="8703" width="3.7109375" style="179" customWidth="1"/>
    <col min="8704" max="8704" width="25.28515625" style="179" bestFit="1" customWidth="1"/>
    <col min="8705" max="8705" width="12.42578125" style="179" customWidth="1"/>
    <col min="8706" max="8706" width="11.5703125" style="179" customWidth="1"/>
    <col min="8707" max="8707" width="16.28515625" style="179" customWidth="1"/>
    <col min="8708" max="8708" width="20.7109375" style="179" customWidth="1"/>
    <col min="8709" max="8958" width="9.140625" style="179"/>
    <col min="8959" max="8959" width="3.7109375" style="179" customWidth="1"/>
    <col min="8960" max="8960" width="25.28515625" style="179" bestFit="1" customWidth="1"/>
    <col min="8961" max="8961" width="12.42578125" style="179" customWidth="1"/>
    <col min="8962" max="8962" width="11.5703125" style="179" customWidth="1"/>
    <col min="8963" max="8963" width="16.28515625" style="179" customWidth="1"/>
    <col min="8964" max="8964" width="20.7109375" style="179" customWidth="1"/>
    <col min="8965" max="9214" width="9.140625" style="179"/>
    <col min="9215" max="9215" width="3.7109375" style="179" customWidth="1"/>
    <col min="9216" max="9216" width="25.28515625" style="179" bestFit="1" customWidth="1"/>
    <col min="9217" max="9217" width="12.42578125" style="179" customWidth="1"/>
    <col min="9218" max="9218" width="11.5703125" style="179" customWidth="1"/>
    <col min="9219" max="9219" width="16.28515625" style="179" customWidth="1"/>
    <col min="9220" max="9220" width="20.7109375" style="179" customWidth="1"/>
    <col min="9221" max="9470" width="9.140625" style="179"/>
    <col min="9471" max="9471" width="3.7109375" style="179" customWidth="1"/>
    <col min="9472" max="9472" width="25.28515625" style="179" bestFit="1" customWidth="1"/>
    <col min="9473" max="9473" width="12.42578125" style="179" customWidth="1"/>
    <col min="9474" max="9474" width="11.5703125" style="179" customWidth="1"/>
    <col min="9475" max="9475" width="16.28515625" style="179" customWidth="1"/>
    <col min="9476" max="9476" width="20.7109375" style="179" customWidth="1"/>
    <col min="9477" max="9726" width="9.140625" style="179"/>
    <col min="9727" max="9727" width="3.7109375" style="179" customWidth="1"/>
    <col min="9728" max="9728" width="25.28515625" style="179" bestFit="1" customWidth="1"/>
    <col min="9729" max="9729" width="12.42578125" style="179" customWidth="1"/>
    <col min="9730" max="9730" width="11.5703125" style="179" customWidth="1"/>
    <col min="9731" max="9731" width="16.28515625" style="179" customWidth="1"/>
    <col min="9732" max="9732" width="20.7109375" style="179" customWidth="1"/>
    <col min="9733" max="9982" width="9.140625" style="179"/>
    <col min="9983" max="9983" width="3.7109375" style="179" customWidth="1"/>
    <col min="9984" max="9984" width="25.28515625" style="179" bestFit="1" customWidth="1"/>
    <col min="9985" max="9985" width="12.42578125" style="179" customWidth="1"/>
    <col min="9986" max="9986" width="11.5703125" style="179" customWidth="1"/>
    <col min="9987" max="9987" width="16.28515625" style="179" customWidth="1"/>
    <col min="9988" max="9988" width="20.7109375" style="179" customWidth="1"/>
    <col min="9989" max="10238" width="9.140625" style="179"/>
    <col min="10239" max="10239" width="3.7109375" style="179" customWidth="1"/>
    <col min="10240" max="10240" width="25.28515625" style="179" bestFit="1" customWidth="1"/>
    <col min="10241" max="10241" width="12.42578125" style="179" customWidth="1"/>
    <col min="10242" max="10242" width="11.5703125" style="179" customWidth="1"/>
    <col min="10243" max="10243" width="16.28515625" style="179" customWidth="1"/>
    <col min="10244" max="10244" width="20.7109375" style="179" customWidth="1"/>
    <col min="10245" max="10494" width="9.140625" style="179"/>
    <col min="10495" max="10495" width="3.7109375" style="179" customWidth="1"/>
    <col min="10496" max="10496" width="25.28515625" style="179" bestFit="1" customWidth="1"/>
    <col min="10497" max="10497" width="12.42578125" style="179" customWidth="1"/>
    <col min="10498" max="10498" width="11.5703125" style="179" customWidth="1"/>
    <col min="10499" max="10499" width="16.28515625" style="179" customWidth="1"/>
    <col min="10500" max="10500" width="20.7109375" style="179" customWidth="1"/>
    <col min="10501" max="10750" width="9.140625" style="179"/>
    <col min="10751" max="10751" width="3.7109375" style="179" customWidth="1"/>
    <col min="10752" max="10752" width="25.28515625" style="179" bestFit="1" customWidth="1"/>
    <col min="10753" max="10753" width="12.42578125" style="179" customWidth="1"/>
    <col min="10754" max="10754" width="11.5703125" style="179" customWidth="1"/>
    <col min="10755" max="10755" width="16.28515625" style="179" customWidth="1"/>
    <col min="10756" max="10756" width="20.7109375" style="179" customWidth="1"/>
    <col min="10757" max="11006" width="9.140625" style="179"/>
    <col min="11007" max="11007" width="3.7109375" style="179" customWidth="1"/>
    <col min="11008" max="11008" width="25.28515625" style="179" bestFit="1" customWidth="1"/>
    <col min="11009" max="11009" width="12.42578125" style="179" customWidth="1"/>
    <col min="11010" max="11010" width="11.5703125" style="179" customWidth="1"/>
    <col min="11011" max="11011" width="16.28515625" style="179" customWidth="1"/>
    <col min="11012" max="11012" width="20.7109375" style="179" customWidth="1"/>
    <col min="11013" max="11262" width="9.140625" style="179"/>
    <col min="11263" max="11263" width="3.7109375" style="179" customWidth="1"/>
    <col min="11264" max="11264" width="25.28515625" style="179" bestFit="1" customWidth="1"/>
    <col min="11265" max="11265" width="12.42578125" style="179" customWidth="1"/>
    <col min="11266" max="11266" width="11.5703125" style="179" customWidth="1"/>
    <col min="11267" max="11267" width="16.28515625" style="179" customWidth="1"/>
    <col min="11268" max="11268" width="20.7109375" style="179" customWidth="1"/>
    <col min="11269" max="11518" width="9.140625" style="179"/>
    <col min="11519" max="11519" width="3.7109375" style="179" customWidth="1"/>
    <col min="11520" max="11520" width="25.28515625" style="179" bestFit="1" customWidth="1"/>
    <col min="11521" max="11521" width="12.42578125" style="179" customWidth="1"/>
    <col min="11522" max="11522" width="11.5703125" style="179" customWidth="1"/>
    <col min="11523" max="11523" width="16.28515625" style="179" customWidth="1"/>
    <col min="11524" max="11524" width="20.7109375" style="179" customWidth="1"/>
    <col min="11525" max="11774" width="9.140625" style="179"/>
    <col min="11775" max="11775" width="3.7109375" style="179" customWidth="1"/>
    <col min="11776" max="11776" width="25.28515625" style="179" bestFit="1" customWidth="1"/>
    <col min="11777" max="11777" width="12.42578125" style="179" customWidth="1"/>
    <col min="11778" max="11778" width="11.5703125" style="179" customWidth="1"/>
    <col min="11779" max="11779" width="16.28515625" style="179" customWidth="1"/>
    <col min="11780" max="11780" width="20.7109375" style="179" customWidth="1"/>
    <col min="11781" max="12030" width="9.140625" style="179"/>
    <col min="12031" max="12031" width="3.7109375" style="179" customWidth="1"/>
    <col min="12032" max="12032" width="25.28515625" style="179" bestFit="1" customWidth="1"/>
    <col min="12033" max="12033" width="12.42578125" style="179" customWidth="1"/>
    <col min="12034" max="12034" width="11.5703125" style="179" customWidth="1"/>
    <col min="12035" max="12035" width="16.28515625" style="179" customWidth="1"/>
    <col min="12036" max="12036" width="20.7109375" style="179" customWidth="1"/>
    <col min="12037" max="12286" width="9.140625" style="179"/>
    <col min="12287" max="12287" width="3.7109375" style="179" customWidth="1"/>
    <col min="12288" max="12288" width="25.28515625" style="179" bestFit="1" customWidth="1"/>
    <col min="12289" max="12289" width="12.42578125" style="179" customWidth="1"/>
    <col min="12290" max="12290" width="11.5703125" style="179" customWidth="1"/>
    <col min="12291" max="12291" width="16.28515625" style="179" customWidth="1"/>
    <col min="12292" max="12292" width="20.7109375" style="179" customWidth="1"/>
    <col min="12293" max="12542" width="9.140625" style="179"/>
    <col min="12543" max="12543" width="3.7109375" style="179" customWidth="1"/>
    <col min="12544" max="12544" width="25.28515625" style="179" bestFit="1" customWidth="1"/>
    <col min="12545" max="12545" width="12.42578125" style="179" customWidth="1"/>
    <col min="12546" max="12546" width="11.5703125" style="179" customWidth="1"/>
    <col min="12547" max="12547" width="16.28515625" style="179" customWidth="1"/>
    <col min="12548" max="12548" width="20.7109375" style="179" customWidth="1"/>
    <col min="12549" max="12798" width="9.140625" style="179"/>
    <col min="12799" max="12799" width="3.7109375" style="179" customWidth="1"/>
    <col min="12800" max="12800" width="25.28515625" style="179" bestFit="1" customWidth="1"/>
    <col min="12801" max="12801" width="12.42578125" style="179" customWidth="1"/>
    <col min="12802" max="12802" width="11.5703125" style="179" customWidth="1"/>
    <col min="12803" max="12803" width="16.28515625" style="179" customWidth="1"/>
    <col min="12804" max="12804" width="20.7109375" style="179" customWidth="1"/>
    <col min="12805" max="13054" width="9.140625" style="179"/>
    <col min="13055" max="13055" width="3.7109375" style="179" customWidth="1"/>
    <col min="13056" max="13056" width="25.28515625" style="179" bestFit="1" customWidth="1"/>
    <col min="13057" max="13057" width="12.42578125" style="179" customWidth="1"/>
    <col min="13058" max="13058" width="11.5703125" style="179" customWidth="1"/>
    <col min="13059" max="13059" width="16.28515625" style="179" customWidth="1"/>
    <col min="13060" max="13060" width="20.7109375" style="179" customWidth="1"/>
    <col min="13061" max="13310" width="9.140625" style="179"/>
    <col min="13311" max="13311" width="3.7109375" style="179" customWidth="1"/>
    <col min="13312" max="13312" width="25.28515625" style="179" bestFit="1" customWidth="1"/>
    <col min="13313" max="13313" width="12.42578125" style="179" customWidth="1"/>
    <col min="13314" max="13314" width="11.5703125" style="179" customWidth="1"/>
    <col min="13315" max="13315" width="16.28515625" style="179" customWidth="1"/>
    <col min="13316" max="13316" width="20.7109375" style="179" customWidth="1"/>
    <col min="13317" max="13566" width="9.140625" style="179"/>
    <col min="13567" max="13567" width="3.7109375" style="179" customWidth="1"/>
    <col min="13568" max="13568" width="25.28515625" style="179" bestFit="1" customWidth="1"/>
    <col min="13569" max="13569" width="12.42578125" style="179" customWidth="1"/>
    <col min="13570" max="13570" width="11.5703125" style="179" customWidth="1"/>
    <col min="13571" max="13571" width="16.28515625" style="179" customWidth="1"/>
    <col min="13572" max="13572" width="20.7109375" style="179" customWidth="1"/>
    <col min="13573" max="13822" width="9.140625" style="179"/>
    <col min="13823" max="13823" width="3.7109375" style="179" customWidth="1"/>
    <col min="13824" max="13824" width="25.28515625" style="179" bestFit="1" customWidth="1"/>
    <col min="13825" max="13825" width="12.42578125" style="179" customWidth="1"/>
    <col min="13826" max="13826" width="11.5703125" style="179" customWidth="1"/>
    <col min="13827" max="13827" width="16.28515625" style="179" customWidth="1"/>
    <col min="13828" max="13828" width="20.7109375" style="179" customWidth="1"/>
    <col min="13829" max="14078" width="9.140625" style="179"/>
    <col min="14079" max="14079" width="3.7109375" style="179" customWidth="1"/>
    <col min="14080" max="14080" width="25.28515625" style="179" bestFit="1" customWidth="1"/>
    <col min="14081" max="14081" width="12.42578125" style="179" customWidth="1"/>
    <col min="14082" max="14082" width="11.5703125" style="179" customWidth="1"/>
    <col min="14083" max="14083" width="16.28515625" style="179" customWidth="1"/>
    <col min="14084" max="14084" width="20.7109375" style="179" customWidth="1"/>
    <col min="14085" max="14334" width="9.140625" style="179"/>
    <col min="14335" max="14335" width="3.7109375" style="179" customWidth="1"/>
    <col min="14336" max="14336" width="25.28515625" style="179" bestFit="1" customWidth="1"/>
    <col min="14337" max="14337" width="12.42578125" style="179" customWidth="1"/>
    <col min="14338" max="14338" width="11.5703125" style="179" customWidth="1"/>
    <col min="14339" max="14339" width="16.28515625" style="179" customWidth="1"/>
    <col min="14340" max="14340" width="20.7109375" style="179" customWidth="1"/>
    <col min="14341" max="14590" width="9.140625" style="179"/>
    <col min="14591" max="14591" width="3.7109375" style="179" customWidth="1"/>
    <col min="14592" max="14592" width="25.28515625" style="179" bestFit="1" customWidth="1"/>
    <col min="14593" max="14593" width="12.42578125" style="179" customWidth="1"/>
    <col min="14594" max="14594" width="11.5703125" style="179" customWidth="1"/>
    <col min="14595" max="14595" width="16.28515625" style="179" customWidth="1"/>
    <col min="14596" max="14596" width="20.7109375" style="179" customWidth="1"/>
    <col min="14597" max="14846" width="9.140625" style="179"/>
    <col min="14847" max="14847" width="3.7109375" style="179" customWidth="1"/>
    <col min="14848" max="14848" width="25.28515625" style="179" bestFit="1" customWidth="1"/>
    <col min="14849" max="14849" width="12.42578125" style="179" customWidth="1"/>
    <col min="14850" max="14850" width="11.5703125" style="179" customWidth="1"/>
    <col min="14851" max="14851" width="16.28515625" style="179" customWidth="1"/>
    <col min="14852" max="14852" width="20.7109375" style="179" customWidth="1"/>
    <col min="14853" max="15102" width="9.140625" style="179"/>
    <col min="15103" max="15103" width="3.7109375" style="179" customWidth="1"/>
    <col min="15104" max="15104" width="25.28515625" style="179" bestFit="1" customWidth="1"/>
    <col min="15105" max="15105" width="12.42578125" style="179" customWidth="1"/>
    <col min="15106" max="15106" width="11.5703125" style="179" customWidth="1"/>
    <col min="15107" max="15107" width="16.28515625" style="179" customWidth="1"/>
    <col min="15108" max="15108" width="20.7109375" style="179" customWidth="1"/>
    <col min="15109" max="15358" width="9.140625" style="179"/>
    <col min="15359" max="15359" width="3.7109375" style="179" customWidth="1"/>
    <col min="15360" max="15360" width="25.28515625" style="179" bestFit="1" customWidth="1"/>
    <col min="15361" max="15361" width="12.42578125" style="179" customWidth="1"/>
    <col min="15362" max="15362" width="11.5703125" style="179" customWidth="1"/>
    <col min="15363" max="15363" width="16.28515625" style="179" customWidth="1"/>
    <col min="15364" max="15364" width="20.7109375" style="179" customWidth="1"/>
    <col min="15365" max="15614" width="9.140625" style="179"/>
    <col min="15615" max="15615" width="3.7109375" style="179" customWidth="1"/>
    <col min="15616" max="15616" width="25.28515625" style="179" bestFit="1" customWidth="1"/>
    <col min="15617" max="15617" width="12.42578125" style="179" customWidth="1"/>
    <col min="15618" max="15618" width="11.5703125" style="179" customWidth="1"/>
    <col min="15619" max="15619" width="16.28515625" style="179" customWidth="1"/>
    <col min="15620" max="15620" width="20.7109375" style="179" customWidth="1"/>
    <col min="15621" max="15870" width="9.140625" style="179"/>
    <col min="15871" max="15871" width="3.7109375" style="179" customWidth="1"/>
    <col min="15872" max="15872" width="25.28515625" style="179" bestFit="1" customWidth="1"/>
    <col min="15873" max="15873" width="12.42578125" style="179" customWidth="1"/>
    <col min="15874" max="15874" width="11.5703125" style="179" customWidth="1"/>
    <col min="15875" max="15875" width="16.28515625" style="179" customWidth="1"/>
    <col min="15876" max="15876" width="20.7109375" style="179" customWidth="1"/>
    <col min="15877" max="16126" width="9.140625" style="179"/>
    <col min="16127" max="16127" width="3.7109375" style="179" customWidth="1"/>
    <col min="16128" max="16128" width="25.28515625" style="179" bestFit="1" customWidth="1"/>
    <col min="16129" max="16129" width="12.42578125" style="179" customWidth="1"/>
    <col min="16130" max="16130" width="11.5703125" style="179" customWidth="1"/>
    <col min="16131" max="16131" width="16.28515625" style="179" customWidth="1"/>
    <col min="16132" max="16132" width="20.7109375" style="179" customWidth="1"/>
    <col min="16133" max="16384" width="9.140625" style="179"/>
  </cols>
  <sheetData>
    <row r="1" spans="1:5" ht="27" customHeight="1">
      <c r="A1" s="328" t="s">
        <v>348</v>
      </c>
      <c r="B1" s="328"/>
    </row>
    <row r="2" spans="1:5" ht="18" customHeight="1">
      <c r="A2" s="329" t="s">
        <v>349</v>
      </c>
      <c r="B2" s="329"/>
      <c r="C2" s="329"/>
      <c r="D2" s="329"/>
    </row>
    <row r="3" spans="1:5" ht="21.95" customHeight="1">
      <c r="A3" s="328"/>
      <c r="B3" s="328"/>
      <c r="C3" s="328"/>
    </row>
    <row r="4" spans="1:5" ht="21.95" customHeight="1">
      <c r="A4" s="322" t="s">
        <v>350</v>
      </c>
      <c r="B4" s="322"/>
      <c r="C4" s="322"/>
      <c r="D4" s="322"/>
      <c r="E4" s="322"/>
    </row>
    <row r="5" spans="1:5" ht="36.75" customHeight="1">
      <c r="A5" s="180" t="s">
        <v>23</v>
      </c>
      <c r="B5" s="181" t="s">
        <v>7</v>
      </c>
      <c r="C5" s="181" t="s">
        <v>3</v>
      </c>
      <c r="D5" s="181" t="s">
        <v>27</v>
      </c>
      <c r="E5" s="181" t="s">
        <v>1</v>
      </c>
    </row>
    <row r="6" spans="1:5" ht="21.95" customHeight="1">
      <c r="A6" s="323" t="s">
        <v>16</v>
      </c>
      <c r="B6" s="324"/>
      <c r="C6" s="324"/>
      <c r="D6" s="324"/>
      <c r="E6" s="325"/>
    </row>
    <row r="7" spans="1:5" ht="21.95" customHeight="1">
      <c r="A7" s="182" t="s">
        <v>243</v>
      </c>
      <c r="B7" s="183" t="s">
        <v>244</v>
      </c>
      <c r="C7" s="184">
        <v>2</v>
      </c>
      <c r="D7" s="184">
        <v>28750000</v>
      </c>
      <c r="E7" s="184">
        <v>8050000</v>
      </c>
    </row>
    <row r="8" spans="1:5" ht="21.95" customHeight="1">
      <c r="A8" s="182" t="s">
        <v>351</v>
      </c>
      <c r="B8" s="183" t="s">
        <v>127</v>
      </c>
      <c r="C8" s="184">
        <v>9</v>
      </c>
      <c r="D8" s="184">
        <v>60000000</v>
      </c>
      <c r="E8" s="184">
        <v>116050000</v>
      </c>
    </row>
    <row r="9" spans="1:5" ht="21.95" customHeight="1">
      <c r="A9" s="326" t="s">
        <v>17</v>
      </c>
      <c r="B9" s="327"/>
      <c r="C9" s="184">
        <f>SUM(C7:C8)</f>
        <v>11</v>
      </c>
      <c r="D9" s="184">
        <f>SUM(D7:D8)</f>
        <v>88750000</v>
      </c>
      <c r="E9" s="184">
        <f>SUM(E7:E8)</f>
        <v>124100000</v>
      </c>
    </row>
    <row r="10" spans="1:5" ht="21" customHeight="1">
      <c r="A10" s="320" t="s">
        <v>352</v>
      </c>
      <c r="B10" s="321"/>
      <c r="C10" s="184">
        <f>C9</f>
        <v>11</v>
      </c>
      <c r="D10" s="184">
        <f>D9</f>
        <v>88750000</v>
      </c>
      <c r="E10" s="184">
        <f>E9</f>
        <v>124100000</v>
      </c>
    </row>
    <row r="12" spans="1:5">
      <c r="A12" s="322" t="s">
        <v>353</v>
      </c>
      <c r="B12" s="322"/>
      <c r="C12" s="322"/>
      <c r="D12" s="322"/>
      <c r="E12" s="322"/>
    </row>
    <row r="13" spans="1:5">
      <c r="A13" s="180" t="s">
        <v>23</v>
      </c>
      <c r="B13" s="181" t="s">
        <v>7</v>
      </c>
      <c r="C13" s="181" t="s">
        <v>3</v>
      </c>
      <c r="D13" s="181" t="s">
        <v>27</v>
      </c>
      <c r="E13" s="181" t="s">
        <v>1</v>
      </c>
    </row>
    <row r="14" spans="1:5" ht="21.75" customHeight="1">
      <c r="A14" s="323" t="s">
        <v>16</v>
      </c>
      <c r="B14" s="324"/>
      <c r="C14" s="324"/>
      <c r="D14" s="324"/>
      <c r="E14" s="325"/>
    </row>
    <row r="15" spans="1:5" ht="21.75" customHeight="1">
      <c r="A15" s="182" t="s">
        <v>351</v>
      </c>
      <c r="B15" s="183" t="s">
        <v>127</v>
      </c>
      <c r="C15" s="184">
        <v>6</v>
      </c>
      <c r="D15" s="184">
        <v>5000000</v>
      </c>
      <c r="E15" s="184">
        <v>9650000</v>
      </c>
    </row>
    <row r="16" spans="1:5" ht="21.75" customHeight="1">
      <c r="A16" s="326" t="s">
        <v>17</v>
      </c>
      <c r="B16" s="327"/>
      <c r="C16" s="184">
        <f>SUM(C15)</f>
        <v>6</v>
      </c>
      <c r="D16" s="184">
        <f>SUM(D15)</f>
        <v>5000000</v>
      </c>
      <c r="E16" s="184">
        <f>SUM(E15)</f>
        <v>9650000</v>
      </c>
    </row>
    <row r="17" spans="1:5" ht="21.75" customHeight="1">
      <c r="A17" s="323" t="s">
        <v>18</v>
      </c>
      <c r="B17" s="324"/>
      <c r="C17" s="324"/>
      <c r="D17" s="324"/>
      <c r="E17" s="325"/>
    </row>
    <row r="18" spans="1:5" ht="21.75" customHeight="1">
      <c r="A18" s="182" t="s">
        <v>270</v>
      </c>
      <c r="B18" s="183" t="s">
        <v>271</v>
      </c>
      <c r="C18" s="184">
        <v>20</v>
      </c>
      <c r="D18" s="184">
        <v>1852000</v>
      </c>
      <c r="E18" s="184">
        <v>1389000</v>
      </c>
    </row>
    <row r="19" spans="1:5" ht="21.75" customHeight="1">
      <c r="A19" s="320" t="s">
        <v>87</v>
      </c>
      <c r="B19" s="321"/>
      <c r="C19" s="184">
        <f>SUM(C18)</f>
        <v>20</v>
      </c>
      <c r="D19" s="184">
        <f>SUM(D18)</f>
        <v>1852000</v>
      </c>
      <c r="E19" s="184">
        <f>SUM(E18)</f>
        <v>1389000</v>
      </c>
    </row>
    <row r="20" spans="1:5">
      <c r="A20" s="320" t="s">
        <v>352</v>
      </c>
      <c r="B20" s="321"/>
      <c r="C20" s="184">
        <f>C16+C19</f>
        <v>26</v>
      </c>
      <c r="D20" s="184">
        <f>D16+D19</f>
        <v>6852000</v>
      </c>
      <c r="E20" s="184">
        <f>E16+E19</f>
        <v>11039000</v>
      </c>
    </row>
  </sheetData>
  <mergeCells count="13">
    <mergeCell ref="A9:B9"/>
    <mergeCell ref="A1:B1"/>
    <mergeCell ref="A2:D2"/>
    <mergeCell ref="A3:C3"/>
    <mergeCell ref="A4:E4"/>
    <mergeCell ref="A6:E6"/>
    <mergeCell ref="A20:B20"/>
    <mergeCell ref="A10:B10"/>
    <mergeCell ref="A12:E12"/>
    <mergeCell ref="A14:E14"/>
    <mergeCell ref="A16:B16"/>
    <mergeCell ref="A17:E17"/>
    <mergeCell ref="A19:B19"/>
  </mergeCells>
  <pageMargins left="0.70866141732283505" right="0.70866141732283505" top="0.74803149606299202" bottom="0.74803149606299202" header="0.31496062992126" footer="0.31496062992126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6"/>
  <sheetViews>
    <sheetView rightToLeft="1" workbookViewId="0">
      <selection activeCell="F13" sqref="F13:I13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3" t="s">
        <v>327</v>
      </c>
      <c r="C2" s="223"/>
      <c r="D2" s="223"/>
      <c r="E2" s="223"/>
      <c r="F2" s="92"/>
      <c r="G2" s="92"/>
      <c r="H2" s="92"/>
      <c r="I2" s="93"/>
    </row>
    <row r="3" spans="2:9" ht="21">
      <c r="B3" s="359" t="s">
        <v>335</v>
      </c>
      <c r="C3" s="359"/>
      <c r="D3" s="359"/>
      <c r="E3" s="359"/>
      <c r="F3" s="359"/>
      <c r="G3" s="359"/>
      <c r="H3" s="359"/>
      <c r="I3" s="359"/>
    </row>
    <row r="4" spans="2:9" ht="30">
      <c r="B4" s="148" t="s">
        <v>6</v>
      </c>
      <c r="C4" s="149" t="s">
        <v>7</v>
      </c>
      <c r="D4" s="149" t="s">
        <v>9</v>
      </c>
      <c r="E4" s="149" t="s">
        <v>10</v>
      </c>
      <c r="F4" s="149" t="s">
        <v>11</v>
      </c>
      <c r="G4" s="150" t="s">
        <v>3</v>
      </c>
      <c r="H4" s="149" t="s">
        <v>2</v>
      </c>
      <c r="I4" s="149" t="s">
        <v>1</v>
      </c>
    </row>
    <row r="5" spans="2:9">
      <c r="B5" s="360" t="s">
        <v>16</v>
      </c>
      <c r="C5" s="361"/>
      <c r="D5" s="361"/>
      <c r="E5" s="361"/>
      <c r="F5" s="361"/>
      <c r="G5" s="361"/>
      <c r="H5" s="361"/>
      <c r="I5" s="362"/>
    </row>
    <row r="6" spans="2:9" ht="15.75">
      <c r="B6" s="151" t="s">
        <v>163</v>
      </c>
      <c r="C6" s="152" t="s">
        <v>88</v>
      </c>
      <c r="D6" s="152">
        <v>7.0000000000000007E-2</v>
      </c>
      <c r="E6" s="152">
        <v>7.0000000000000007E-2</v>
      </c>
      <c r="F6" s="152">
        <v>7.0000000000000007E-2</v>
      </c>
      <c r="G6" s="153">
        <v>1</v>
      </c>
      <c r="H6" s="154">
        <v>1000000</v>
      </c>
      <c r="I6" s="154">
        <v>70000</v>
      </c>
    </row>
    <row r="7" spans="2:9" ht="15.75">
      <c r="B7" s="363" t="s">
        <v>308</v>
      </c>
      <c r="C7" s="364"/>
      <c r="D7" s="365"/>
      <c r="E7" s="365"/>
      <c r="F7" s="365"/>
      <c r="G7" s="154">
        <f>SUM(G6:G6)</f>
        <v>1</v>
      </c>
      <c r="H7" s="154">
        <f>SUM(H6:H6)</f>
        <v>1000000</v>
      </c>
      <c r="I7" s="154">
        <f>SUM(I6:I6)</f>
        <v>70000</v>
      </c>
    </row>
    <row r="8" spans="2:9" ht="15.75">
      <c r="B8" s="366" t="s">
        <v>309</v>
      </c>
      <c r="C8" s="367"/>
      <c r="D8" s="368"/>
      <c r="E8" s="368"/>
      <c r="F8" s="368"/>
      <c r="G8" s="155">
        <f>G7</f>
        <v>1</v>
      </c>
      <c r="H8" s="155">
        <f t="shared" ref="H8:I8" si="0">H7</f>
        <v>1000000</v>
      </c>
      <c r="I8" s="155">
        <f t="shared" si="0"/>
        <v>70000</v>
      </c>
    </row>
    <row r="9" spans="2:9" ht="24" customHeight="1">
      <c r="B9" s="353" t="s">
        <v>84</v>
      </c>
      <c r="C9" s="353"/>
      <c r="D9" s="353"/>
      <c r="E9" s="353"/>
      <c r="F9" s="353"/>
      <c r="G9" s="353"/>
      <c r="H9" s="353"/>
      <c r="I9" s="353"/>
    </row>
    <row r="10" spans="2:9" ht="24.75" customHeight="1">
      <c r="B10" s="354" t="s">
        <v>6</v>
      </c>
      <c r="C10" s="355"/>
      <c r="D10" s="356" t="s">
        <v>7</v>
      </c>
      <c r="E10" s="357"/>
      <c r="F10" s="356" t="s">
        <v>24</v>
      </c>
      <c r="G10" s="358"/>
      <c r="H10" s="358"/>
      <c r="I10" s="357"/>
    </row>
    <row r="11" spans="2:9" ht="18" customHeight="1">
      <c r="B11" s="369" t="s">
        <v>16</v>
      </c>
      <c r="C11" s="370"/>
      <c r="D11" s="370"/>
      <c r="E11" s="370"/>
      <c r="F11" s="370"/>
      <c r="G11" s="370"/>
      <c r="H11" s="370"/>
      <c r="I11" s="371"/>
    </row>
    <row r="12" spans="2:9" ht="18" customHeight="1">
      <c r="B12" s="375" t="s">
        <v>226</v>
      </c>
      <c r="C12" s="376"/>
      <c r="D12" s="377" t="s">
        <v>227</v>
      </c>
      <c r="E12" s="377"/>
      <c r="F12" s="337" t="s">
        <v>99</v>
      </c>
      <c r="G12" s="338"/>
      <c r="H12" s="338"/>
      <c r="I12" s="339"/>
    </row>
    <row r="13" spans="2:9" ht="18" customHeight="1">
      <c r="B13" s="375" t="s">
        <v>288</v>
      </c>
      <c r="C13" s="376"/>
      <c r="D13" s="377" t="s">
        <v>287</v>
      </c>
      <c r="E13" s="377"/>
      <c r="F13" s="334">
        <v>3</v>
      </c>
      <c r="G13" s="335"/>
      <c r="H13" s="335"/>
      <c r="I13" s="336"/>
    </row>
    <row r="14" spans="2:9" ht="18" customHeight="1">
      <c r="B14" s="340" t="s">
        <v>100</v>
      </c>
      <c r="C14" s="341"/>
      <c r="D14" s="341"/>
      <c r="E14" s="341"/>
      <c r="F14" s="341"/>
      <c r="G14" s="341"/>
      <c r="H14" s="341"/>
      <c r="I14" s="342"/>
    </row>
    <row r="15" spans="2:9" ht="18" customHeight="1">
      <c r="B15" s="332" t="s">
        <v>146</v>
      </c>
      <c r="C15" s="333"/>
      <c r="D15" s="343" t="s">
        <v>147</v>
      </c>
      <c r="E15" s="343"/>
      <c r="F15" s="350" t="s">
        <v>99</v>
      </c>
      <c r="G15" s="351"/>
      <c r="H15" s="351"/>
      <c r="I15" s="352"/>
    </row>
    <row r="16" spans="2:9" ht="18" customHeight="1">
      <c r="B16" s="332" t="s">
        <v>193</v>
      </c>
      <c r="C16" s="333"/>
      <c r="D16" s="343" t="s">
        <v>194</v>
      </c>
      <c r="E16" s="343"/>
      <c r="F16" s="334">
        <v>1</v>
      </c>
      <c r="G16" s="335"/>
      <c r="H16" s="335"/>
      <c r="I16" s="336"/>
    </row>
    <row r="17" spans="2:9" ht="18" customHeight="1">
      <c r="B17" s="332" t="s">
        <v>302</v>
      </c>
      <c r="C17" s="333"/>
      <c r="D17" s="343" t="s">
        <v>303</v>
      </c>
      <c r="E17" s="343"/>
      <c r="F17" s="350" t="s">
        <v>99</v>
      </c>
      <c r="G17" s="351"/>
      <c r="H17" s="351"/>
      <c r="I17" s="352"/>
    </row>
    <row r="18" spans="2:9" ht="18" customHeight="1">
      <c r="B18" s="332" t="s">
        <v>321</v>
      </c>
      <c r="C18" s="333"/>
      <c r="D18" s="343" t="s">
        <v>322</v>
      </c>
      <c r="E18" s="343"/>
      <c r="F18" s="350" t="s">
        <v>99</v>
      </c>
      <c r="G18" s="351"/>
      <c r="H18" s="351"/>
      <c r="I18" s="352"/>
    </row>
    <row r="19" spans="2:9" ht="18" customHeight="1">
      <c r="B19" s="340" t="s">
        <v>19</v>
      </c>
      <c r="C19" s="341"/>
      <c r="D19" s="341"/>
      <c r="E19" s="341"/>
      <c r="F19" s="341"/>
      <c r="G19" s="341"/>
      <c r="H19" s="341"/>
      <c r="I19" s="342"/>
    </row>
    <row r="20" spans="2:9" ht="18" customHeight="1">
      <c r="B20" s="332" t="s">
        <v>310</v>
      </c>
      <c r="C20" s="333"/>
      <c r="D20" s="330" t="s">
        <v>311</v>
      </c>
      <c r="E20" s="331"/>
      <c r="F20" s="334">
        <v>1.26</v>
      </c>
      <c r="G20" s="335"/>
      <c r="H20" s="335"/>
      <c r="I20" s="336"/>
    </row>
    <row r="21" spans="2:9" ht="18" customHeight="1">
      <c r="B21" s="372" t="s">
        <v>67</v>
      </c>
      <c r="C21" s="373"/>
      <c r="D21" s="373"/>
      <c r="E21" s="373"/>
      <c r="F21" s="373"/>
      <c r="G21" s="373"/>
      <c r="H21" s="373"/>
      <c r="I21" s="374"/>
    </row>
    <row r="22" spans="2:9" ht="18" customHeight="1">
      <c r="B22" s="332" t="s">
        <v>139</v>
      </c>
      <c r="C22" s="333"/>
      <c r="D22" s="330" t="s">
        <v>140</v>
      </c>
      <c r="E22" s="331"/>
      <c r="F22" s="334">
        <v>10</v>
      </c>
      <c r="G22" s="335"/>
      <c r="H22" s="335"/>
      <c r="I22" s="336"/>
    </row>
    <row r="23" spans="2:9" ht="18" customHeight="1">
      <c r="B23" s="332" t="s">
        <v>144</v>
      </c>
      <c r="C23" s="333"/>
      <c r="D23" s="330" t="s">
        <v>145</v>
      </c>
      <c r="E23" s="331"/>
      <c r="F23" s="334">
        <v>9.5</v>
      </c>
      <c r="G23" s="335"/>
      <c r="H23" s="335"/>
      <c r="I23" s="336"/>
    </row>
    <row r="24" spans="2:9" ht="18" customHeight="1">
      <c r="B24" s="344" t="s">
        <v>155</v>
      </c>
      <c r="C24" s="345"/>
      <c r="D24" s="346" t="s">
        <v>156</v>
      </c>
      <c r="E24" s="346"/>
      <c r="F24" s="334">
        <v>1</v>
      </c>
      <c r="G24" s="335"/>
      <c r="H24" s="335"/>
      <c r="I24" s="336"/>
    </row>
    <row r="25" spans="2:9" ht="18" customHeight="1">
      <c r="B25" s="332" t="s">
        <v>135</v>
      </c>
      <c r="C25" s="333"/>
      <c r="D25" s="343" t="s">
        <v>136</v>
      </c>
      <c r="E25" s="343"/>
      <c r="F25" s="350" t="s">
        <v>99</v>
      </c>
      <c r="G25" s="351"/>
      <c r="H25" s="351"/>
      <c r="I25" s="352"/>
    </row>
    <row r="26" spans="2:9" ht="18" customHeight="1">
      <c r="B26" s="332" t="s">
        <v>181</v>
      </c>
      <c r="C26" s="333"/>
      <c r="D26" s="343" t="s">
        <v>182</v>
      </c>
      <c r="E26" s="343"/>
      <c r="F26" s="347" t="s">
        <v>99</v>
      </c>
      <c r="G26" s="348"/>
      <c r="H26" s="348"/>
      <c r="I26" s="349"/>
    </row>
  </sheetData>
  <mergeCells count="51">
    <mergeCell ref="B11:I11"/>
    <mergeCell ref="B15:C15"/>
    <mergeCell ref="B21:I21"/>
    <mergeCell ref="B16:C16"/>
    <mergeCell ref="D16:E16"/>
    <mergeCell ref="F16:I16"/>
    <mergeCell ref="D15:E15"/>
    <mergeCell ref="F15:I15"/>
    <mergeCell ref="B12:C12"/>
    <mergeCell ref="D12:E12"/>
    <mergeCell ref="D17:E17"/>
    <mergeCell ref="F17:I17"/>
    <mergeCell ref="B19:I19"/>
    <mergeCell ref="F18:I18"/>
    <mergeCell ref="B13:C13"/>
    <mergeCell ref="D13:E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4:C24"/>
    <mergeCell ref="D24:E24"/>
    <mergeCell ref="F24:I24"/>
    <mergeCell ref="B26:C26"/>
    <mergeCell ref="D26:E26"/>
    <mergeCell ref="F26:I26"/>
    <mergeCell ref="B25:C25"/>
    <mergeCell ref="D25:E25"/>
    <mergeCell ref="F25:I25"/>
    <mergeCell ref="D23:E23"/>
    <mergeCell ref="B23:C23"/>
    <mergeCell ref="B22:C22"/>
    <mergeCell ref="F22:I22"/>
    <mergeCell ref="F12:I12"/>
    <mergeCell ref="B14:I14"/>
    <mergeCell ref="B17:C17"/>
    <mergeCell ref="F20:I20"/>
    <mergeCell ref="B20:C20"/>
    <mergeCell ref="D20:E20"/>
    <mergeCell ref="D22:E22"/>
    <mergeCell ref="F23:I23"/>
    <mergeCell ref="B18:C18"/>
    <mergeCell ref="D18:E18"/>
    <mergeCell ref="F13:I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0"/>
  <sheetViews>
    <sheetView rightToLeft="1" workbookViewId="0">
      <selection activeCell="B5" sqref="B5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23" t="s">
        <v>327</v>
      </c>
      <c r="C2" s="223"/>
      <c r="D2" s="223"/>
      <c r="E2" s="223"/>
      <c r="F2" s="100"/>
      <c r="G2" s="24"/>
    </row>
    <row r="3" spans="1:7" ht="20.25" customHeight="1">
      <c r="B3" s="382" t="s">
        <v>55</v>
      </c>
      <c r="C3" s="382"/>
      <c r="D3" s="382"/>
      <c r="E3" s="382"/>
      <c r="F3" s="382"/>
      <c r="G3" s="382"/>
    </row>
    <row r="4" spans="1:7" ht="25.5" customHeight="1">
      <c r="B4" s="25" t="s">
        <v>56</v>
      </c>
      <c r="C4" s="26" t="s">
        <v>57</v>
      </c>
      <c r="D4" s="27" t="s">
        <v>58</v>
      </c>
      <c r="E4" s="383" t="s">
        <v>59</v>
      </c>
      <c r="F4" s="384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78">
        <v>1001095</v>
      </c>
      <c r="F5" s="379"/>
      <c r="G5" s="118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78" t="s">
        <v>64</v>
      </c>
      <c r="F6" s="379"/>
      <c r="G6" s="32" t="s">
        <v>121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78" t="s">
        <v>64</v>
      </c>
      <c r="F7" s="379"/>
      <c r="G7" s="32" t="s">
        <v>122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78" t="s">
        <v>64</v>
      </c>
      <c r="F8" s="379"/>
      <c r="G8" s="32" t="s">
        <v>123</v>
      </c>
    </row>
    <row r="9" spans="1:7" ht="24.95" customHeight="1">
      <c r="B9" s="29" t="s">
        <v>92</v>
      </c>
      <c r="C9" s="30" t="s">
        <v>61</v>
      </c>
      <c r="D9" s="31" t="s">
        <v>93</v>
      </c>
      <c r="E9" s="378" t="s">
        <v>64</v>
      </c>
      <c r="F9" s="379"/>
      <c r="G9" s="32" t="s">
        <v>124</v>
      </c>
    </row>
    <row r="10" spans="1:7" ht="24.95" customHeight="1">
      <c r="B10" s="29" t="s">
        <v>91</v>
      </c>
      <c r="C10" s="30" t="s">
        <v>61</v>
      </c>
      <c r="D10" s="31" t="s">
        <v>94</v>
      </c>
      <c r="E10" s="378" t="s">
        <v>64</v>
      </c>
      <c r="F10" s="379"/>
      <c r="G10" s="32" t="s">
        <v>125</v>
      </c>
    </row>
    <row r="11" spans="1:7" ht="24.95" customHeight="1">
      <c r="B11" s="29" t="s">
        <v>92</v>
      </c>
      <c r="C11" s="30" t="s">
        <v>62</v>
      </c>
      <c r="D11" s="31" t="s">
        <v>171</v>
      </c>
      <c r="E11" s="378">
        <v>512643</v>
      </c>
      <c r="F11" s="379"/>
      <c r="G11" s="163" t="s">
        <v>326</v>
      </c>
    </row>
    <row r="12" spans="1:7" ht="24.95" customHeight="1">
      <c r="B12" s="29" t="s">
        <v>141</v>
      </c>
      <c r="C12" s="30" t="s">
        <v>62</v>
      </c>
      <c r="D12" s="31" t="s">
        <v>106</v>
      </c>
      <c r="E12" s="378">
        <v>1026082</v>
      </c>
      <c r="F12" s="379"/>
      <c r="G12" s="32" t="s">
        <v>267</v>
      </c>
    </row>
    <row r="13" spans="1:7" ht="24.95" customHeight="1">
      <c r="B13" s="29" t="s">
        <v>92</v>
      </c>
      <c r="C13" s="30" t="s">
        <v>77</v>
      </c>
      <c r="D13" s="31" t="s">
        <v>128</v>
      </c>
      <c r="E13" s="380" t="s">
        <v>64</v>
      </c>
      <c r="F13" s="381"/>
      <c r="G13" s="32" t="s">
        <v>130</v>
      </c>
    </row>
    <row r="14" spans="1:7" ht="24.95" customHeight="1">
      <c r="B14" s="29" t="s">
        <v>91</v>
      </c>
      <c r="C14" s="30" t="s">
        <v>77</v>
      </c>
      <c r="D14" s="31" t="s">
        <v>129</v>
      </c>
      <c r="E14" s="378" t="s">
        <v>64</v>
      </c>
      <c r="F14" s="379"/>
      <c r="G14" s="32" t="s">
        <v>131</v>
      </c>
    </row>
    <row r="15" spans="1:7" ht="24.95" customHeight="1">
      <c r="B15" s="29" t="s">
        <v>195</v>
      </c>
      <c r="C15" s="30" t="s">
        <v>61</v>
      </c>
      <c r="D15" s="31" t="s">
        <v>197</v>
      </c>
      <c r="E15" s="378" t="s">
        <v>64</v>
      </c>
      <c r="F15" s="379"/>
      <c r="G15" s="32">
        <v>46662</v>
      </c>
    </row>
    <row r="16" spans="1:7" ht="24.95" customHeight="1">
      <c r="B16" s="29" t="s">
        <v>196</v>
      </c>
      <c r="C16" s="30" t="s">
        <v>61</v>
      </c>
      <c r="D16" s="31" t="s">
        <v>198</v>
      </c>
      <c r="E16" s="378" t="s">
        <v>64</v>
      </c>
      <c r="F16" s="379"/>
      <c r="G16" s="32">
        <v>47363</v>
      </c>
    </row>
    <row r="17" spans="2:7" ht="24.95" customHeight="1">
      <c r="B17" s="29" t="s">
        <v>195</v>
      </c>
      <c r="C17" s="30" t="s">
        <v>62</v>
      </c>
      <c r="D17" s="31" t="s">
        <v>199</v>
      </c>
      <c r="E17" s="378" t="s">
        <v>64</v>
      </c>
      <c r="F17" s="379"/>
      <c r="G17" s="32" t="s">
        <v>224</v>
      </c>
    </row>
    <row r="18" spans="2:7" ht="24.95" customHeight="1">
      <c r="B18" s="29" t="s">
        <v>196</v>
      </c>
      <c r="C18" s="30" t="s">
        <v>62</v>
      </c>
      <c r="D18" s="31" t="s">
        <v>200</v>
      </c>
      <c r="E18" s="378" t="s">
        <v>64</v>
      </c>
      <c r="F18" s="379"/>
      <c r="G18" s="32" t="s">
        <v>225</v>
      </c>
    </row>
    <row r="19" spans="2:7" ht="24.95" customHeight="1">
      <c r="B19" s="29" t="s">
        <v>195</v>
      </c>
      <c r="C19" s="30" t="s">
        <v>77</v>
      </c>
      <c r="D19" s="31" t="s">
        <v>220</v>
      </c>
      <c r="E19" s="378" t="s">
        <v>64</v>
      </c>
      <c r="F19" s="379"/>
      <c r="G19" s="32" t="s">
        <v>222</v>
      </c>
    </row>
    <row r="20" spans="2:7" ht="24.95" customHeight="1">
      <c r="B20" s="29" t="s">
        <v>196</v>
      </c>
      <c r="C20" s="30" t="s">
        <v>77</v>
      </c>
      <c r="D20" s="31" t="s">
        <v>221</v>
      </c>
      <c r="E20" s="378" t="s">
        <v>64</v>
      </c>
      <c r="F20" s="379"/>
      <c r="G20" s="32" t="s">
        <v>223</v>
      </c>
    </row>
  </sheetData>
  <mergeCells count="19">
    <mergeCell ref="E19:F19"/>
    <mergeCell ref="E5:F5"/>
    <mergeCell ref="E20:F20"/>
    <mergeCell ref="E15:F15"/>
    <mergeCell ref="E16:F16"/>
    <mergeCell ref="E17:F17"/>
    <mergeCell ref="E18:F18"/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2025-12-16T11:07:01Z</cp:lastPrinted>
  <dcterms:created xsi:type="dcterms:W3CDTF">2018-01-02T05:37:56Z</dcterms:created>
  <dcterms:modified xsi:type="dcterms:W3CDTF">2025-12-17T10:39:21Z</dcterms:modified>
</cp:coreProperties>
</file>