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E25" i="16" l="1"/>
  <c r="D25" i="16"/>
  <c r="F24" i="16"/>
  <c r="F25" i="16" s="1"/>
  <c r="E24" i="16"/>
  <c r="D24" i="16"/>
  <c r="F19" i="16"/>
  <c r="E19" i="16"/>
  <c r="F18" i="16"/>
  <c r="E18" i="16"/>
  <c r="D18" i="16"/>
  <c r="F15" i="16"/>
  <c r="E15" i="16"/>
  <c r="D15" i="16"/>
  <c r="D19" i="16" s="1"/>
  <c r="F9" i="16"/>
  <c r="D9" i="16"/>
  <c r="F8" i="16"/>
  <c r="E8" i="16"/>
  <c r="E9" i="16" s="1"/>
  <c r="D8" i="16"/>
  <c r="M83" i="15"/>
  <c r="N83" i="15"/>
  <c r="L83" i="15"/>
  <c r="M44" i="15"/>
  <c r="N44" i="15"/>
  <c r="L44" i="15"/>
  <c r="L12" i="15"/>
  <c r="M12" i="15"/>
  <c r="N12" i="15"/>
  <c r="M61" i="15"/>
  <c r="N61" i="15"/>
  <c r="L61" i="15"/>
  <c r="L51" i="15"/>
  <c r="M51" i="15"/>
  <c r="N51" i="15"/>
  <c r="M82" i="15"/>
  <c r="N82" i="15"/>
  <c r="L82" i="15"/>
  <c r="L38" i="15"/>
  <c r="M38" i="15"/>
  <c r="N38" i="15"/>
  <c r="L81" i="15"/>
  <c r="M81" i="15"/>
  <c r="N81" i="15"/>
  <c r="L33" i="15"/>
  <c r="M33" i="15"/>
  <c r="N33" i="15"/>
  <c r="L77" i="15"/>
  <c r="M77" i="15"/>
  <c r="N77" i="15"/>
  <c r="L22" i="15"/>
  <c r="M22" i="15"/>
  <c r="N22" i="15"/>
  <c r="L43" i="15"/>
  <c r="M43" i="15"/>
  <c r="N43" i="15"/>
  <c r="B10" i="11" l="1"/>
  <c r="B4" i="11" l="1"/>
  <c r="B6" i="11"/>
  <c r="B5" i="11"/>
</calcChain>
</file>

<file path=xl/sharedStrings.xml><?xml version="1.0" encoding="utf-8"?>
<sst xmlns="http://schemas.openxmlformats.org/spreadsheetml/2006/main" count="501" uniqueCount="334">
  <si>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</si>
  <si>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</si>
  <si>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</si>
  <si>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</si>
  <si>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</si>
  <si>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</si>
  <si>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</si>
  <si>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</si>
  <si>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</si>
  <si>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</si>
  <si>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</si>
  <si>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</si>
  <si>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</si>
  <si>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</si>
  <si>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</si>
  <si>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</si>
  <si>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</si>
  <si>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</si>
  <si>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</si>
  <si>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</si>
  <si>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</si>
  <si>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</si>
  <si>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</si>
  <si>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</si>
  <si>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</si>
  <si>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</si>
  <si>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</si>
  <si>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</si>
  <si>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</si>
  <si>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</si>
  <si>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</si>
  <si>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</si>
  <si>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</si>
  <si>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</si>
  <si>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</si>
  <si>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</si>
  <si>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</si>
  <si>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</si>
  <si>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</si>
  <si>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</si>
  <si>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</si>
  <si>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الحمراء للتأمين</t>
  </si>
  <si>
    <t>NHAM</t>
  </si>
  <si>
    <t>أولاً : أخبار الشركات .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</si>
  <si>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</si>
  <si>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</si>
  <si>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</si>
  <si>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</si>
  <si>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</si>
  <si>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BINI</t>
  </si>
  <si>
    <t>مصرف نور العراق الاسلامي</t>
  </si>
  <si>
    <t>BQUR</t>
  </si>
  <si>
    <t>مصرف القرطاس الاسلامي</t>
  </si>
  <si>
    <t>مصرف العربية الاسلامي</t>
  </si>
  <si>
    <t>مصرف الائتمان</t>
  </si>
  <si>
    <t>BROI</t>
  </si>
  <si>
    <t>مصرف جيهان الاسلامي</t>
  </si>
  <si>
    <t>BCIH</t>
  </si>
  <si>
    <t>الخاتم للاتصالات</t>
  </si>
  <si>
    <t>TZNI</t>
  </si>
  <si>
    <t xml:space="preserve">العراقية للاعمال الهندسية </t>
  </si>
  <si>
    <t>IIEW</t>
  </si>
  <si>
    <t xml:space="preserve">مصرف الشرق الاوسط </t>
  </si>
  <si>
    <t>BIME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</si>
  <si>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</si>
  <si>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</si>
  <si>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</si>
  <si>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</si>
  <si>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</si>
  <si>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الكندي لانتاج اللقاحات</t>
  </si>
  <si>
    <t>IKLV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</si>
  <si>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</si>
  <si>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</si>
  <si>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</si>
  <si>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</si>
  <si>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</si>
  <si>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</si>
  <si>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</si>
  <si>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</si>
  <si>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</si>
  <si>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</si>
  <si>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</si>
  <si>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</si>
  <si>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</si>
  <si>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</si>
  <si>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المنصور الدوائية</t>
  </si>
  <si>
    <t>IMAP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</si>
  <si>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</si>
  <si>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</si>
  <si>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</si>
  <si>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</si>
  <si>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</si>
  <si>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</si>
  <si>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>TASC</t>
  </si>
  <si>
    <t>مجموع قطاع الاتصالات</t>
  </si>
  <si>
    <t>الامين للاستثمار المالي</t>
  </si>
  <si>
    <t>VAMF</t>
  </si>
  <si>
    <t>آسياسيل للاتصالات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</si>
  <si>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</si>
  <si>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</si>
  <si>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</si>
  <si>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</si>
  <si>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</si>
  <si>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</si>
  <si>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</si>
  <si>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</si>
  <si>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</si>
  <si>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</si>
  <si>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</si>
  <si>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</si>
  <si>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</si>
  <si>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</si>
  <si>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</si>
  <si>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</si>
  <si>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</si>
  <si>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</si>
  <si>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</si>
  <si>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</si>
  <si>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</si>
  <si>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</si>
  <si>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</si>
  <si>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</si>
  <si>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</si>
  <si>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</si>
  <si>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</si>
  <si>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</si>
  <si>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</si>
  <si>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</si>
  <si>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</si>
  <si>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</si>
  <si>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</si>
  <si>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</si>
  <si>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</si>
  <si>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</si>
  <si>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</si>
  <si>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</si>
  <si>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</si>
  <si>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</si>
  <si>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</si>
  <si>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</si>
  <si>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</si>
  <si>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</si>
  <si>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</si>
  <si>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</si>
  <si>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</si>
  <si>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</si>
  <si>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</si>
  <si>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</si>
  <si>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</si>
  <si>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</si>
  <si>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</si>
  <si>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</si>
  <si>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</si>
  <si>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</si>
  <si>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</si>
  <si>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</si>
  <si>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</si>
  <si>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</si>
  <si>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</si>
  <si>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</si>
  <si>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</si>
  <si>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</si>
  <si>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</si>
  <si>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</si>
  <si>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</si>
  <si>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</si>
  <si>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</si>
  <si>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</si>
  <si>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</si>
  <si>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</si>
  <si>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</si>
  <si>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</si>
  <si>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</si>
  <si>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</si>
  <si>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</si>
  <si>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</si>
  <si>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</si>
  <si>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</si>
  <si>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</si>
  <si>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 xml:space="preserve">الصنائع الكيمياوية العصرية </t>
  </si>
  <si>
    <t>IMCI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</si>
  <si>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</si>
  <si>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</si>
  <si>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</si>
  <si>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</si>
  <si>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</si>
  <si>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</si>
  <si>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</si>
  <si>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</si>
  <si>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</si>
  <si>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</si>
  <si>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</si>
  <si>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</si>
  <si>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BASH</t>
  </si>
  <si>
    <t xml:space="preserve">مصرف آشور الدولي 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</si>
  <si>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</si>
  <si>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</si>
  <si>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</si>
  <si>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</si>
  <si>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</si>
  <si>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</si>
  <si>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</si>
  <si>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</si>
  <si>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</si>
  <si>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</si>
  <si>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</si>
  <si>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</si>
  <si>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</si>
  <si>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 xml:space="preserve">الوطنية لصناعات الاثاث المنزلي </t>
  </si>
  <si>
    <t>IHFI</t>
  </si>
  <si>
    <t xml:space="preserve">المصرف المتحد </t>
  </si>
  <si>
    <t>BUND</t>
  </si>
  <si>
    <t xml:space="preserve">مصرف كوردستان 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</si>
  <si>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</si>
  <si>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</si>
  <si>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</si>
  <si>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</si>
  <si>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</si>
  <si>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</si>
  <si>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</si>
  <si>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فنادق عشتار</t>
  </si>
  <si>
    <t>HISH</t>
  </si>
  <si>
    <t>BERI</t>
  </si>
  <si>
    <t xml:space="preserve">مصرف اربيل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</si>
  <si>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2022/8/30.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</si>
  <si>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</si>
  <si>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</si>
  <si>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</si>
  <si>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</si>
  <si>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</si>
  <si>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</si>
  <si>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</si>
  <si>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</si>
  <si>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</si>
  <si>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</si>
  <si>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</si>
  <si>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</si>
  <si>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</si>
  <si>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</si>
  <si>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</si>
  <si>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</si>
  <si>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</si>
  <si>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</si>
  <si>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</si>
  <si>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 xml:space="preserve"> بدأ الاكتتاب على أسهم الشركة إعتباراً من  2022/10/7 على الاسهم المطروحة البالغة (50) مليار سهم ولمدة (60) يوماً في مصرف الهدى فرعه الرئيسي ، تنفيذاً لقرار الهيئة العامة المنعقدة في 2022/6/5 زيادة رأسمال الشركة من (200) مليار دينار الى (250) مليار دينار وفق المادة (55/اولاً) من قانون الشركات.</t>
  </si>
  <si>
    <t>تعلن الشركة عن البدء بتوزيع الارباح السنوية للمساهمين بنسبة (4%) من راس المال المدفوع في مقر الشركة الرئيسي وحصول الموافقات اللازمة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</si>
  <si>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</si>
  <si>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</si>
  <si>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</si>
  <si>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</si>
  <si>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</si>
  <si>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</si>
  <si>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</si>
  <si>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</si>
  <si>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</si>
  <si>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</si>
  <si>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</si>
  <si>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</si>
  <si>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</si>
  <si>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</si>
  <si>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</si>
  <si>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</si>
  <si>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</si>
  <si>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</si>
  <si>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>الحديثة للانتاج الحيواني (AMAP)</t>
  </si>
  <si>
    <t>قررت الهيئة العامة في اجتماعها المنعقد في 2022/9/15 زيادة راس مال الشركة من (4.101.300.000)  دينار الى (20.506.500.000)  دينار وفق المادة (55/ اولا) من قانون الشركات.</t>
  </si>
  <si>
    <t xml:space="preserve"> بدأ الاكتتاب على أسهم الشركة إعتباراً من يوم الخميس 2022/10/13 على الاسهم المطروحة البالغة (16.405.200.000) سهم ولمدة (60) يوماً في مصرف المتحد بفرعيه ، تنفيذاً لقرار الهيئة العامة المنعقدة في 2022/9/15 زيادة رأسمال الشركة من (4.101.300.000)  دينار الى (20.506.500.000)  دينار وفق المادة (55/ اولا) من قانون الشركات.</t>
  </si>
  <si>
    <t>مصرف المنصور(BMNS)</t>
  </si>
  <si>
    <t xml:space="preserve">مصرف المشرق العربي الاسلامي </t>
  </si>
  <si>
    <t>BAMS</t>
  </si>
  <si>
    <t>بغداد العراق للنقل العام(SBPT)</t>
  </si>
  <si>
    <t>مصرف بغداد</t>
  </si>
  <si>
    <t>BBOB</t>
  </si>
  <si>
    <t>النخبة للمقاولات العامة</t>
  </si>
  <si>
    <t>SNUC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</si>
  <si>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</t>
  </si>
  <si>
    <t>مصرف العطاء الإسلامي</t>
  </si>
  <si>
    <t>BLAD</t>
  </si>
  <si>
    <t>مصرف الشمال (BNOR)</t>
  </si>
  <si>
    <t>إستناداً إلى كتاب هيأة الأوراق المالية المرقم 2385/10 في 2022/10/30 وكتاب البنك المركزي المرقم 26584/2/9 في 2022/10/20 .المصرف تحت الوصاية</t>
  </si>
  <si>
    <t>تصنيع وتسويق التمور (IIDP)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</si>
  <si>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</si>
  <si>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</si>
  <si>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</si>
  <si>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</si>
  <si>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</si>
  <si>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</si>
  <si>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قررت الهيئة العامة في اجتماعها المنعقد في 2022/10/30 زيادة راس مال الشركة من (1) مليار دينار الى (1.300)مليون  دينار وفق المادة (55/ ثانيا) من قانون الشركات.</t>
  </si>
  <si>
    <t>مصرف الانصاري الاسلامي (BANS)</t>
  </si>
  <si>
    <t>مدينة العاب الكرخ</t>
  </si>
  <si>
    <t>SKTA</t>
  </si>
  <si>
    <t>اسماك الشرق الاوسط</t>
  </si>
  <si>
    <t>AMEF</t>
  </si>
  <si>
    <t>مصرف نور العراق الإسلامي (BINI)</t>
  </si>
  <si>
    <t>مصرف بغداد (BBOB)</t>
  </si>
  <si>
    <t xml:space="preserve">تعلن الشركة عن البدء بتوزيع الارباح السنوية للمساهمين بنسبة (5%) من راس المال المدفوع في مقر الشركة الرئيسي  ابتداء من ايوم الاثنين الموافق 2022/11/4 مع جلب المستمسكات الثبوتية او بموجب وكالة مصدقة. علما ان التوزيع سيكون من الساعة (9) صباحا الى الساعة (1:30) ظهرا. </t>
  </si>
  <si>
    <t>الصنائع الكيمياوية العصرية (IMCI)</t>
  </si>
  <si>
    <t>سيعقد إجتماع الهيئة العامة للشركة يوم الخميس الموافق 2022/11/24 الساعة العاشرة صباحاً في قاعة مصرف عبر العراق ، مناقشة الحسابات الختامية للسنة المالية المنتهية في 2021/12/31 ، معالجة الخسائر واتخاذ القرار اللازم بشأنها ، الافصاح عن كشف الارباح المتحققة من ايراد مبيعات بيع وشراء العملات الاجنبية ، تعديل عقد التأسيس واعتماد التصويت التراكمي عند إنتخاب مجلس الادارة ، إجراء إنتخابات تكميلية بإنتخاب عضو اصلي واحد و(7) إحتياط. سيتم إيقاف التداول على أسهم الشركة إعتباراً من جلسة الاثنين 2022/11/21 .</t>
  </si>
  <si>
    <t>مصرف الائتمان(BROI)</t>
  </si>
  <si>
    <t>سيعقد إجتماع الهيئة العامة للشركة يوم الاثنين الموافق 2022/11/28 الساعة العاشرة صباحاً في الكرادة /قاعة المصرف الوطني الاسلامي،مناقشة التصرف بالمواد الأولية الداخلة في انتاج المشروبات الكحولية لعدم الحاجة الها بعد تغير نشاط الشركة. سيتم إيقاف التداول على أسهم الشركة إعتباراً من جلسة الاربعاء 2022/11/23 .</t>
  </si>
  <si>
    <t>سيعقد إجتماع الهيئة العامة للشركة يوم الخميس الموافق 2022/11/17 الساعة العاشرة صباحاً في الكرادة قاعة انتيك خانة، مناقشة الحسابات الختامية للسنة المالية المنتهية في 2021/13/31 ، مناقشة مقسوم الارباح وعدم توزيع الارباح اي ارباح يحققها المصرف للسنوات (10) القادمة  ، معالجة العجز الحاصل للسنوات السابقة واطفاء جزء منه. تم إيقاف التداول على أسهم الشركة إعتباراً من جلسة الاثنين 2022/11/14 .</t>
  </si>
  <si>
    <t>إستناداً إلى كتاب هيأة الاوراق المالية المرقم 2523/9 في 2022/11/15 وإشارة إلى كتاب الشركة المرقم 1149 في 2022/11/13 تم إطلاق التداول على أسهم الشركة إعتباراً من جلسة الاربعاء الموافق 2022/11/16.</t>
  </si>
  <si>
    <t>أخبار الشركات المساهمة المدرجة في سوق العراق للاوراق المالية الاربعاء الموافق 2022/11/16</t>
  </si>
  <si>
    <t>الشركات غير المتداولة للسوق الثالث لجلسة الاربعاء الموافق 2022/11/16</t>
  </si>
  <si>
    <t>الشركات غير المتداولة للسوق الثاني لجلسة الاربعاء الموافق 2022/11/16</t>
  </si>
  <si>
    <t>الشركات غير المتداولة للسوق النظامي لجلسة الاربعاء الموافق 2022/11/16</t>
  </si>
  <si>
    <t>تصنيع وتسويق التمور</t>
  </si>
  <si>
    <t>IIDP</t>
  </si>
  <si>
    <t>الجلسة (208) نشرة منصة تداول الاسهم النظامية ليوم الاربعاء الموافق 2022/11/16 Regular Market Trading</t>
  </si>
  <si>
    <t>الجلسة (89) نشرة منصة تداول الشركات غير المفصحة ليوم الاربعاء الموافق 2022/11/16 Undisclosed Platform Trading</t>
  </si>
  <si>
    <t xml:space="preserve">جلسة الاربعاء الموافق 2022/11/16        - </t>
  </si>
  <si>
    <t>الجلسة (208) لسنة 2022</t>
  </si>
  <si>
    <t>سيعقد إجتماع الهيئة العامة للشركة يوم السبت الموافق 2022/12/3 الساعة الحادية عشر صباحاً في فندق ديديمان / اربيل،، مناقشة الحسابات الختامية للسنة المالية المنتهية في 2021/12/31 ،مناقشة تعديل المادة خامسة من عقد تاسيس الشركة باعتماد التصويت التراكمي  عند انتخاب مجلس الادارة ،. سيتم إيقاف التداول على أسهم الشركة إعتباراً من جلسة الثلاثاء 2022/11/29 .</t>
  </si>
  <si>
    <t>سيعقد إجتماع الهيئة العامة للشركة يوم السبت الموافق 2022/11/26 الساعة العاشرة صباحاً في فندق روتانا في اربيل ، مناقشة الحسابات الختامية للسنة المالية المنتهية في 2021/12/31 ،تعديل نص البند سادسا من عقد تاسيس الشركة حيث يتكون مجلس ادارة الشركة من تسعة اعضاء اصليين ومثلهم احتياط ، اعتماد التصويت التراكمي  عند انتخاب مجلس الادارة ، انتخابات تكميلية لاعضاء مجلس الادارة الاحتياط .سيتم إيقاف التداول على أسهم الشركة إعتباراً من جلسة الثلاثاء 2022/11/22 .</t>
  </si>
  <si>
    <t>مصرف جيهان الإسلامي(BCIH)</t>
  </si>
  <si>
    <t>سيعقد إجتماع الهيئة العامة للشركة يوم الخميس الموافق 2022/12/1 الساعة الحادية عشر صباحاً في محافظة نينوى الموصل/ قاعة التعاون ، مناقشة اقالة المجلس الحالي ، انتخاب مجلس إدارة في حال تم التصويت على الاقالة. سيتم إيقاف التداول على أسهم الشركة إعتباراً من جلسة الاثنين 2022/11/28 .</t>
  </si>
  <si>
    <t>سد الموصل السياحية(HTVM)</t>
  </si>
  <si>
    <t>مجموع قطاع الاستثمار</t>
  </si>
  <si>
    <t>سوق العراق للأوراق المالية</t>
  </si>
  <si>
    <t>نشرة تداول أسهم غير العراقيين لجلسة الاربعاء 2022/11/16</t>
  </si>
  <si>
    <t>نشرة تداول الاسهم المشتراة لغير العراقيين في السوق النظامي</t>
  </si>
  <si>
    <t xml:space="preserve">مصرف المنصور للاستثمار </t>
  </si>
  <si>
    <t>المجموع الكلي</t>
  </si>
  <si>
    <t>نشرة  تداول الاسهم المباعة من غير العراقيين في السوق النظامي</t>
  </si>
  <si>
    <t>المصرف التجاري العراقي</t>
  </si>
  <si>
    <t>المعمورة للاستثمارات العقارية</t>
  </si>
  <si>
    <t>نشرة  تداول الاسهم المباعة من غير العراقيين في السوق الثاني</t>
  </si>
  <si>
    <t xml:space="preserve">قطاع الصناعة </t>
  </si>
  <si>
    <t xml:space="preserve">الفلوجة لانتاج المواد الانشائية </t>
  </si>
  <si>
    <t xml:space="preserve">مجموع قطاع الصناعة </t>
  </si>
  <si>
    <t>الجلسة (208) نشرة منصة التداول الثاني ليوم الاربعاء الموافق 2022/11/16 Second Market Trading</t>
  </si>
  <si>
    <t>قطاع التامين</t>
  </si>
  <si>
    <t>الخاتم للاتصالات(TZNI)</t>
  </si>
  <si>
    <t>سيعقد إجتماع الهيئة العامة للشركة يوم الاثنين الموافق 2022/11/21 الساعة الحادية عشر صباحاً في مقر الشركة،مناقشة الحسابات الختامية لعام2021 . سيتم إيقاف التداول على أسهم الشركة إعتباراً من جلسة الاحد 2022/11/20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</si>
</sst>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6"/>
      <color rgb="FF00B05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00B050"/>
      <name val="Arial"/>
      <family val="2"/>
    </font>
    <font>
      <b/>
      <sz val="12"/>
      <color rgb="FFFF0000"/>
      <name val="Arial"/>
      <family val="2"/>
      <charset val="178"/>
    </font>
    <font>
      <b/>
      <sz val="16"/>
      <color rgb="FFFF0000"/>
      <name val="Arial"/>
      <family val="2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35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9" fillId="0" borderId="58" xfId="0" applyNumberFormat="1" applyFont="1" applyFill="1" applyBorder="1" applyAlignment="1">
      <alignment horizontal="right" vertical="center" wrapText="1"/>
    </xf>
    <xf numFmtId="0" fontId="9" fillId="2" borderId="58" xfId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164" fontId="49" fillId="0" borderId="58" xfId="0" applyNumberFormat="1" applyFont="1" applyBorder="1" applyAlignment="1">
      <alignment horizontal="right" vertical="center"/>
    </xf>
    <xf numFmtId="164" fontId="49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5" fillId="2" borderId="58" xfId="1" applyFont="1" applyFill="1" applyBorder="1" applyAlignment="1">
      <alignment horizontal="center" vertical="center"/>
    </xf>
    <xf numFmtId="0" fontId="55" fillId="2" borderId="58" xfId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vertical="center"/>
    </xf>
    <xf numFmtId="0" fontId="55" fillId="0" borderId="58" xfId="0" applyFont="1" applyFill="1" applyBorder="1" applyAlignment="1">
      <alignment vertical="center"/>
    </xf>
    <xf numFmtId="164" fontId="55" fillId="0" borderId="58" xfId="0" applyNumberFormat="1" applyFont="1" applyBorder="1" applyAlignment="1">
      <alignment horizontal="center" vertical="center"/>
    </xf>
    <xf numFmtId="4" fontId="55" fillId="0" borderId="58" xfId="0" applyNumberFormat="1" applyFont="1" applyBorder="1" applyAlignment="1">
      <alignment horizontal="center" vertical="center"/>
    </xf>
    <xf numFmtId="3" fontId="55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7" fillId="0" borderId="0" xfId="0" applyFont="1"/>
    <xf numFmtId="2" fontId="58" fillId="0" borderId="1" xfId="0" applyNumberFormat="1" applyFont="1" applyBorder="1"/>
    <xf numFmtId="2" fontId="58" fillId="0" borderId="2" xfId="0" applyNumberFormat="1" applyFont="1" applyBorder="1"/>
    <xf numFmtId="0" fontId="58" fillId="0" borderId="1" xfId="0" applyFont="1" applyBorder="1"/>
    <xf numFmtId="0" fontId="49" fillId="0" borderId="66" xfId="0" applyFont="1" applyFill="1" applyBorder="1" applyAlignment="1">
      <alignment vertical="center"/>
    </xf>
    <xf numFmtId="0" fontId="49" fillId="0" borderId="67" xfId="0" applyFont="1" applyFill="1" applyBorder="1" applyAlignment="1">
      <alignment vertical="center"/>
    </xf>
    <xf numFmtId="0" fontId="58" fillId="0" borderId="2" xfId="0" applyFont="1" applyBorder="1"/>
    <xf numFmtId="0" fontId="6" fillId="0" borderId="68" xfId="0" applyFont="1" applyBorder="1" applyAlignment="1">
      <alignment horizontal="center" vertical="center"/>
    </xf>
    <xf numFmtId="0" fontId="49" fillId="0" borderId="58" xfId="0" applyFont="1" applyFill="1" applyBorder="1" applyAlignment="1">
      <alignment vertical="center" wrapText="1"/>
    </xf>
    <xf numFmtId="164" fontId="55" fillId="0" borderId="57" xfId="0" applyNumberFormat="1" applyFont="1" applyBorder="1" applyAlignment="1">
      <alignment horizontal="right" vertical="center"/>
    </xf>
    <xf numFmtId="164" fontId="55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3" fontId="0" fillId="0" borderId="0" xfId="0" applyNumberFormat="1"/>
    <xf numFmtId="164" fontId="49" fillId="0" borderId="79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3" fontId="55" fillId="59" borderId="58" xfId="0" applyNumberFormat="1" applyFont="1" applyFill="1" applyBorder="1" applyAlignment="1">
      <alignment horizontal="center" vertical="center"/>
    </xf>
    <xf numFmtId="3" fontId="55" fillId="59" borderId="78" xfId="0" applyNumberFormat="1" applyFont="1" applyFill="1" applyBorder="1" applyAlignment="1">
      <alignment horizontal="center" vertical="center"/>
    </xf>
    <xf numFmtId="3" fontId="55" fillId="60" borderId="54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49" fillId="0" borderId="34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164" fontId="49" fillId="0" borderId="33" xfId="0" applyNumberFormat="1" applyFont="1" applyBorder="1" applyAlignment="1">
      <alignment horizontal="center" vertical="center"/>
    </xf>
    <xf numFmtId="164" fontId="55" fillId="0" borderId="78" xfId="0" applyNumberFormat="1" applyFont="1" applyBorder="1" applyAlignment="1">
      <alignment horizontal="center" vertical="center"/>
    </xf>
    <xf numFmtId="164" fontId="49" fillId="0" borderId="65" xfId="0" applyNumberFormat="1" applyFont="1" applyBorder="1" applyAlignment="1">
      <alignment horizontal="center" vertical="center"/>
    </xf>
    <xf numFmtId="164" fontId="49" fillId="0" borderId="45" xfId="0" applyNumberFormat="1" applyFont="1" applyBorder="1" applyAlignment="1">
      <alignment horizontal="center" vertical="center"/>
    </xf>
    <xf numFmtId="164" fontId="49" fillId="0" borderId="78" xfId="0" applyNumberFormat="1" applyFont="1" applyBorder="1" applyAlignment="1">
      <alignment horizontal="center" vertical="center"/>
    </xf>
    <xf numFmtId="0" fontId="49" fillId="0" borderId="80" xfId="0" applyFont="1" applyFill="1" applyBorder="1" applyAlignment="1">
      <alignment vertical="center"/>
    </xf>
    <xf numFmtId="0" fontId="49" fillId="0" borderId="81" xfId="0" applyFont="1" applyFill="1" applyBorder="1" applyAlignment="1">
      <alignment vertical="center"/>
    </xf>
    <xf numFmtId="0" fontId="49" fillId="0" borderId="44" xfId="0" applyFont="1" applyFill="1" applyBorder="1" applyAlignment="1">
      <alignment vertical="center"/>
    </xf>
    <xf numFmtId="0" fontId="49" fillId="0" borderId="65" xfId="0" applyFont="1" applyFill="1" applyBorder="1" applyAlignment="1">
      <alignment vertical="center"/>
    </xf>
    <xf numFmtId="0" fontId="63" fillId="0" borderId="0" xfId="0" applyFont="1"/>
    <xf numFmtId="0" fontId="55" fillId="0" borderId="76" xfId="0" applyFont="1" applyFill="1" applyBorder="1" applyAlignment="1">
      <alignment vertical="center"/>
    </xf>
    <xf numFmtId="4" fontId="0" fillId="0" borderId="0" xfId="0" applyNumberFormat="1"/>
    <xf numFmtId="4" fontId="64" fillId="0" borderId="6" xfId="0" applyNumberFormat="1" applyFont="1" applyBorder="1" applyAlignment="1">
      <alignment vertical="center"/>
    </xf>
    <xf numFmtId="0" fontId="49" fillId="0" borderId="76" xfId="0" applyFont="1" applyFill="1" applyBorder="1" applyAlignment="1">
      <alignment vertical="center" wrapText="1"/>
    </xf>
    <xf numFmtId="0" fontId="55" fillId="0" borderId="78" xfId="0" applyFont="1" applyFill="1" applyBorder="1" applyAlignment="1">
      <alignment vertical="center"/>
    </xf>
    <xf numFmtId="164" fontId="55" fillId="0" borderId="79" xfId="0" applyNumberFormat="1" applyFont="1" applyBorder="1" applyAlignment="1">
      <alignment horizontal="center" vertical="center"/>
    </xf>
    <xf numFmtId="0" fontId="49" fillId="0" borderId="7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64" fontId="5" fillId="0" borderId="58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65" fillId="0" borderId="58" xfId="0" applyNumberFormat="1" applyFont="1" applyBorder="1" applyAlignment="1">
      <alignment horizontal="center" vertical="center"/>
    </xf>
    <xf numFmtId="4" fontId="66" fillId="0" borderId="58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right" vertical="center"/>
    </xf>
    <xf numFmtId="164" fontId="65" fillId="0" borderId="58" xfId="0" applyNumberFormat="1" applyFont="1" applyBorder="1" applyAlignment="1">
      <alignment horizontal="center" vertical="center"/>
    </xf>
    <xf numFmtId="4" fontId="67" fillId="0" borderId="58" xfId="0" applyNumberFormat="1" applyFont="1" applyBorder="1" applyAlignment="1">
      <alignment horizontal="center" vertical="center"/>
    </xf>
    <xf numFmtId="0" fontId="49" fillId="0" borderId="84" xfId="0" applyFont="1" applyFill="1" applyBorder="1" applyAlignment="1">
      <alignment vertical="center"/>
    </xf>
    <xf numFmtId="164" fontId="55" fillId="0" borderId="81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55" fillId="0" borderId="86" xfId="0" applyFont="1" applyFill="1" applyBorder="1" applyAlignment="1">
      <alignment vertical="center"/>
    </xf>
    <xf numFmtId="164" fontId="5" fillId="0" borderId="87" xfId="0" applyNumberFormat="1" applyFont="1" applyBorder="1" applyAlignment="1">
      <alignment horizontal="center" vertical="center"/>
    </xf>
    <xf numFmtId="4" fontId="5" fillId="0" borderId="87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0" fontId="55" fillId="0" borderId="85" xfId="0" applyFont="1" applyFill="1" applyBorder="1" applyAlignment="1">
      <alignment vertical="center"/>
    </xf>
    <xf numFmtId="4" fontId="68" fillId="0" borderId="6" xfId="0" applyNumberFormat="1" applyFont="1" applyBorder="1" applyAlignment="1">
      <alignment vertical="center"/>
    </xf>
    <xf numFmtId="4" fontId="65" fillId="0" borderId="58" xfId="0" applyNumberFormat="1" applyFont="1" applyBorder="1" applyAlignment="1">
      <alignment horizontal="center" vertical="center"/>
    </xf>
    <xf numFmtId="164" fontId="65" fillId="0" borderId="87" xfId="0" applyNumberFormat="1" applyFont="1" applyBorder="1" applyAlignment="1">
      <alignment horizontal="center" vertical="center"/>
    </xf>
    <xf numFmtId="4" fontId="65" fillId="0" borderId="87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/>
    <xf numFmtId="0" fontId="69" fillId="2" borderId="89" xfId="0" applyFont="1" applyFill="1" applyBorder="1" applyAlignment="1">
      <alignment horizontal="center" vertical="center"/>
    </xf>
    <xf numFmtId="0" fontId="69" fillId="2" borderId="89" xfId="0" applyFont="1" applyFill="1" applyBorder="1" applyAlignment="1">
      <alignment horizontal="center" vertical="center" wrapText="1"/>
    </xf>
    <xf numFmtId="0" fontId="72" fillId="4" borderId="93" xfId="364" applyFont="1" applyFill="1" applyBorder="1" applyAlignment="1">
      <alignment horizontal="right" vertical="center"/>
    </xf>
    <xf numFmtId="0" fontId="72" fillId="4" borderId="93" xfId="364" applyFont="1" applyFill="1" applyBorder="1" applyAlignment="1">
      <alignment horizontal="left" vertical="center"/>
    </xf>
    <xf numFmtId="3" fontId="69" fillId="0" borderId="94" xfId="2" applyNumberFormat="1" applyFont="1" applyFill="1" applyBorder="1" applyAlignment="1">
      <alignment horizontal="center" vertical="center"/>
    </xf>
    <xf numFmtId="3" fontId="72" fillId="0" borderId="94" xfId="2" applyNumberFormat="1" applyFont="1" applyFill="1" applyBorder="1" applyAlignment="1">
      <alignment horizontal="center" vertical="center"/>
    </xf>
    <xf numFmtId="0" fontId="73" fillId="0" borderId="0" xfId="0" applyFont="1"/>
    <xf numFmtId="0" fontId="70" fillId="2" borderId="89" xfId="0" applyFont="1" applyFill="1" applyBorder="1" applyAlignment="1">
      <alignment horizontal="center" vertical="center"/>
    </xf>
    <xf numFmtId="0" fontId="70" fillId="2" borderId="89" xfId="0" applyFont="1" applyFill="1" applyBorder="1" applyAlignment="1">
      <alignment horizontal="center" vertical="center" wrapText="1"/>
    </xf>
    <xf numFmtId="3" fontId="70" fillId="0" borderId="94" xfId="2" applyNumberFormat="1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3" fillId="58" borderId="64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right" vertical="center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164" fontId="59" fillId="0" borderId="63" xfId="0" applyNumberFormat="1" applyFont="1" applyFill="1" applyBorder="1" applyAlignment="1">
      <alignment horizontal="right" vertical="center" wrapText="1"/>
    </xf>
    <xf numFmtId="164" fontId="55" fillId="0" borderId="85" xfId="0" applyNumberFormat="1" applyFont="1" applyBorder="1" applyAlignment="1">
      <alignment horizontal="right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center" vertical="center"/>
    </xf>
    <xf numFmtId="2" fontId="61" fillId="0" borderId="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54" fillId="0" borderId="52" xfId="0" applyNumberFormat="1" applyFont="1" applyBorder="1" applyAlignment="1">
      <alignment horizontal="center" vertical="center"/>
    </xf>
    <xf numFmtId="2" fontId="54" fillId="0" borderId="50" xfId="0" applyNumberFormat="1" applyFont="1" applyBorder="1" applyAlignment="1">
      <alignment horizontal="center" vertical="center"/>
    </xf>
    <xf numFmtId="2" fontId="54" fillId="0" borderId="51" xfId="0" applyNumberFormat="1" applyFont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2" fontId="0" fillId="0" borderId="76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55" fillId="60" borderId="44" xfId="0" applyFont="1" applyFill="1" applyBorder="1" applyAlignment="1">
      <alignment horizontal="center" vertical="center"/>
    </xf>
    <xf numFmtId="0" fontId="55" fillId="60" borderId="45" xfId="0" applyFont="1" applyFill="1" applyBorder="1" applyAlignment="1">
      <alignment horizontal="center" vertical="center"/>
    </xf>
    <xf numFmtId="2" fontId="45" fillId="60" borderId="56" xfId="0" applyNumberFormat="1" applyFont="1" applyFill="1" applyBorder="1" applyAlignment="1">
      <alignment horizontal="center"/>
    </xf>
    <xf numFmtId="2" fontId="45" fillId="60" borderId="50" xfId="0" applyNumberFormat="1" applyFont="1" applyFill="1" applyBorder="1" applyAlignment="1">
      <alignment horizontal="center"/>
    </xf>
    <xf numFmtId="2" fontId="45" fillId="60" borderId="55" xfId="0" applyNumberFormat="1" applyFont="1" applyFill="1" applyBorder="1" applyAlignment="1">
      <alignment horizontal="center"/>
    </xf>
    <xf numFmtId="0" fontId="55" fillId="59" borderId="76" xfId="0" applyFont="1" applyFill="1" applyBorder="1" applyAlignment="1">
      <alignment horizontal="center" vertical="center"/>
    </xf>
    <xf numFmtId="0" fontId="55" fillId="59" borderId="79" xfId="0" applyFont="1" applyFill="1" applyBorder="1" applyAlignment="1">
      <alignment horizontal="center" vertical="center"/>
    </xf>
    <xf numFmtId="2" fontId="0" fillId="59" borderId="76" xfId="0" applyNumberFormat="1" applyFont="1" applyFill="1" applyBorder="1" applyAlignment="1">
      <alignment horizontal="center"/>
    </xf>
    <xf numFmtId="2" fontId="0" fillId="59" borderId="74" xfId="0" applyNumberFormat="1" applyFont="1" applyFill="1" applyBorder="1" applyAlignment="1">
      <alignment horizontal="center"/>
    </xf>
    <xf numFmtId="2" fontId="0" fillId="59" borderId="79" xfId="0" applyNumberFormat="1" applyFont="1" applyFill="1" applyBorder="1" applyAlignment="1">
      <alignment horizontal="center"/>
    </xf>
    <xf numFmtId="2" fontId="56" fillId="0" borderId="4" xfId="0" applyNumberFormat="1" applyFont="1" applyBorder="1" applyAlignment="1">
      <alignment horizontal="center" vertical="center"/>
    </xf>
    <xf numFmtId="2" fontId="56" fillId="0" borderId="5" xfId="0" applyNumberFormat="1" applyFont="1" applyBorder="1" applyAlignment="1">
      <alignment horizontal="center" vertical="center"/>
    </xf>
    <xf numFmtId="0" fontId="55" fillId="59" borderId="44" xfId="0" applyFont="1" applyFill="1" applyBorder="1" applyAlignment="1">
      <alignment horizontal="center" vertical="center"/>
    </xf>
    <xf numFmtId="0" fontId="55" fillId="59" borderId="45" xfId="0" applyFont="1" applyFill="1" applyBorder="1" applyAlignment="1">
      <alignment horizontal="center" vertical="center"/>
    </xf>
    <xf numFmtId="2" fontId="45" fillId="59" borderId="56" xfId="0" applyNumberFormat="1" applyFont="1" applyFill="1" applyBorder="1" applyAlignment="1">
      <alignment horizontal="center"/>
    </xf>
    <xf numFmtId="2" fontId="45" fillId="59" borderId="50" xfId="0" applyNumberFormat="1" applyFont="1" applyFill="1" applyBorder="1" applyAlignment="1">
      <alignment horizontal="center"/>
    </xf>
    <xf numFmtId="2" fontId="45" fillId="59" borderId="55" xfId="0" applyNumberFormat="1" applyFont="1" applyFill="1" applyBorder="1" applyAlignment="1">
      <alignment horizontal="center"/>
    </xf>
    <xf numFmtId="2" fontId="45" fillId="0" borderId="53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0" fontId="55" fillId="0" borderId="5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2" fontId="54" fillId="0" borderId="76" xfId="0" applyNumberFormat="1" applyFont="1" applyBorder="1" applyAlignment="1">
      <alignment horizontal="center" vertical="center"/>
    </xf>
    <xf numFmtId="2" fontId="54" fillId="0" borderId="74" xfId="0" applyNumberFormat="1" applyFont="1" applyBorder="1" applyAlignment="1">
      <alignment horizontal="center" vertical="center"/>
    </xf>
    <xf numFmtId="2" fontId="54" fillId="0" borderId="79" xfId="0" applyNumberFormat="1" applyFont="1" applyBorder="1" applyAlignment="1">
      <alignment horizontal="center" vertical="center"/>
    </xf>
    <xf numFmtId="0" fontId="70" fillId="0" borderId="88" xfId="0" applyFont="1" applyBorder="1" applyAlignment="1">
      <alignment horizontal="right" vertical="center"/>
    </xf>
    <xf numFmtId="0" fontId="70" fillId="0" borderId="90" xfId="0" applyFont="1" applyBorder="1" applyAlignment="1">
      <alignment horizontal="center" vertical="center"/>
    </xf>
    <xf numFmtId="0" fontId="70" fillId="0" borderId="91" xfId="0" applyFont="1" applyBorder="1" applyAlignment="1">
      <alignment horizontal="center" vertical="center"/>
    </xf>
    <xf numFmtId="0" fontId="70" fillId="0" borderId="92" xfId="0" applyFont="1" applyBorder="1" applyAlignment="1">
      <alignment horizontal="center" vertical="center"/>
    </xf>
    <xf numFmtId="0" fontId="70" fillId="0" borderId="95" xfId="2" applyFont="1" applyFill="1" applyBorder="1" applyAlignment="1">
      <alignment horizontal="center" vertical="center"/>
    </xf>
    <xf numFmtId="0" fontId="70" fillId="0" borderId="96" xfId="2" applyFont="1" applyFill="1" applyBorder="1" applyAlignment="1">
      <alignment horizontal="center" vertical="center"/>
    </xf>
    <xf numFmtId="0" fontId="69" fillId="0" borderId="88" xfId="0" applyFont="1" applyBorder="1" applyAlignment="1">
      <alignment horizontal="right" vertical="center"/>
    </xf>
    <xf numFmtId="0" fontId="69" fillId="0" borderId="90" xfId="0" applyFont="1" applyBorder="1" applyAlignment="1">
      <alignment horizontal="center" vertical="center"/>
    </xf>
    <xf numFmtId="0" fontId="69" fillId="0" borderId="91" xfId="0" applyFont="1" applyBorder="1" applyAlignment="1">
      <alignment horizontal="center" vertical="center"/>
    </xf>
    <xf numFmtId="0" fontId="69" fillId="0" borderId="92" xfId="0" applyFont="1" applyBorder="1" applyAlignment="1">
      <alignment horizontal="center" vertical="center"/>
    </xf>
    <xf numFmtId="0" fontId="72" fillId="0" borderId="95" xfId="0" applyFont="1" applyFill="1" applyBorder="1" applyAlignment="1">
      <alignment horizontal="center" vertical="center"/>
    </xf>
    <xf numFmtId="0" fontId="72" fillId="0" borderId="96" xfId="0" applyFont="1" applyFill="1" applyBorder="1" applyAlignment="1">
      <alignment horizontal="center" vertical="center"/>
    </xf>
    <xf numFmtId="0" fontId="72" fillId="0" borderId="95" xfId="2" applyFont="1" applyFill="1" applyBorder="1" applyAlignment="1">
      <alignment horizontal="center" vertical="center"/>
    </xf>
    <xf numFmtId="0" fontId="72" fillId="0" borderId="96" xfId="2" applyFont="1" applyFill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50" fillId="0" borderId="34" xfId="0" applyNumberFormat="1" applyFont="1" applyBorder="1" applyAlignment="1">
      <alignment horizontal="center" vertical="center"/>
    </xf>
    <xf numFmtId="2" fontId="50" fillId="0" borderId="35" xfId="0" applyNumberFormat="1" applyFont="1" applyBorder="1" applyAlignment="1">
      <alignment horizontal="center" vertical="center"/>
    </xf>
    <xf numFmtId="2" fontId="50" fillId="0" borderId="33" xfId="0" applyNumberFormat="1" applyFont="1" applyBorder="1" applyAlignment="1">
      <alignment horizontal="center" vertical="center"/>
    </xf>
    <xf numFmtId="2" fontId="50" fillId="0" borderId="84" xfId="0" applyNumberFormat="1" applyFont="1" applyBorder="1" applyAlignment="1">
      <alignment horizontal="center" vertical="center"/>
    </xf>
    <xf numFmtId="2" fontId="50" fillId="0" borderId="83" xfId="0" applyNumberFormat="1" applyFont="1" applyBorder="1" applyAlignment="1">
      <alignment horizontal="center" vertical="center"/>
    </xf>
    <xf numFmtId="2" fontId="50" fillId="0" borderId="79" xfId="0" applyNumberFormat="1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2" fontId="50" fillId="0" borderId="73" xfId="0" applyNumberFormat="1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2" fontId="50" fillId="0" borderId="44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0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1037166</xdr:colOff>
      <xdr:row>0</xdr:row>
      <xdr:rowOff>0</xdr:rowOff>
    </xdr:from>
    <xdr:to>
      <xdr:col>13</xdr:col>
      <xdr:colOff>1796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54297" cy="87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1409700</xdr:colOff>
      <xdr:row>0</xdr:row>
      <xdr:rowOff>9525</xdr:rowOff>
    </xdr:from>
    <xdr:to>
      <xdr:col>13</xdr:col>
      <xdr:colOff>1356102</xdr:colOff>
      <xdr:row>1</xdr:row>
      <xdr:rowOff>101030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5"/>
          <a:ext cx="1375152" cy="339155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62</xdr:row>
      <xdr:rowOff>228253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62</xdr:row>
      <xdr:rowOff>228253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62</xdr:row>
      <xdr:rowOff>228253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61</xdr:row>
      <xdr:rowOff>0</xdr:rowOff>
    </xdr:from>
    <xdr:to>
      <xdr:col>13</xdr:col>
      <xdr:colOff>685925</xdr:colOff>
      <xdr:row>62</xdr:row>
      <xdr:rowOff>256828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62</xdr:row>
      <xdr:rowOff>28228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62</xdr:row>
      <xdr:rowOff>28228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62</xdr:row>
      <xdr:rowOff>28228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62</xdr:row>
      <xdr:rowOff>228253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61</xdr:row>
      <xdr:rowOff>0</xdr:rowOff>
    </xdr:from>
    <xdr:to>
      <xdr:col>13</xdr:col>
      <xdr:colOff>1028825</xdr:colOff>
      <xdr:row>62</xdr:row>
      <xdr:rowOff>228253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917452</xdr:colOff>
      <xdr:row>44</xdr:row>
      <xdr:rowOff>38101</xdr:rowOff>
    </xdr:from>
    <xdr:to>
      <xdr:col>13</xdr:col>
      <xdr:colOff>1362487</xdr:colOff>
      <xdr:row>45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6388" y="7877176"/>
          <a:ext cx="445035" cy="33337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76</xdr:row>
      <xdr:rowOff>142528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76</xdr:row>
      <xdr:rowOff>142528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76</xdr:row>
      <xdr:rowOff>142528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72</xdr:row>
      <xdr:rowOff>0</xdr:rowOff>
    </xdr:from>
    <xdr:to>
      <xdr:col>13</xdr:col>
      <xdr:colOff>685925</xdr:colOff>
      <xdr:row>76</xdr:row>
      <xdr:rowOff>171103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74</xdr:row>
      <xdr:rowOff>152053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74</xdr:row>
      <xdr:rowOff>152053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74</xdr:row>
      <xdr:rowOff>152053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76</xdr:row>
      <xdr:rowOff>142528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76</xdr:row>
      <xdr:rowOff>142528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78</xdr:row>
      <xdr:rowOff>75853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78</xdr:row>
      <xdr:rowOff>75853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78</xdr:row>
      <xdr:rowOff>75853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72</xdr:row>
      <xdr:rowOff>0</xdr:rowOff>
    </xdr:from>
    <xdr:to>
      <xdr:col>13</xdr:col>
      <xdr:colOff>685925</xdr:colOff>
      <xdr:row>78</xdr:row>
      <xdr:rowOff>104428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75</xdr:row>
      <xdr:rowOff>104428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75</xdr:row>
      <xdr:rowOff>104428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75</xdr:row>
      <xdr:rowOff>104428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78</xdr:row>
      <xdr:rowOff>75853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72</xdr:row>
      <xdr:rowOff>0</xdr:rowOff>
    </xdr:from>
    <xdr:to>
      <xdr:col>13</xdr:col>
      <xdr:colOff>1028825</xdr:colOff>
      <xdr:row>78</xdr:row>
      <xdr:rowOff>75853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72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33302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72</xdr:row>
      <xdr:rowOff>0</xdr:rowOff>
    </xdr:from>
    <xdr:ext cx="2242" cy="5616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04203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72</xdr:row>
      <xdr:rowOff>0</xdr:rowOff>
    </xdr:from>
    <xdr:ext cx="2242" cy="533053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9525</xdr:rowOff>
    </xdr:from>
    <xdr:to>
      <xdr:col>5</xdr:col>
      <xdr:colOff>1295400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85725" y="9525"/>
          <a:ext cx="1714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rightToLeft="1" tabSelected="1" zoomScale="90" zoomScaleNormal="90" workbookViewId="0">
      <selection activeCell="K20" sqref="K20:M24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6" max="6" width="11.28515625" customWidth="1"/>
    <col min="7" max="7" width="12.42578125" customWidth="1"/>
    <col min="8" max="8" width="10.140625" customWidth="1"/>
    <col min="9" max="9" width="9.140625" customWidth="1"/>
    <col min="10" max="10" width="7.85546875" customWidth="1"/>
    <col min="11" max="11" width="9.140625" customWidth="1"/>
    <col min="12" max="12" width="13.5703125" customWidth="1"/>
    <col min="13" max="13" width="29.85546875" customWidth="1"/>
  </cols>
  <sheetData>
    <row r="1" spans="1:16" s="2" customFormat="1" ht="23.25" customHeight="1">
      <c r="A1" s="142" t="s">
        <v>0</v>
      </c>
      <c r="B1" s="143"/>
      <c r="C1" s="1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s="2" customFormat="1" ht="26.25" customHeight="1">
      <c r="A2" s="149" t="s">
        <v>310</v>
      </c>
      <c r="B2" s="149"/>
      <c r="C2" s="150"/>
      <c r="D2" s="148" t="s">
        <v>311</v>
      </c>
      <c r="E2" s="149"/>
      <c r="F2" s="150"/>
      <c r="G2" s="44"/>
      <c r="H2" s="44"/>
      <c r="I2" s="44"/>
      <c r="J2" s="44"/>
      <c r="K2" s="44"/>
      <c r="L2" s="44"/>
      <c r="M2" s="44"/>
    </row>
    <row r="3" spans="1:16" s="2" customFormat="1" ht="21.75" customHeight="1">
      <c r="A3" s="140" t="s">
        <v>197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45"/>
      <c r="M3" s="43"/>
    </row>
    <row r="4" spans="1:16" s="7" customFormat="1" ht="34.5" customHeight="1">
      <c r="A4" s="5" t="s">
        <v>2</v>
      </c>
      <c r="B4" s="159">
        <f>'نشرة التداول'!M83</f>
        <v>808977235</v>
      </c>
      <c r="C4" s="158"/>
      <c r="D4" s="42"/>
      <c r="E4" s="44"/>
      <c r="F4" s="44"/>
      <c r="G4" s="44"/>
      <c r="H4" s="44"/>
      <c r="I4" s="44"/>
      <c r="J4" s="148" t="s">
        <v>5</v>
      </c>
      <c r="K4" s="149"/>
      <c r="L4" s="150"/>
      <c r="M4" s="54">
        <v>103</v>
      </c>
      <c r="O4" s="60"/>
    </row>
    <row r="5" spans="1:16" s="7" customFormat="1" ht="34.5" customHeight="1">
      <c r="A5" s="41" t="s">
        <v>1</v>
      </c>
      <c r="B5" s="157">
        <f>'نشرة التداول'!N83</f>
        <v>833236903.05000007</v>
      </c>
      <c r="C5" s="158"/>
      <c r="D5" s="42"/>
      <c r="E5" s="44"/>
      <c r="F5" s="44"/>
      <c r="G5" s="44"/>
      <c r="H5" s="44"/>
      <c r="I5" s="46"/>
      <c r="J5" s="151" t="s">
        <v>6</v>
      </c>
      <c r="K5" s="152"/>
      <c r="L5" s="153"/>
      <c r="M5" s="54">
        <v>43</v>
      </c>
      <c r="N5" s="60"/>
      <c r="O5" s="60"/>
      <c r="P5" s="60"/>
    </row>
    <row r="6" spans="1:16" s="7" customFormat="1" ht="34.5" customHeight="1">
      <c r="A6" s="58" t="s">
        <v>3</v>
      </c>
      <c r="B6" s="70">
        <f>'نشرة التداول'!L83</f>
        <v>602</v>
      </c>
      <c r="C6" s="156"/>
      <c r="D6" s="155"/>
      <c r="E6" s="44"/>
      <c r="F6" s="44"/>
      <c r="G6" s="44"/>
      <c r="H6" s="44"/>
      <c r="I6" s="46"/>
      <c r="J6" s="1" t="s">
        <v>7</v>
      </c>
      <c r="K6" s="44"/>
      <c r="L6" s="44"/>
      <c r="M6" s="55">
        <v>10</v>
      </c>
      <c r="N6" s="60"/>
      <c r="O6" s="60"/>
      <c r="P6" s="60"/>
    </row>
    <row r="7" spans="1:16" s="7" customFormat="1" ht="34.5" customHeight="1">
      <c r="A7" s="5" t="s">
        <v>149</v>
      </c>
      <c r="B7" s="59">
        <v>582.85</v>
      </c>
      <c r="C7" s="154" t="s">
        <v>135</v>
      </c>
      <c r="D7" s="155"/>
      <c r="E7" s="44"/>
      <c r="F7" s="44"/>
      <c r="G7" s="44"/>
      <c r="H7" s="44"/>
      <c r="I7" s="46"/>
      <c r="J7" s="1" t="s">
        <v>8</v>
      </c>
      <c r="K7" s="44"/>
      <c r="L7" s="44"/>
      <c r="M7" s="56">
        <v>15</v>
      </c>
      <c r="N7" s="60"/>
      <c r="O7" s="60"/>
      <c r="P7" s="82"/>
    </row>
    <row r="8" spans="1:16" s="7" customFormat="1" ht="34.5" customHeight="1">
      <c r="A8" s="5" t="s">
        <v>150</v>
      </c>
      <c r="B8" s="59">
        <v>583.46</v>
      </c>
      <c r="C8" s="154" t="s">
        <v>135</v>
      </c>
      <c r="D8" s="155"/>
      <c r="E8" s="44"/>
      <c r="F8" s="44"/>
      <c r="G8" s="44"/>
      <c r="H8" s="44"/>
      <c r="I8" s="46"/>
      <c r="J8" s="1" t="s">
        <v>9</v>
      </c>
      <c r="K8" s="44"/>
      <c r="L8" s="44"/>
      <c r="M8" s="56">
        <v>1</v>
      </c>
      <c r="N8" s="60"/>
      <c r="O8" s="83"/>
    </row>
    <row r="9" spans="1:16" s="7" customFormat="1" ht="34.5" customHeight="1">
      <c r="A9" s="5" t="s">
        <v>4</v>
      </c>
      <c r="B9" s="105">
        <v>-0.1</v>
      </c>
      <c r="C9" s="154"/>
      <c r="D9" s="155"/>
      <c r="E9" s="44"/>
      <c r="F9" s="44"/>
      <c r="G9" s="44"/>
      <c r="H9" s="44"/>
      <c r="I9" s="46"/>
      <c r="J9" s="160" t="s">
        <v>229</v>
      </c>
      <c r="K9" s="161"/>
      <c r="L9" s="162"/>
      <c r="M9" s="54">
        <v>3</v>
      </c>
      <c r="N9" s="60"/>
      <c r="O9" s="60"/>
      <c r="P9" s="60"/>
    </row>
    <row r="10" spans="1:16" s="7" customFormat="1" ht="34.5" customHeight="1">
      <c r="A10" s="5" t="s">
        <v>160</v>
      </c>
      <c r="B10" s="105">
        <f>B7-B8</f>
        <v>-0.61000000000001364</v>
      </c>
      <c r="C10" s="154" t="s">
        <v>135</v>
      </c>
      <c r="D10" s="155"/>
      <c r="E10" s="44"/>
      <c r="F10" s="44"/>
      <c r="G10" s="44"/>
      <c r="H10" s="45"/>
      <c r="I10" s="49"/>
      <c r="J10" s="99" t="s">
        <v>10</v>
      </c>
      <c r="K10" s="45"/>
      <c r="L10" s="45"/>
      <c r="M10" s="57">
        <v>56</v>
      </c>
      <c r="N10" s="60"/>
      <c r="O10" s="60"/>
    </row>
    <row r="11" spans="1:16" ht="23.25" customHeight="1">
      <c r="A11" s="145" t="s">
        <v>138</v>
      </c>
      <c r="B11" s="146"/>
      <c r="C11" s="146"/>
      <c r="D11" s="146"/>
      <c r="E11" s="146"/>
      <c r="F11" s="147"/>
      <c r="G11" s="25"/>
      <c r="H11" s="145" t="s">
        <v>139</v>
      </c>
      <c r="I11" s="146"/>
      <c r="J11" s="146"/>
      <c r="K11" s="146"/>
      <c r="L11" s="146"/>
      <c r="M11" s="147"/>
      <c r="N11" s="60"/>
      <c r="O11" s="60"/>
    </row>
    <row r="12" spans="1:16" ht="17.45" customHeight="1">
      <c r="A12" s="26" t="s">
        <v>28</v>
      </c>
      <c r="B12" s="27" t="s">
        <v>140</v>
      </c>
      <c r="C12" s="28" t="s">
        <v>141</v>
      </c>
      <c r="D12" s="121" t="s">
        <v>35</v>
      </c>
      <c r="E12" s="122"/>
      <c r="F12" s="123"/>
      <c r="G12" s="29"/>
      <c r="H12" s="133" t="s">
        <v>28</v>
      </c>
      <c r="I12" s="134"/>
      <c r="J12" s="135"/>
      <c r="K12" s="50" t="s">
        <v>140</v>
      </c>
      <c r="L12" s="50" t="s">
        <v>20</v>
      </c>
      <c r="M12" s="50" t="s">
        <v>35</v>
      </c>
      <c r="N12" s="60"/>
    </row>
    <row r="13" spans="1:16" ht="17.45" customHeight="1">
      <c r="A13" s="88" t="s">
        <v>306</v>
      </c>
      <c r="B13" s="89">
        <v>0.97</v>
      </c>
      <c r="C13" s="93">
        <v>14.12</v>
      </c>
      <c r="D13" s="121">
        <v>21428075</v>
      </c>
      <c r="E13" s="122">
        <v>21428075</v>
      </c>
      <c r="F13" s="123">
        <v>21428075</v>
      </c>
      <c r="G13" s="31"/>
      <c r="H13" s="124" t="s">
        <v>273</v>
      </c>
      <c r="I13" s="125" t="s">
        <v>273</v>
      </c>
      <c r="J13" s="126" t="s">
        <v>273</v>
      </c>
      <c r="K13" s="95">
        <v>0.64</v>
      </c>
      <c r="L13" s="96">
        <v>-8.57</v>
      </c>
      <c r="M13" s="92">
        <v>4475000</v>
      </c>
    </row>
    <row r="14" spans="1:16" ht="17.45" customHeight="1">
      <c r="A14" s="88" t="s">
        <v>199</v>
      </c>
      <c r="B14" s="89">
        <v>0.21</v>
      </c>
      <c r="C14" s="93">
        <v>10.53</v>
      </c>
      <c r="D14" s="121">
        <v>179084946</v>
      </c>
      <c r="E14" s="122">
        <v>179084946</v>
      </c>
      <c r="F14" s="123">
        <v>179084946</v>
      </c>
      <c r="G14" s="31"/>
      <c r="H14" s="124" t="s">
        <v>165</v>
      </c>
      <c r="I14" s="125" t="s">
        <v>165</v>
      </c>
      <c r="J14" s="126" t="s">
        <v>165</v>
      </c>
      <c r="K14" s="95">
        <v>0.9</v>
      </c>
      <c r="L14" s="96">
        <v>-7.22</v>
      </c>
      <c r="M14" s="92">
        <v>20750000</v>
      </c>
    </row>
    <row r="15" spans="1:16" ht="17.45" customHeight="1">
      <c r="A15" s="88" t="s">
        <v>62</v>
      </c>
      <c r="B15" s="89">
        <v>0.14000000000000001</v>
      </c>
      <c r="C15" s="93">
        <v>7.69</v>
      </c>
      <c r="D15" s="121">
        <v>218369581</v>
      </c>
      <c r="E15" s="122">
        <v>218369581</v>
      </c>
      <c r="F15" s="123">
        <v>218369581</v>
      </c>
      <c r="G15" s="31"/>
      <c r="H15" s="124" t="s">
        <v>263</v>
      </c>
      <c r="I15" s="125" t="s">
        <v>263</v>
      </c>
      <c r="J15" s="126" t="s">
        <v>263</v>
      </c>
      <c r="K15" s="95">
        <v>0.19</v>
      </c>
      <c r="L15" s="96">
        <v>-5</v>
      </c>
      <c r="M15" s="92">
        <v>29875000</v>
      </c>
    </row>
    <row r="16" spans="1:16" ht="17.45" customHeight="1">
      <c r="A16" s="88" t="s">
        <v>281</v>
      </c>
      <c r="B16" s="89">
        <v>0.42</v>
      </c>
      <c r="C16" s="93">
        <v>5</v>
      </c>
      <c r="D16" s="121">
        <v>1100361</v>
      </c>
      <c r="E16" s="122">
        <v>1100361</v>
      </c>
      <c r="F16" s="123">
        <v>1100361</v>
      </c>
      <c r="G16" s="31"/>
      <c r="H16" s="124" t="s">
        <v>283</v>
      </c>
      <c r="I16" s="125" t="s">
        <v>283</v>
      </c>
      <c r="J16" s="126" t="s">
        <v>283</v>
      </c>
      <c r="K16" s="95">
        <v>0.2</v>
      </c>
      <c r="L16" s="96">
        <v>-4.76</v>
      </c>
      <c r="M16" s="92">
        <v>60300000</v>
      </c>
    </row>
    <row r="17" spans="1:13" ht="17.45" customHeight="1">
      <c r="A17" s="94" t="s">
        <v>54</v>
      </c>
      <c r="B17" s="89">
        <v>0.33</v>
      </c>
      <c r="C17" s="93">
        <v>3.13</v>
      </c>
      <c r="D17" s="121">
        <v>7010000</v>
      </c>
      <c r="E17" s="122">
        <v>7010000</v>
      </c>
      <c r="F17" s="123">
        <v>7010000</v>
      </c>
      <c r="G17" s="31"/>
      <c r="H17" s="124" t="s">
        <v>76</v>
      </c>
      <c r="I17" s="125" t="s">
        <v>76</v>
      </c>
      <c r="J17" s="126" t="s">
        <v>76</v>
      </c>
      <c r="K17" s="95">
        <v>8.6</v>
      </c>
      <c r="L17" s="96">
        <v>-2.82</v>
      </c>
      <c r="M17" s="92">
        <v>460000</v>
      </c>
    </row>
    <row r="18" spans="1:13" ht="25.5" customHeight="1">
      <c r="A18" s="136" t="s">
        <v>142</v>
      </c>
      <c r="B18" s="136"/>
      <c r="C18" s="136"/>
      <c r="D18" s="136"/>
      <c r="E18" s="136"/>
      <c r="F18" s="136"/>
      <c r="G18" s="32"/>
      <c r="H18" s="136" t="s">
        <v>143</v>
      </c>
      <c r="I18" s="136"/>
      <c r="J18" s="136"/>
      <c r="K18" s="136"/>
      <c r="L18" s="136"/>
      <c r="M18" s="136"/>
    </row>
    <row r="19" spans="1:13" ht="18" customHeight="1">
      <c r="A19" s="26" t="s">
        <v>28</v>
      </c>
      <c r="B19" s="27" t="s">
        <v>140</v>
      </c>
      <c r="C19" s="28" t="s">
        <v>141</v>
      </c>
      <c r="D19" s="121" t="s">
        <v>35</v>
      </c>
      <c r="E19" s="122"/>
      <c r="F19" s="123"/>
      <c r="G19" s="29"/>
      <c r="H19" s="137" t="s">
        <v>28</v>
      </c>
      <c r="I19" s="138"/>
      <c r="J19" s="139"/>
      <c r="K19" s="30" t="s">
        <v>140</v>
      </c>
      <c r="L19" s="30" t="s">
        <v>20</v>
      </c>
      <c r="M19" s="30" t="s">
        <v>1</v>
      </c>
    </row>
    <row r="20" spans="1:13" ht="18" customHeight="1">
      <c r="A20" s="13" t="s">
        <v>62</v>
      </c>
      <c r="B20" s="95">
        <v>0.14000000000000001</v>
      </c>
      <c r="C20" s="106">
        <v>7.69</v>
      </c>
      <c r="D20" s="121">
        <v>218369581</v>
      </c>
      <c r="E20" s="122">
        <v>218369581</v>
      </c>
      <c r="F20" s="123">
        <v>218369581</v>
      </c>
      <c r="G20" s="63"/>
      <c r="H20" s="124" t="s">
        <v>88</v>
      </c>
      <c r="I20" s="125" t="s">
        <v>88</v>
      </c>
      <c r="J20" s="126" t="s">
        <v>88</v>
      </c>
      <c r="K20" s="89">
        <v>29</v>
      </c>
      <c r="L20" s="90">
        <v>0</v>
      </c>
      <c r="M20" s="91">
        <v>150555000</v>
      </c>
    </row>
    <row r="21" spans="1:13" ht="18" customHeight="1">
      <c r="A21" s="36" t="s">
        <v>199</v>
      </c>
      <c r="B21" s="95">
        <v>0.21</v>
      </c>
      <c r="C21" s="106">
        <v>10.53</v>
      </c>
      <c r="D21" s="121">
        <v>179084946</v>
      </c>
      <c r="E21" s="122">
        <v>179084946</v>
      </c>
      <c r="F21" s="123">
        <v>179084946</v>
      </c>
      <c r="G21" s="63"/>
      <c r="H21" s="124" t="s">
        <v>158</v>
      </c>
      <c r="I21" s="125" t="s">
        <v>158</v>
      </c>
      <c r="J21" s="126" t="s">
        <v>158</v>
      </c>
      <c r="K21" s="89">
        <v>13.3</v>
      </c>
      <c r="L21" s="90">
        <v>0</v>
      </c>
      <c r="M21" s="91">
        <v>107189700.8</v>
      </c>
    </row>
    <row r="22" spans="1:13" ht="18" customHeight="1">
      <c r="A22" s="13" t="s">
        <v>283</v>
      </c>
      <c r="B22" s="95">
        <v>0.2</v>
      </c>
      <c r="C22" s="106">
        <v>-4.76</v>
      </c>
      <c r="D22" s="121">
        <v>60300000</v>
      </c>
      <c r="E22" s="122">
        <v>60300000</v>
      </c>
      <c r="F22" s="123">
        <v>60300000</v>
      </c>
      <c r="G22" s="63"/>
      <c r="H22" s="124" t="s">
        <v>91</v>
      </c>
      <c r="I22" s="125" t="s">
        <v>91</v>
      </c>
      <c r="J22" s="126" t="s">
        <v>91</v>
      </c>
      <c r="K22" s="89">
        <v>8.19</v>
      </c>
      <c r="L22" s="90">
        <v>-1.33</v>
      </c>
      <c r="M22" s="91">
        <v>74188878.620000005</v>
      </c>
    </row>
    <row r="23" spans="1:13" ht="18" customHeight="1">
      <c r="A23" s="13" t="s">
        <v>271</v>
      </c>
      <c r="B23" s="95">
        <v>1.25</v>
      </c>
      <c r="C23" s="106">
        <v>0</v>
      </c>
      <c r="D23" s="121">
        <v>55835392</v>
      </c>
      <c r="E23" s="122">
        <v>55835392</v>
      </c>
      <c r="F23" s="123">
        <v>55835392</v>
      </c>
      <c r="G23" s="63"/>
      <c r="H23" s="124" t="s">
        <v>271</v>
      </c>
      <c r="I23" s="125" t="s">
        <v>271</v>
      </c>
      <c r="J23" s="126" t="s">
        <v>271</v>
      </c>
      <c r="K23" s="89">
        <v>1.25</v>
      </c>
      <c r="L23" s="90">
        <v>0</v>
      </c>
      <c r="M23" s="91">
        <v>69253478.689999998</v>
      </c>
    </row>
    <row r="24" spans="1:13" ht="18" customHeight="1">
      <c r="A24" s="100" t="s">
        <v>104</v>
      </c>
      <c r="B24" s="107">
        <v>0.62</v>
      </c>
      <c r="C24" s="108">
        <v>0</v>
      </c>
      <c r="D24" s="121">
        <v>37000000</v>
      </c>
      <c r="E24" s="122">
        <v>37000000</v>
      </c>
      <c r="F24" s="123">
        <v>37000000</v>
      </c>
      <c r="G24" s="63"/>
      <c r="H24" s="124" t="s">
        <v>65</v>
      </c>
      <c r="I24" s="125" t="s">
        <v>65</v>
      </c>
      <c r="J24" s="126" t="s">
        <v>65</v>
      </c>
      <c r="K24" s="101">
        <v>3.52</v>
      </c>
      <c r="L24" s="102">
        <v>-1.68</v>
      </c>
      <c r="M24" s="103">
        <v>61462508.399999999</v>
      </c>
    </row>
    <row r="25" spans="1:13" s="7" customFormat="1" ht="30" customHeight="1">
      <c r="A25" s="104" t="s">
        <v>280</v>
      </c>
      <c r="B25" s="132" t="s">
        <v>301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ht="21" customHeight="1">
      <c r="A26" s="128" t="s">
        <v>144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3" ht="17.25" customHeight="1">
      <c r="A27" s="129" t="s">
        <v>145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</row>
    <row r="28" spans="1:13" ht="18" customHeight="1">
      <c r="A28" s="127" t="s">
        <v>146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</sheetData>
  <mergeCells count="46">
    <mergeCell ref="D20:F20"/>
    <mergeCell ref="H20:J20"/>
    <mergeCell ref="D21:F21"/>
    <mergeCell ref="H21:J21"/>
    <mergeCell ref="D22:F22"/>
    <mergeCell ref="H22:J22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D23:F23"/>
    <mergeCell ref="H23:J23"/>
    <mergeCell ref="A28:M28"/>
    <mergeCell ref="D24:F24"/>
    <mergeCell ref="H24:J24"/>
    <mergeCell ref="A26:M26"/>
    <mergeCell ref="A27:M27"/>
    <mergeCell ref="B25:M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3"/>
  <sheetViews>
    <sheetView rightToLeft="1" topLeftCell="A34" workbookViewId="0">
      <selection activeCell="G48" sqref="G48"/>
    </sheetView>
  </sheetViews>
  <sheetFormatPr defaultColWidth="9" defaultRowHeight="19.5" customHeight="1"/>
  <cols>
    <col min="1" max="1" width="1.28515625" style="33" customWidth="1"/>
    <col min="2" max="2" width="22.28515625" style="33" customWidth="1"/>
    <col min="3" max="3" width="7.42578125" style="33" customWidth="1"/>
    <col min="4" max="7" width="8.7109375" style="33" customWidth="1"/>
    <col min="8" max="8" width="10.28515625" style="33" bestFit="1" customWidth="1"/>
    <col min="9" max="11" width="8.7109375" style="33" customWidth="1"/>
    <col min="12" max="12" width="11.140625" style="33" customWidth="1"/>
    <col min="13" max="13" width="21.42578125" style="33" customWidth="1"/>
    <col min="14" max="14" width="20.7109375" style="33" customWidth="1"/>
    <col min="15" max="16384" width="9" style="33"/>
  </cols>
  <sheetData>
    <row r="1" spans="2:15" ht="19.5" customHeight="1">
      <c r="B1" s="181" t="s">
        <v>308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2:15" ht="29.25" customHeight="1">
      <c r="B2" s="34" t="s">
        <v>11</v>
      </c>
      <c r="C2" s="35" t="s">
        <v>12</v>
      </c>
      <c r="D2" s="35" t="s">
        <v>13</v>
      </c>
      <c r="E2" s="35" t="s">
        <v>14</v>
      </c>
      <c r="F2" s="35" t="s">
        <v>15</v>
      </c>
      <c r="G2" s="35" t="s">
        <v>16</v>
      </c>
      <c r="H2" s="35" t="s">
        <v>17</v>
      </c>
      <c r="I2" s="35" t="s">
        <v>18</v>
      </c>
      <c r="J2" s="35" t="s">
        <v>19</v>
      </c>
      <c r="K2" s="35" t="s">
        <v>20</v>
      </c>
      <c r="L2" s="35" t="s">
        <v>3</v>
      </c>
      <c r="M2" s="35" t="s">
        <v>2</v>
      </c>
      <c r="N2" s="35" t="s">
        <v>1</v>
      </c>
    </row>
    <row r="3" spans="2:15" ht="14.1" customHeight="1">
      <c r="B3" s="193" t="s">
        <v>21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/>
    </row>
    <row r="4" spans="2:15" ht="14.1" customHeight="1">
      <c r="B4" s="13" t="s">
        <v>271</v>
      </c>
      <c r="C4" s="14" t="s">
        <v>272</v>
      </c>
      <c r="D4" s="38">
        <v>1.24</v>
      </c>
      <c r="E4" s="38">
        <v>1.25</v>
      </c>
      <c r="F4" s="38">
        <v>1.21</v>
      </c>
      <c r="G4" s="38">
        <v>1.24</v>
      </c>
      <c r="H4" s="38">
        <v>1.25</v>
      </c>
      <c r="I4" s="38">
        <v>1.25</v>
      </c>
      <c r="J4" s="38">
        <v>1.25</v>
      </c>
      <c r="K4" s="39">
        <v>0</v>
      </c>
      <c r="L4" s="40">
        <v>19</v>
      </c>
      <c r="M4" s="40">
        <v>55835392</v>
      </c>
      <c r="N4" s="40">
        <v>69253478.689999998</v>
      </c>
      <c r="O4" s="7"/>
    </row>
    <row r="5" spans="2:15" ht="14.1" customHeight="1">
      <c r="B5" s="13" t="s">
        <v>252</v>
      </c>
      <c r="C5" s="14" t="s">
        <v>253</v>
      </c>
      <c r="D5" s="38">
        <v>0.52</v>
      </c>
      <c r="E5" s="38">
        <v>0.53</v>
      </c>
      <c r="F5" s="38">
        <v>0.52</v>
      </c>
      <c r="G5" s="38">
        <v>0.52</v>
      </c>
      <c r="H5" s="38">
        <v>0.52</v>
      </c>
      <c r="I5" s="38">
        <v>0.52</v>
      </c>
      <c r="J5" s="38">
        <v>0.53</v>
      </c>
      <c r="K5" s="39">
        <v>-1.89</v>
      </c>
      <c r="L5" s="40">
        <v>11</v>
      </c>
      <c r="M5" s="40">
        <v>10250000</v>
      </c>
      <c r="N5" s="40">
        <v>5336000</v>
      </c>
      <c r="O5" s="7"/>
    </row>
    <row r="6" spans="2:15" ht="14.1" customHeight="1">
      <c r="B6" s="81" t="s">
        <v>281</v>
      </c>
      <c r="C6" s="85" t="s">
        <v>282</v>
      </c>
      <c r="D6" s="38">
        <v>0.42</v>
      </c>
      <c r="E6" s="38">
        <v>0.42</v>
      </c>
      <c r="F6" s="38">
        <v>0.42</v>
      </c>
      <c r="G6" s="38">
        <v>0.42</v>
      </c>
      <c r="H6" s="38">
        <v>0.4</v>
      </c>
      <c r="I6" s="38">
        <v>0.42</v>
      </c>
      <c r="J6" s="38">
        <v>0.4</v>
      </c>
      <c r="K6" s="39">
        <v>5</v>
      </c>
      <c r="L6" s="40">
        <v>2</v>
      </c>
      <c r="M6" s="40">
        <v>1100361</v>
      </c>
      <c r="N6" s="40">
        <v>462151.62</v>
      </c>
      <c r="O6" s="7"/>
    </row>
    <row r="7" spans="2:15" ht="14.1" customHeight="1">
      <c r="B7" s="36" t="s">
        <v>62</v>
      </c>
      <c r="C7" s="37" t="s">
        <v>63</v>
      </c>
      <c r="D7" s="38">
        <v>0.13</v>
      </c>
      <c r="E7" s="38">
        <v>0.14000000000000001</v>
      </c>
      <c r="F7" s="38">
        <v>0.13</v>
      </c>
      <c r="G7" s="38">
        <v>0.14000000000000001</v>
      </c>
      <c r="H7" s="38">
        <v>0.13</v>
      </c>
      <c r="I7" s="38">
        <v>0.14000000000000001</v>
      </c>
      <c r="J7" s="38">
        <v>0.13</v>
      </c>
      <c r="K7" s="39">
        <v>7.69</v>
      </c>
      <c r="L7" s="40">
        <v>30</v>
      </c>
      <c r="M7" s="40">
        <v>218369581</v>
      </c>
      <c r="N7" s="40">
        <v>30563045.530000001</v>
      </c>
      <c r="O7" s="7"/>
    </row>
    <row r="8" spans="2:15" ht="14.1" customHeight="1">
      <c r="B8" s="81" t="s">
        <v>263</v>
      </c>
      <c r="C8" s="85" t="s">
        <v>262</v>
      </c>
      <c r="D8" s="38">
        <v>0.2</v>
      </c>
      <c r="E8" s="38">
        <v>0.2</v>
      </c>
      <c r="F8" s="38">
        <v>0.19</v>
      </c>
      <c r="G8" s="38">
        <v>0.19</v>
      </c>
      <c r="H8" s="38">
        <v>0.19</v>
      </c>
      <c r="I8" s="38">
        <v>0.19</v>
      </c>
      <c r="J8" s="38">
        <v>0.2</v>
      </c>
      <c r="K8" s="39">
        <v>-5</v>
      </c>
      <c r="L8" s="40">
        <v>9</v>
      </c>
      <c r="M8" s="40">
        <v>29875000</v>
      </c>
      <c r="N8" s="40">
        <v>5706250</v>
      </c>
      <c r="O8" s="7"/>
    </row>
    <row r="9" spans="2:15" ht="14.1" customHeight="1">
      <c r="B9" s="13" t="s">
        <v>104</v>
      </c>
      <c r="C9" s="14" t="s">
        <v>105</v>
      </c>
      <c r="D9" s="38">
        <v>0.63</v>
      </c>
      <c r="E9" s="38">
        <v>0.63</v>
      </c>
      <c r="F9" s="38">
        <v>0.62</v>
      </c>
      <c r="G9" s="38">
        <v>0.63</v>
      </c>
      <c r="H9" s="38">
        <v>0.62</v>
      </c>
      <c r="I9" s="38">
        <v>0.62</v>
      </c>
      <c r="J9" s="38">
        <v>0.62</v>
      </c>
      <c r="K9" s="39">
        <v>0</v>
      </c>
      <c r="L9" s="40">
        <v>21</v>
      </c>
      <c r="M9" s="40">
        <v>37000000</v>
      </c>
      <c r="N9" s="40">
        <v>23290000</v>
      </c>
      <c r="O9" s="7"/>
    </row>
    <row r="10" spans="2:15" ht="14.1" customHeight="1">
      <c r="B10" s="47" t="s">
        <v>161</v>
      </c>
      <c r="C10" s="48" t="s">
        <v>162</v>
      </c>
      <c r="D10" s="38">
        <v>1.06</v>
      </c>
      <c r="E10" s="38">
        <v>1.07</v>
      </c>
      <c r="F10" s="38">
        <v>1.05</v>
      </c>
      <c r="G10" s="38">
        <v>1.06</v>
      </c>
      <c r="H10" s="38">
        <v>1.06</v>
      </c>
      <c r="I10" s="38">
        <v>1.05</v>
      </c>
      <c r="J10" s="38">
        <v>1.06</v>
      </c>
      <c r="K10" s="39">
        <v>-0.94</v>
      </c>
      <c r="L10" s="40">
        <v>17</v>
      </c>
      <c r="M10" s="40">
        <v>15252825</v>
      </c>
      <c r="N10" s="40">
        <v>16121174.5</v>
      </c>
    </row>
    <row r="11" spans="2:15" ht="14.1" customHeight="1">
      <c r="B11" s="81" t="s">
        <v>283</v>
      </c>
      <c r="C11" s="85" t="s">
        <v>284</v>
      </c>
      <c r="D11" s="38">
        <v>0.2</v>
      </c>
      <c r="E11" s="38">
        <v>0.21</v>
      </c>
      <c r="F11" s="38">
        <v>0.2</v>
      </c>
      <c r="G11" s="38">
        <v>0.2</v>
      </c>
      <c r="H11" s="38">
        <v>0.21</v>
      </c>
      <c r="I11" s="38">
        <v>0.2</v>
      </c>
      <c r="J11" s="38">
        <v>0.21</v>
      </c>
      <c r="K11" s="39">
        <v>-4.76</v>
      </c>
      <c r="L11" s="40">
        <v>10</v>
      </c>
      <c r="M11" s="40">
        <v>60300000</v>
      </c>
      <c r="N11" s="40">
        <v>12360000</v>
      </c>
    </row>
    <row r="12" spans="2:15" ht="14.1" customHeight="1">
      <c r="B12" s="166" t="s">
        <v>22</v>
      </c>
      <c r="C12" s="167"/>
      <c r="D12" s="168"/>
      <c r="E12" s="169"/>
      <c r="F12" s="169"/>
      <c r="G12" s="169"/>
      <c r="H12" s="169"/>
      <c r="I12" s="169"/>
      <c r="J12" s="169"/>
      <c r="K12" s="170"/>
      <c r="L12" s="40">
        <f>SUM(L4:L11)</f>
        <v>119</v>
      </c>
      <c r="M12" s="40">
        <f>SUM(M4:M11)</f>
        <v>427983159</v>
      </c>
      <c r="N12" s="40">
        <f>SUM(N4:N11)</f>
        <v>163092100.34</v>
      </c>
    </row>
    <row r="13" spans="2:15" ht="14.1" customHeight="1">
      <c r="B13" s="193" t="s">
        <v>38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</row>
    <row r="14" spans="2:15" ht="14.1" customHeight="1">
      <c r="B14" s="36" t="s">
        <v>97</v>
      </c>
      <c r="C14" s="37" t="s">
        <v>93</v>
      </c>
      <c r="D14" s="38">
        <v>7.41</v>
      </c>
      <c r="E14" s="38">
        <v>7.41</v>
      </c>
      <c r="F14" s="38">
        <v>7.4</v>
      </c>
      <c r="G14" s="38">
        <v>7.4</v>
      </c>
      <c r="H14" s="38">
        <v>7.4</v>
      </c>
      <c r="I14" s="38">
        <v>7.4</v>
      </c>
      <c r="J14" s="38">
        <v>7.4</v>
      </c>
      <c r="K14" s="39">
        <v>0</v>
      </c>
      <c r="L14" s="40">
        <v>20</v>
      </c>
      <c r="M14" s="40">
        <v>1904813</v>
      </c>
      <c r="N14" s="40">
        <v>14097871.199999999</v>
      </c>
    </row>
    <row r="15" spans="2:15" ht="10.5" customHeight="1">
      <c r="B15" s="166" t="s">
        <v>94</v>
      </c>
      <c r="C15" s="167"/>
      <c r="D15" s="168"/>
      <c r="E15" s="169"/>
      <c r="F15" s="169"/>
      <c r="G15" s="169"/>
      <c r="H15" s="169"/>
      <c r="I15" s="169"/>
      <c r="J15" s="169"/>
      <c r="K15" s="170"/>
      <c r="L15" s="40">
        <v>20</v>
      </c>
      <c r="M15" s="40">
        <v>1904813</v>
      </c>
      <c r="N15" s="40">
        <v>14097871.199999999</v>
      </c>
    </row>
    <row r="16" spans="2:15" ht="12" customHeight="1">
      <c r="B16" s="163" t="s">
        <v>23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5"/>
    </row>
    <row r="17" spans="2:15" ht="14.1" customHeight="1">
      <c r="B17" s="13" t="s">
        <v>285</v>
      </c>
      <c r="C17" s="14" t="s">
        <v>286</v>
      </c>
      <c r="D17" s="38">
        <v>27.5</v>
      </c>
      <c r="E17" s="38">
        <v>27.5</v>
      </c>
      <c r="F17" s="38">
        <v>27.5</v>
      </c>
      <c r="G17" s="38">
        <v>27.5</v>
      </c>
      <c r="H17" s="38">
        <v>27.6</v>
      </c>
      <c r="I17" s="38">
        <v>27.5</v>
      </c>
      <c r="J17" s="38">
        <v>27.6</v>
      </c>
      <c r="K17" s="39">
        <v>-0.36</v>
      </c>
      <c r="L17" s="40">
        <v>6</v>
      </c>
      <c r="M17" s="40">
        <v>250000</v>
      </c>
      <c r="N17" s="40">
        <v>6875000</v>
      </c>
    </row>
    <row r="18" spans="2:15" ht="14.1" customHeight="1">
      <c r="B18" s="13" t="s">
        <v>289</v>
      </c>
      <c r="C18" s="14" t="s">
        <v>290</v>
      </c>
      <c r="D18" s="38">
        <v>2.86</v>
      </c>
      <c r="E18" s="38">
        <v>3</v>
      </c>
      <c r="F18" s="38">
        <v>2.86</v>
      </c>
      <c r="G18" s="38">
        <v>2.92</v>
      </c>
      <c r="H18" s="38">
        <v>2.83</v>
      </c>
      <c r="I18" s="38">
        <v>2.95</v>
      </c>
      <c r="J18" s="38">
        <v>2.88</v>
      </c>
      <c r="K18" s="39">
        <v>2.4300000000000002</v>
      </c>
      <c r="L18" s="40">
        <v>83</v>
      </c>
      <c r="M18" s="40">
        <v>6852500</v>
      </c>
      <c r="N18" s="40">
        <v>19978800</v>
      </c>
    </row>
    <row r="19" spans="2:15" ht="14.1" customHeight="1">
      <c r="B19" s="13" t="s">
        <v>206</v>
      </c>
      <c r="C19" s="14" t="s">
        <v>207</v>
      </c>
      <c r="D19" s="38">
        <v>12</v>
      </c>
      <c r="E19" s="38">
        <v>12</v>
      </c>
      <c r="F19" s="38">
        <v>12</v>
      </c>
      <c r="G19" s="38">
        <v>12</v>
      </c>
      <c r="H19" s="38">
        <v>12</v>
      </c>
      <c r="I19" s="38">
        <v>12</v>
      </c>
      <c r="J19" s="38">
        <v>12</v>
      </c>
      <c r="K19" s="39">
        <v>0</v>
      </c>
      <c r="L19" s="40">
        <v>1</v>
      </c>
      <c r="M19" s="40">
        <v>5000</v>
      </c>
      <c r="N19" s="40">
        <v>60000</v>
      </c>
    </row>
    <row r="20" spans="2:15" ht="14.1" customHeight="1">
      <c r="B20" s="36" t="s">
        <v>91</v>
      </c>
      <c r="C20" s="37" t="s">
        <v>92</v>
      </c>
      <c r="D20" s="38">
        <v>8.17</v>
      </c>
      <c r="E20" s="38">
        <v>8.48</v>
      </c>
      <c r="F20" s="38">
        <v>8.17</v>
      </c>
      <c r="G20" s="38">
        <v>8.25</v>
      </c>
      <c r="H20" s="38">
        <v>8.3000000000000007</v>
      </c>
      <c r="I20" s="38">
        <v>8.19</v>
      </c>
      <c r="J20" s="38">
        <v>8.3000000000000007</v>
      </c>
      <c r="K20" s="39">
        <v>-1.33</v>
      </c>
      <c r="L20" s="40">
        <v>19</v>
      </c>
      <c r="M20" s="40">
        <v>8995000</v>
      </c>
      <c r="N20" s="40">
        <v>74188878.620000005</v>
      </c>
    </row>
    <row r="21" spans="2:15" ht="14.1" customHeight="1">
      <c r="B21" s="13" t="s">
        <v>273</v>
      </c>
      <c r="C21" s="14" t="s">
        <v>274</v>
      </c>
      <c r="D21" s="38">
        <v>0.6</v>
      </c>
      <c r="E21" s="38">
        <v>0.64</v>
      </c>
      <c r="F21" s="38">
        <v>0.6</v>
      </c>
      <c r="G21" s="38">
        <v>0.63</v>
      </c>
      <c r="H21" s="38">
        <v>0.7</v>
      </c>
      <c r="I21" s="38">
        <v>0.64</v>
      </c>
      <c r="J21" s="38">
        <v>0.7</v>
      </c>
      <c r="K21" s="39">
        <v>-8.57</v>
      </c>
      <c r="L21" s="40">
        <v>18</v>
      </c>
      <c r="M21" s="40">
        <v>4475000</v>
      </c>
      <c r="N21" s="40">
        <v>2824000</v>
      </c>
    </row>
    <row r="22" spans="2:15" ht="14.1" customHeight="1">
      <c r="B22" s="166" t="s">
        <v>71</v>
      </c>
      <c r="C22" s="167"/>
      <c r="D22" s="168"/>
      <c r="E22" s="169"/>
      <c r="F22" s="169"/>
      <c r="G22" s="169"/>
      <c r="H22" s="169"/>
      <c r="I22" s="169"/>
      <c r="J22" s="169"/>
      <c r="K22" s="170"/>
      <c r="L22" s="40">
        <f>SUM(L17:L21)</f>
        <v>127</v>
      </c>
      <c r="M22" s="40">
        <f>SUM(M17:M21)</f>
        <v>20577500</v>
      </c>
      <c r="N22" s="40">
        <f>SUM(N17:N21)</f>
        <v>103926678.62</v>
      </c>
    </row>
    <row r="23" spans="2:15" ht="14.1" customHeight="1">
      <c r="B23" s="193" t="s">
        <v>24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5"/>
    </row>
    <row r="24" spans="2:15" ht="14.1" customHeight="1">
      <c r="B24" s="13" t="s">
        <v>84</v>
      </c>
      <c r="C24" s="14" t="s">
        <v>83</v>
      </c>
      <c r="D24" s="38">
        <v>3.71</v>
      </c>
      <c r="E24" s="38">
        <v>3.71</v>
      </c>
      <c r="F24" s="38">
        <v>3.7</v>
      </c>
      <c r="G24" s="38">
        <v>3.71</v>
      </c>
      <c r="H24" s="38">
        <v>3.72</v>
      </c>
      <c r="I24" s="38">
        <v>3.7</v>
      </c>
      <c r="J24" s="38">
        <v>3.71</v>
      </c>
      <c r="K24" s="39">
        <v>-0.27</v>
      </c>
      <c r="L24" s="40">
        <v>45</v>
      </c>
      <c r="M24" s="40">
        <v>12578520</v>
      </c>
      <c r="N24" s="40">
        <v>46608135.25</v>
      </c>
      <c r="O24" s="7"/>
    </row>
    <row r="25" spans="2:15" ht="14.1" customHeight="1">
      <c r="B25" s="13" t="s">
        <v>165</v>
      </c>
      <c r="C25" s="14" t="s">
        <v>166</v>
      </c>
      <c r="D25" s="38">
        <v>0.97</v>
      </c>
      <c r="E25" s="38">
        <v>0.97</v>
      </c>
      <c r="F25" s="38">
        <v>0.9</v>
      </c>
      <c r="G25" s="38">
        <v>0.91</v>
      </c>
      <c r="H25" s="38">
        <v>0.95</v>
      </c>
      <c r="I25" s="38">
        <v>0.9</v>
      </c>
      <c r="J25" s="38">
        <v>0.97</v>
      </c>
      <c r="K25" s="39">
        <v>-7.22</v>
      </c>
      <c r="L25" s="40">
        <v>28</v>
      </c>
      <c r="M25" s="40">
        <v>20750000</v>
      </c>
      <c r="N25" s="40">
        <v>18977500</v>
      </c>
      <c r="O25" s="7"/>
    </row>
    <row r="26" spans="2:15" ht="14.1" customHeight="1">
      <c r="B26" s="13" t="s">
        <v>306</v>
      </c>
      <c r="C26" s="14" t="s">
        <v>307</v>
      </c>
      <c r="D26" s="38">
        <v>0.84</v>
      </c>
      <c r="E26" s="38">
        <v>0.97</v>
      </c>
      <c r="F26" s="38">
        <v>0.84</v>
      </c>
      <c r="G26" s="38">
        <v>0.95</v>
      </c>
      <c r="H26" s="38">
        <v>0.83</v>
      </c>
      <c r="I26" s="38">
        <v>0.97</v>
      </c>
      <c r="J26" s="38">
        <v>0.85</v>
      </c>
      <c r="K26" s="39">
        <v>14.12</v>
      </c>
      <c r="L26" s="40">
        <v>30</v>
      </c>
      <c r="M26" s="40">
        <v>21428075</v>
      </c>
      <c r="N26" s="40">
        <v>20256212.899999999</v>
      </c>
      <c r="O26" s="7"/>
    </row>
    <row r="27" spans="2:15" ht="14.1" customHeight="1">
      <c r="B27" s="13" t="s">
        <v>163</v>
      </c>
      <c r="C27" s="14" t="s">
        <v>164</v>
      </c>
      <c r="D27" s="38">
        <v>15</v>
      </c>
      <c r="E27" s="38">
        <v>15</v>
      </c>
      <c r="F27" s="38">
        <v>15</v>
      </c>
      <c r="G27" s="38">
        <v>15</v>
      </c>
      <c r="H27" s="38">
        <v>15</v>
      </c>
      <c r="I27" s="38">
        <v>15</v>
      </c>
      <c r="J27" s="38">
        <v>15</v>
      </c>
      <c r="K27" s="39">
        <v>0</v>
      </c>
      <c r="L27" s="40">
        <v>1</v>
      </c>
      <c r="M27" s="40">
        <v>331</v>
      </c>
      <c r="N27" s="40">
        <v>4965</v>
      </c>
      <c r="O27" s="7"/>
    </row>
    <row r="28" spans="2:15" ht="14.1" customHeight="1">
      <c r="B28" s="13" t="s">
        <v>189</v>
      </c>
      <c r="C28" s="14" t="s">
        <v>190</v>
      </c>
      <c r="D28" s="38">
        <v>2.2799999999999998</v>
      </c>
      <c r="E28" s="38">
        <v>2.2999999999999998</v>
      </c>
      <c r="F28" s="38">
        <v>2.2799999999999998</v>
      </c>
      <c r="G28" s="38">
        <v>2.29</v>
      </c>
      <c r="H28" s="38">
        <v>2.3199999999999998</v>
      </c>
      <c r="I28" s="38">
        <v>2.2999999999999998</v>
      </c>
      <c r="J28" s="38">
        <v>2.33</v>
      </c>
      <c r="K28" s="39">
        <v>-1.29</v>
      </c>
      <c r="L28" s="40">
        <v>3</v>
      </c>
      <c r="M28" s="40">
        <v>200000</v>
      </c>
      <c r="N28" s="40">
        <v>458500</v>
      </c>
      <c r="O28" s="7"/>
    </row>
    <row r="29" spans="2:15" ht="14.1" customHeight="1">
      <c r="B29" s="13" t="s">
        <v>69</v>
      </c>
      <c r="C29" s="14" t="s">
        <v>70</v>
      </c>
      <c r="D29" s="38">
        <v>1.47</v>
      </c>
      <c r="E29" s="38">
        <v>1.47</v>
      </c>
      <c r="F29" s="38">
        <v>1.47</v>
      </c>
      <c r="G29" s="38">
        <v>1.47</v>
      </c>
      <c r="H29" s="38">
        <v>1.45</v>
      </c>
      <c r="I29" s="38">
        <v>1.47</v>
      </c>
      <c r="J29" s="38">
        <v>1.45</v>
      </c>
      <c r="K29" s="39">
        <v>1.38</v>
      </c>
      <c r="L29" s="40">
        <v>2</v>
      </c>
      <c r="M29" s="40">
        <v>1000000</v>
      </c>
      <c r="N29" s="40">
        <v>1470000</v>
      </c>
      <c r="O29" s="7"/>
    </row>
    <row r="30" spans="2:15" ht="14.1" customHeight="1">
      <c r="B30" s="13" t="s">
        <v>85</v>
      </c>
      <c r="C30" s="14" t="s">
        <v>86</v>
      </c>
      <c r="D30" s="38">
        <v>1.66</v>
      </c>
      <c r="E30" s="38">
        <v>1.68</v>
      </c>
      <c r="F30" s="38">
        <v>1.66</v>
      </c>
      <c r="G30" s="38">
        <v>1.68</v>
      </c>
      <c r="H30" s="38">
        <v>1.68</v>
      </c>
      <c r="I30" s="38">
        <v>1.68</v>
      </c>
      <c r="J30" s="38">
        <v>1.68</v>
      </c>
      <c r="K30" s="39">
        <v>0</v>
      </c>
      <c r="L30" s="40">
        <v>8</v>
      </c>
      <c r="M30" s="40">
        <v>920000</v>
      </c>
      <c r="N30" s="40">
        <v>1544600</v>
      </c>
      <c r="O30" s="7"/>
    </row>
    <row r="31" spans="2:15" ht="14.1" customHeight="1">
      <c r="B31" s="13" t="s">
        <v>260</v>
      </c>
      <c r="C31" s="14" t="s">
        <v>261</v>
      </c>
      <c r="D31" s="38">
        <v>2.25</v>
      </c>
      <c r="E31" s="38">
        <v>2.25</v>
      </c>
      <c r="F31" s="38">
        <v>2.25</v>
      </c>
      <c r="G31" s="38">
        <v>2.25</v>
      </c>
      <c r="H31" s="38">
        <v>2.23</v>
      </c>
      <c r="I31" s="38">
        <v>2.25</v>
      </c>
      <c r="J31" s="38">
        <v>2.23</v>
      </c>
      <c r="K31" s="39">
        <v>0.9</v>
      </c>
      <c r="L31" s="40">
        <v>10</v>
      </c>
      <c r="M31" s="40">
        <v>1400000</v>
      </c>
      <c r="N31" s="40">
        <v>3150000</v>
      </c>
      <c r="O31" s="7"/>
    </row>
    <row r="32" spans="2:15" ht="14.1" customHeight="1">
      <c r="B32" s="13" t="s">
        <v>246</v>
      </c>
      <c r="C32" s="14" t="s">
        <v>247</v>
      </c>
      <c r="D32" s="38">
        <v>5.44</v>
      </c>
      <c r="E32" s="38">
        <v>5.44</v>
      </c>
      <c r="F32" s="38">
        <v>5.35</v>
      </c>
      <c r="G32" s="38">
        <v>5.39</v>
      </c>
      <c r="H32" s="38">
        <v>5.4</v>
      </c>
      <c r="I32" s="38">
        <v>5.35</v>
      </c>
      <c r="J32" s="38">
        <v>5.44</v>
      </c>
      <c r="K32" s="39">
        <v>-1.65</v>
      </c>
      <c r="L32" s="40">
        <v>8</v>
      </c>
      <c r="M32" s="40">
        <v>1470913</v>
      </c>
      <c r="N32" s="40">
        <v>7924666.7199999997</v>
      </c>
      <c r="O32" s="7"/>
    </row>
    <row r="33" spans="2:15" ht="14.1" customHeight="1">
      <c r="B33" s="166" t="s">
        <v>25</v>
      </c>
      <c r="C33" s="167"/>
      <c r="D33" s="168"/>
      <c r="E33" s="169"/>
      <c r="F33" s="169"/>
      <c r="G33" s="169"/>
      <c r="H33" s="169"/>
      <c r="I33" s="169"/>
      <c r="J33" s="169"/>
      <c r="K33" s="170"/>
      <c r="L33" s="40">
        <f>SUM(L24:L32)</f>
        <v>135</v>
      </c>
      <c r="M33" s="40">
        <f>SUM(M24:M32)</f>
        <v>59747839</v>
      </c>
      <c r="N33" s="40">
        <f>SUM(N24:N32)</f>
        <v>100394579.87</v>
      </c>
      <c r="O33" s="7"/>
    </row>
    <row r="34" spans="2:15" ht="14.1" customHeight="1">
      <c r="B34" s="193" t="s">
        <v>40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5"/>
    </row>
    <row r="35" spans="2:15" ht="14.1" customHeight="1">
      <c r="B35" s="13" t="s">
        <v>76</v>
      </c>
      <c r="C35" s="14" t="s">
        <v>77</v>
      </c>
      <c r="D35" s="38">
        <v>8.6999999999999993</v>
      </c>
      <c r="E35" s="38">
        <v>8.6999999999999993</v>
      </c>
      <c r="F35" s="38">
        <v>8.6</v>
      </c>
      <c r="G35" s="38">
        <v>8.6199999999999992</v>
      </c>
      <c r="H35" s="38">
        <v>8.85</v>
      </c>
      <c r="I35" s="38">
        <v>8.6</v>
      </c>
      <c r="J35" s="38">
        <v>8.85</v>
      </c>
      <c r="K35" s="39">
        <v>-2.82</v>
      </c>
      <c r="L35" s="40">
        <v>4</v>
      </c>
      <c r="M35" s="40">
        <v>460000</v>
      </c>
      <c r="N35" s="40">
        <v>3967000</v>
      </c>
    </row>
    <row r="36" spans="2:15" ht="14.1" customHeight="1">
      <c r="B36" s="36" t="s">
        <v>88</v>
      </c>
      <c r="C36" s="37" t="s">
        <v>89</v>
      </c>
      <c r="D36" s="38">
        <v>29</v>
      </c>
      <c r="E36" s="38">
        <v>29.5</v>
      </c>
      <c r="F36" s="38">
        <v>28.9</v>
      </c>
      <c r="G36" s="38">
        <v>29.01</v>
      </c>
      <c r="H36" s="38">
        <v>29</v>
      </c>
      <c r="I36" s="38">
        <v>29</v>
      </c>
      <c r="J36" s="38">
        <v>29</v>
      </c>
      <c r="K36" s="39">
        <v>0</v>
      </c>
      <c r="L36" s="40">
        <v>13</v>
      </c>
      <c r="M36" s="40">
        <v>5190000</v>
      </c>
      <c r="N36" s="40">
        <v>150555000</v>
      </c>
    </row>
    <row r="37" spans="2:15" ht="14.1" customHeight="1">
      <c r="B37" s="36" t="s">
        <v>170</v>
      </c>
      <c r="C37" s="37" t="s">
        <v>171</v>
      </c>
      <c r="D37" s="38">
        <v>11.2</v>
      </c>
      <c r="E37" s="38">
        <v>11.2</v>
      </c>
      <c r="F37" s="38">
        <v>11.2</v>
      </c>
      <c r="G37" s="38">
        <v>11.2</v>
      </c>
      <c r="H37" s="38">
        <v>11.2</v>
      </c>
      <c r="I37" s="38">
        <v>11.2</v>
      </c>
      <c r="J37" s="38">
        <v>11.2</v>
      </c>
      <c r="K37" s="39">
        <v>0</v>
      </c>
      <c r="L37" s="40">
        <v>2</v>
      </c>
      <c r="M37" s="40">
        <v>207227</v>
      </c>
      <c r="N37" s="40">
        <v>2320942.4</v>
      </c>
    </row>
    <row r="38" spans="2:15" ht="14.1" customHeight="1">
      <c r="B38" s="166" t="s">
        <v>75</v>
      </c>
      <c r="C38" s="167"/>
      <c r="D38" s="168"/>
      <c r="E38" s="169"/>
      <c r="F38" s="169"/>
      <c r="G38" s="169"/>
      <c r="H38" s="169"/>
      <c r="I38" s="169"/>
      <c r="J38" s="169"/>
      <c r="K38" s="170"/>
      <c r="L38" s="40">
        <f>SUM(L35:L37)</f>
        <v>19</v>
      </c>
      <c r="M38" s="40">
        <f>SUM(M35:M37)</f>
        <v>5857227</v>
      </c>
      <c r="N38" s="40">
        <f>SUM(N35:N37)</f>
        <v>156842942.40000001</v>
      </c>
    </row>
    <row r="39" spans="2:15" ht="9.75" customHeight="1">
      <c r="B39" s="193" t="s">
        <v>26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5"/>
    </row>
    <row r="40" spans="2:15" ht="14.1" customHeight="1">
      <c r="B40" s="13" t="s">
        <v>232</v>
      </c>
      <c r="C40" s="14" t="s">
        <v>233</v>
      </c>
      <c r="D40" s="38">
        <v>5</v>
      </c>
      <c r="E40" s="38">
        <v>5</v>
      </c>
      <c r="F40" s="38">
        <v>5</v>
      </c>
      <c r="G40" s="38">
        <v>5</v>
      </c>
      <c r="H40" s="38">
        <v>5</v>
      </c>
      <c r="I40" s="38">
        <v>5</v>
      </c>
      <c r="J40" s="38">
        <v>5</v>
      </c>
      <c r="K40" s="39">
        <v>0</v>
      </c>
      <c r="L40" s="40">
        <v>2</v>
      </c>
      <c r="M40" s="40">
        <v>40000</v>
      </c>
      <c r="N40" s="40">
        <v>200000</v>
      </c>
    </row>
    <row r="41" spans="2:15" ht="14.1" customHeight="1">
      <c r="B41" s="13" t="s">
        <v>72</v>
      </c>
      <c r="C41" s="14" t="s">
        <v>73</v>
      </c>
      <c r="D41" s="38">
        <v>10.4</v>
      </c>
      <c r="E41" s="38">
        <v>10.4</v>
      </c>
      <c r="F41" s="38">
        <v>10.3</v>
      </c>
      <c r="G41" s="38">
        <v>10.33</v>
      </c>
      <c r="H41" s="38">
        <v>10.36</v>
      </c>
      <c r="I41" s="38">
        <v>10.4</v>
      </c>
      <c r="J41" s="38">
        <v>10.35</v>
      </c>
      <c r="K41" s="39">
        <v>0.48</v>
      </c>
      <c r="L41" s="40">
        <v>27</v>
      </c>
      <c r="M41" s="40">
        <v>3049604</v>
      </c>
      <c r="N41" s="40">
        <v>31505901.399999999</v>
      </c>
    </row>
    <row r="42" spans="2:15" ht="14.1" customHeight="1">
      <c r="B42" s="13" t="s">
        <v>291</v>
      </c>
      <c r="C42" s="14" t="s">
        <v>292</v>
      </c>
      <c r="D42" s="38">
        <v>8</v>
      </c>
      <c r="E42" s="38">
        <v>8</v>
      </c>
      <c r="F42" s="38">
        <v>8</v>
      </c>
      <c r="G42" s="38">
        <v>8</v>
      </c>
      <c r="H42" s="38">
        <v>8</v>
      </c>
      <c r="I42" s="38">
        <v>8</v>
      </c>
      <c r="J42" s="38">
        <v>8</v>
      </c>
      <c r="K42" s="39">
        <v>0</v>
      </c>
      <c r="L42" s="40">
        <v>2</v>
      </c>
      <c r="M42" s="40">
        <v>8880</v>
      </c>
      <c r="N42" s="40">
        <v>71040</v>
      </c>
    </row>
    <row r="43" spans="2:15" ht="14.1" customHeight="1">
      <c r="B43" s="166" t="s">
        <v>74</v>
      </c>
      <c r="C43" s="167"/>
      <c r="D43" s="168"/>
      <c r="E43" s="169"/>
      <c r="F43" s="169"/>
      <c r="G43" s="169"/>
      <c r="H43" s="169"/>
      <c r="I43" s="169"/>
      <c r="J43" s="169"/>
      <c r="K43" s="170"/>
      <c r="L43" s="40">
        <f>SUM(L40:L42)</f>
        <v>31</v>
      </c>
      <c r="M43" s="40">
        <f>SUM(M40:M42)</f>
        <v>3098484</v>
      </c>
      <c r="N43" s="40">
        <f>SUM(N40:N42)</f>
        <v>31776941.399999999</v>
      </c>
    </row>
    <row r="44" spans="2:15" ht="15" customHeight="1">
      <c r="B44" s="176" t="s">
        <v>27</v>
      </c>
      <c r="C44" s="177"/>
      <c r="D44" s="178"/>
      <c r="E44" s="179"/>
      <c r="F44" s="179"/>
      <c r="G44" s="179"/>
      <c r="H44" s="179"/>
      <c r="I44" s="179"/>
      <c r="J44" s="179"/>
      <c r="K44" s="180"/>
      <c r="L44" s="64">
        <f>L43+L38+L33+L22+L15+L12</f>
        <v>451</v>
      </c>
      <c r="M44" s="64">
        <f t="shared" ref="M44:N44" si="0">M43+M38+M33+M22+M15+M12</f>
        <v>519169022</v>
      </c>
      <c r="N44" s="64">
        <f t="shared" si="0"/>
        <v>570131113.83000004</v>
      </c>
    </row>
    <row r="45" spans="2:15" ht="27.75" customHeight="1">
      <c r="B45" s="181" t="s">
        <v>330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2"/>
    </row>
    <row r="46" spans="2:15" ht="22.5" customHeight="1">
      <c r="B46" s="34" t="s">
        <v>11</v>
      </c>
      <c r="C46" s="35" t="s">
        <v>12</v>
      </c>
      <c r="D46" s="35" t="s">
        <v>13</v>
      </c>
      <c r="E46" s="35" t="s">
        <v>14</v>
      </c>
      <c r="F46" s="35" t="s">
        <v>15</v>
      </c>
      <c r="G46" s="35" t="s">
        <v>16</v>
      </c>
      <c r="H46" s="35" t="s">
        <v>17</v>
      </c>
      <c r="I46" s="35" t="s">
        <v>18</v>
      </c>
      <c r="J46" s="35" t="s">
        <v>19</v>
      </c>
      <c r="K46" s="35" t="s">
        <v>20</v>
      </c>
      <c r="L46" s="35" t="s">
        <v>3</v>
      </c>
      <c r="M46" s="35" t="s">
        <v>2</v>
      </c>
      <c r="N46" s="35" t="s">
        <v>1</v>
      </c>
    </row>
    <row r="47" spans="2:15" ht="14.1" customHeight="1">
      <c r="B47" s="193" t="s">
        <v>21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5"/>
    </row>
    <row r="48" spans="2:15" ht="14.1" customHeight="1">
      <c r="B48" s="13" t="s">
        <v>199</v>
      </c>
      <c r="C48" s="14" t="s">
        <v>198</v>
      </c>
      <c r="D48" s="38">
        <v>0.19</v>
      </c>
      <c r="E48" s="38">
        <v>0.21</v>
      </c>
      <c r="F48" s="38">
        <v>0.19</v>
      </c>
      <c r="G48" s="38">
        <v>0.19</v>
      </c>
      <c r="H48" s="38">
        <v>0.16</v>
      </c>
      <c r="I48" s="38">
        <v>0.21</v>
      </c>
      <c r="J48" s="38">
        <v>0.19</v>
      </c>
      <c r="K48" s="39">
        <v>10.53</v>
      </c>
      <c r="L48" s="40">
        <v>11</v>
      </c>
      <c r="M48" s="40">
        <v>179084946</v>
      </c>
      <c r="N48" s="40">
        <v>34167597.759999998</v>
      </c>
    </row>
    <row r="49" spans="2:14" ht="14.1" customHeight="1">
      <c r="B49" s="13" t="s">
        <v>54</v>
      </c>
      <c r="C49" s="14" t="s">
        <v>55</v>
      </c>
      <c r="D49" s="38">
        <v>0.33</v>
      </c>
      <c r="E49" s="38">
        <v>0.33</v>
      </c>
      <c r="F49" s="38">
        <v>0.33</v>
      </c>
      <c r="G49" s="38">
        <v>0.33</v>
      </c>
      <c r="H49" s="38">
        <v>0.32</v>
      </c>
      <c r="I49" s="38">
        <v>0.33</v>
      </c>
      <c r="J49" s="38">
        <v>0.32</v>
      </c>
      <c r="K49" s="39">
        <v>3.13</v>
      </c>
      <c r="L49" s="40">
        <v>6</v>
      </c>
      <c r="M49" s="40">
        <v>7010000</v>
      </c>
      <c r="N49" s="40">
        <v>2313300</v>
      </c>
    </row>
    <row r="50" spans="2:14" ht="14.1" customHeight="1">
      <c r="B50" s="13" t="s">
        <v>81</v>
      </c>
      <c r="C50" s="14" t="s">
        <v>82</v>
      </c>
      <c r="D50" s="38">
        <v>0.35</v>
      </c>
      <c r="E50" s="38">
        <v>0.35</v>
      </c>
      <c r="F50" s="38">
        <v>0.35</v>
      </c>
      <c r="G50" s="38">
        <v>0.35</v>
      </c>
      <c r="H50" s="38">
        <v>0.35</v>
      </c>
      <c r="I50" s="38">
        <v>0.35</v>
      </c>
      <c r="J50" s="38">
        <v>0.35</v>
      </c>
      <c r="K50" s="39">
        <v>0</v>
      </c>
      <c r="L50" s="40">
        <v>1</v>
      </c>
      <c r="M50" s="40">
        <v>100000</v>
      </c>
      <c r="N50" s="40">
        <v>35000</v>
      </c>
    </row>
    <row r="51" spans="2:14" ht="14.1" customHeight="1">
      <c r="B51" s="166" t="s">
        <v>22</v>
      </c>
      <c r="C51" s="167"/>
      <c r="D51" s="168"/>
      <c r="E51" s="169"/>
      <c r="F51" s="169"/>
      <c r="G51" s="169"/>
      <c r="H51" s="169"/>
      <c r="I51" s="169"/>
      <c r="J51" s="169"/>
      <c r="K51" s="170"/>
      <c r="L51" s="40">
        <f>SUM(L48:L50)</f>
        <v>18</v>
      </c>
      <c r="M51" s="40">
        <f>SUM(M48:M50)</f>
        <v>186194946</v>
      </c>
      <c r="N51" s="40">
        <f>SUM(N48:N50)</f>
        <v>36515897.759999998</v>
      </c>
    </row>
    <row r="52" spans="2:14" ht="14.1" customHeight="1">
      <c r="B52" s="193" t="s">
        <v>331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5"/>
    </row>
    <row r="53" spans="2:14" ht="14.1" customHeight="1">
      <c r="B53" s="36" t="s">
        <v>228</v>
      </c>
      <c r="C53" s="37" t="s">
        <v>227</v>
      </c>
      <c r="D53" s="38">
        <v>0.73</v>
      </c>
      <c r="E53" s="38">
        <v>0.73</v>
      </c>
      <c r="F53" s="38">
        <v>0.73</v>
      </c>
      <c r="G53" s="38">
        <v>0.73</v>
      </c>
      <c r="H53" s="38">
        <v>0.73</v>
      </c>
      <c r="I53" s="38">
        <v>0.73</v>
      </c>
      <c r="J53" s="38">
        <v>0.73</v>
      </c>
      <c r="K53" s="39">
        <v>0</v>
      </c>
      <c r="L53" s="40">
        <v>1</v>
      </c>
      <c r="M53" s="40">
        <v>10000</v>
      </c>
      <c r="N53" s="40">
        <v>7300</v>
      </c>
    </row>
    <row r="54" spans="2:14" ht="14.1" customHeight="1">
      <c r="B54" s="166"/>
      <c r="C54" s="167"/>
      <c r="D54" s="168"/>
      <c r="E54" s="169"/>
      <c r="F54" s="169"/>
      <c r="G54" s="169"/>
      <c r="H54" s="169"/>
      <c r="I54" s="169"/>
      <c r="J54" s="169"/>
      <c r="K54" s="170"/>
      <c r="L54" s="40">
        <v>1</v>
      </c>
      <c r="M54" s="40">
        <v>10000</v>
      </c>
      <c r="N54" s="40">
        <v>7300</v>
      </c>
    </row>
    <row r="55" spans="2:14" ht="14.1" customHeight="1">
      <c r="B55" s="163" t="s">
        <v>24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5"/>
    </row>
    <row r="56" spans="2:14" ht="14.1" customHeight="1">
      <c r="B56" s="13" t="s">
        <v>65</v>
      </c>
      <c r="C56" s="14" t="s">
        <v>66</v>
      </c>
      <c r="D56" s="38">
        <v>3.58</v>
      </c>
      <c r="E56" s="38">
        <v>3.6</v>
      </c>
      <c r="F56" s="38">
        <v>3.47</v>
      </c>
      <c r="G56" s="38">
        <v>3.53</v>
      </c>
      <c r="H56" s="38">
        <v>3.59</v>
      </c>
      <c r="I56" s="38">
        <v>3.52</v>
      </c>
      <c r="J56" s="38">
        <v>3.58</v>
      </c>
      <c r="K56" s="39">
        <v>-1.68</v>
      </c>
      <c r="L56" s="40">
        <v>40</v>
      </c>
      <c r="M56" s="40">
        <v>17393808</v>
      </c>
      <c r="N56" s="40">
        <v>61462508.399999999</v>
      </c>
    </row>
    <row r="57" spans="2:14" ht="14.1" customHeight="1">
      <c r="B57" s="166" t="s">
        <v>25</v>
      </c>
      <c r="C57" s="167"/>
      <c r="D57" s="168"/>
      <c r="E57" s="169"/>
      <c r="F57" s="169"/>
      <c r="G57" s="169"/>
      <c r="H57" s="169"/>
      <c r="I57" s="169"/>
      <c r="J57" s="169"/>
      <c r="K57" s="170"/>
      <c r="L57" s="40">
        <v>40</v>
      </c>
      <c r="M57" s="40">
        <v>17393808</v>
      </c>
      <c r="N57" s="40">
        <v>61462508.399999999</v>
      </c>
    </row>
    <row r="58" spans="2:14" ht="14.1" customHeight="1">
      <c r="B58" s="193" t="s">
        <v>40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5"/>
    </row>
    <row r="59" spans="2:14" ht="14.1" customHeight="1">
      <c r="B59" s="16" t="s">
        <v>248</v>
      </c>
      <c r="C59" s="17" t="s">
        <v>249</v>
      </c>
      <c r="D59" s="38">
        <v>9</v>
      </c>
      <c r="E59" s="38">
        <v>9</v>
      </c>
      <c r="F59" s="38">
        <v>9</v>
      </c>
      <c r="G59" s="38">
        <v>9</v>
      </c>
      <c r="H59" s="38">
        <v>9</v>
      </c>
      <c r="I59" s="38">
        <v>9</v>
      </c>
      <c r="J59" s="38">
        <v>9</v>
      </c>
      <c r="K59" s="39">
        <v>0</v>
      </c>
      <c r="L59" s="40">
        <v>2</v>
      </c>
      <c r="M59" s="40">
        <v>9000</v>
      </c>
      <c r="N59" s="40">
        <v>81000</v>
      </c>
    </row>
    <row r="60" spans="2:14" ht="14.1" customHeight="1">
      <c r="B60" s="166" t="s">
        <v>75</v>
      </c>
      <c r="C60" s="167"/>
      <c r="D60" s="168"/>
      <c r="E60" s="169"/>
      <c r="F60" s="169"/>
      <c r="G60" s="169"/>
      <c r="H60" s="169"/>
      <c r="I60" s="169"/>
      <c r="J60" s="169"/>
      <c r="K60" s="170"/>
      <c r="L60" s="40">
        <v>2</v>
      </c>
      <c r="M60" s="40">
        <v>9000</v>
      </c>
      <c r="N60" s="40">
        <v>81000</v>
      </c>
    </row>
    <row r="61" spans="2:14" ht="15" customHeight="1">
      <c r="B61" s="176" t="s">
        <v>78</v>
      </c>
      <c r="C61" s="177"/>
      <c r="D61" s="178"/>
      <c r="E61" s="179"/>
      <c r="F61" s="179"/>
      <c r="G61" s="179"/>
      <c r="H61" s="179"/>
      <c r="I61" s="179"/>
      <c r="J61" s="179"/>
      <c r="K61" s="180"/>
      <c r="L61" s="64">
        <f>L60+L57+L54+L51</f>
        <v>61</v>
      </c>
      <c r="M61" s="64">
        <f t="shared" ref="M61:N61" si="1">M60+M57+M54+M51</f>
        <v>203607754</v>
      </c>
      <c r="N61" s="64">
        <f t="shared" si="1"/>
        <v>98066706.159999996</v>
      </c>
    </row>
    <row r="62" spans="2:14" ht="24" customHeight="1">
      <c r="B62" s="181" t="s">
        <v>309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2"/>
    </row>
    <row r="63" spans="2:14" ht="30.75" customHeight="1">
      <c r="B63" s="34" t="s">
        <v>11</v>
      </c>
      <c r="C63" s="35" t="s">
        <v>12</v>
      </c>
      <c r="D63" s="35" t="s">
        <v>13</v>
      </c>
      <c r="E63" s="35" t="s">
        <v>14</v>
      </c>
      <c r="F63" s="35" t="s">
        <v>15</v>
      </c>
      <c r="G63" s="35" t="s">
        <v>16</v>
      </c>
      <c r="H63" s="35" t="s">
        <v>17</v>
      </c>
      <c r="I63" s="35" t="s">
        <v>18</v>
      </c>
      <c r="J63" s="35" t="s">
        <v>19</v>
      </c>
      <c r="K63" s="35" t="s">
        <v>20</v>
      </c>
      <c r="L63" s="35" t="s">
        <v>3</v>
      </c>
      <c r="M63" s="35" t="s">
        <v>2</v>
      </c>
      <c r="N63" s="35" t="s">
        <v>1</v>
      </c>
    </row>
    <row r="64" spans="2:14" ht="14.1" customHeight="1">
      <c r="B64" s="193" t="s">
        <v>21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5"/>
    </row>
    <row r="65" spans="2:14" ht="14.1" customHeight="1">
      <c r="B65" s="13" t="s">
        <v>210</v>
      </c>
      <c r="C65" s="14" t="s">
        <v>211</v>
      </c>
      <c r="D65" s="38">
        <v>7.0000000000000007E-2</v>
      </c>
      <c r="E65" s="38">
        <v>7.0000000000000007E-2</v>
      </c>
      <c r="F65" s="38">
        <v>7.0000000000000007E-2</v>
      </c>
      <c r="G65" s="38">
        <v>7.0000000000000007E-2</v>
      </c>
      <c r="H65" s="38">
        <v>7.0000000000000007E-2</v>
      </c>
      <c r="I65" s="38">
        <v>7.0000000000000007E-2</v>
      </c>
      <c r="J65" s="38">
        <v>7.0000000000000007E-2</v>
      </c>
      <c r="K65" s="39">
        <v>0</v>
      </c>
      <c r="L65" s="40">
        <v>4</v>
      </c>
      <c r="M65" s="40">
        <v>35000000</v>
      </c>
      <c r="N65" s="40">
        <v>2450000</v>
      </c>
    </row>
    <row r="66" spans="2:14" ht="14.1" customHeight="1">
      <c r="B66" s="166" t="s">
        <v>22</v>
      </c>
      <c r="C66" s="167"/>
      <c r="D66" s="168"/>
      <c r="E66" s="169"/>
      <c r="F66" s="169"/>
      <c r="G66" s="169"/>
      <c r="H66" s="169"/>
      <c r="I66" s="169"/>
      <c r="J66" s="169"/>
      <c r="K66" s="170"/>
      <c r="L66" s="40">
        <v>4</v>
      </c>
      <c r="M66" s="40">
        <v>35000000</v>
      </c>
      <c r="N66" s="40">
        <v>2450000</v>
      </c>
    </row>
    <row r="67" spans="2:14" ht="14.1" customHeight="1">
      <c r="B67" s="163" t="s">
        <v>32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5"/>
    </row>
    <row r="68" spans="2:14" ht="14.1" customHeight="1">
      <c r="B68" s="16" t="s">
        <v>214</v>
      </c>
      <c r="C68" s="17" t="s">
        <v>215</v>
      </c>
      <c r="D68" s="38">
        <v>0.25</v>
      </c>
      <c r="E68" s="38">
        <v>0.25</v>
      </c>
      <c r="F68" s="38">
        <v>0.25</v>
      </c>
      <c r="G68" s="38">
        <v>0.25</v>
      </c>
      <c r="H68" s="38">
        <v>0.25</v>
      </c>
      <c r="I68" s="38">
        <v>0.25</v>
      </c>
      <c r="J68" s="38">
        <v>0.25</v>
      </c>
      <c r="K68" s="39">
        <v>0</v>
      </c>
      <c r="L68" s="40">
        <v>1</v>
      </c>
      <c r="M68" s="40">
        <v>116464</v>
      </c>
      <c r="N68" s="40">
        <v>29116</v>
      </c>
    </row>
    <row r="69" spans="2:14" ht="14.1" customHeight="1">
      <c r="B69" s="166" t="s">
        <v>317</v>
      </c>
      <c r="C69" s="167"/>
      <c r="D69" s="168"/>
      <c r="E69" s="169"/>
      <c r="F69" s="169"/>
      <c r="G69" s="169"/>
      <c r="H69" s="169"/>
      <c r="I69" s="169"/>
      <c r="J69" s="169"/>
      <c r="K69" s="170"/>
      <c r="L69" s="40">
        <v>1</v>
      </c>
      <c r="M69" s="40">
        <v>116464</v>
      </c>
      <c r="N69" s="40">
        <v>29116</v>
      </c>
    </row>
    <row r="70" spans="2:14" ht="14.1" customHeight="1">
      <c r="B70" s="163" t="s">
        <v>23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5"/>
    </row>
    <row r="71" spans="2:14" ht="14.1" customHeight="1">
      <c r="B71" s="36" t="s">
        <v>119</v>
      </c>
      <c r="C71" s="37" t="s">
        <v>118</v>
      </c>
      <c r="D71" s="38">
        <v>1.7</v>
      </c>
      <c r="E71" s="38">
        <v>1.71</v>
      </c>
      <c r="F71" s="38">
        <v>1.69</v>
      </c>
      <c r="G71" s="38">
        <v>1.7</v>
      </c>
      <c r="H71" s="38">
        <v>1.69</v>
      </c>
      <c r="I71" s="38">
        <v>1.69</v>
      </c>
      <c r="J71" s="38">
        <v>1.69</v>
      </c>
      <c r="K71" s="39">
        <v>0</v>
      </c>
      <c r="L71" s="40">
        <v>11</v>
      </c>
      <c r="M71" s="40">
        <v>5569375</v>
      </c>
      <c r="N71" s="40">
        <v>9477112.5</v>
      </c>
    </row>
    <row r="72" spans="2:14" ht="14.1" customHeight="1">
      <c r="B72" s="191" t="s">
        <v>71</v>
      </c>
      <c r="C72" s="192"/>
      <c r="D72" s="188"/>
      <c r="E72" s="189"/>
      <c r="F72" s="189"/>
      <c r="G72" s="189"/>
      <c r="H72" s="189"/>
      <c r="I72" s="189"/>
      <c r="J72" s="189"/>
      <c r="K72" s="190"/>
      <c r="L72" s="40">
        <v>11</v>
      </c>
      <c r="M72" s="40">
        <v>5569375</v>
      </c>
      <c r="N72" s="40">
        <v>9477112.5</v>
      </c>
    </row>
    <row r="73" spans="2:14" ht="14.1" customHeight="1">
      <c r="B73" s="163" t="s">
        <v>24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5"/>
    </row>
    <row r="74" spans="2:14" ht="14.1" customHeight="1">
      <c r="B74" s="16" t="s">
        <v>124</v>
      </c>
      <c r="C74" s="17" t="s">
        <v>123</v>
      </c>
      <c r="D74" s="38">
        <v>1.04</v>
      </c>
      <c r="E74" s="38">
        <v>1.05</v>
      </c>
      <c r="F74" s="38">
        <v>1</v>
      </c>
      <c r="G74" s="38">
        <v>1.02</v>
      </c>
      <c r="H74" s="38">
        <v>1.01</v>
      </c>
      <c r="I74" s="38">
        <v>1</v>
      </c>
      <c r="J74" s="38">
        <v>1.02</v>
      </c>
      <c r="K74" s="39">
        <v>-1.96</v>
      </c>
      <c r="L74" s="40">
        <v>19</v>
      </c>
      <c r="M74" s="40">
        <v>11185244</v>
      </c>
      <c r="N74" s="40">
        <v>11440153.76</v>
      </c>
    </row>
    <row r="75" spans="2:14" ht="14.1" customHeight="1">
      <c r="B75" s="36" t="s">
        <v>216</v>
      </c>
      <c r="C75" s="37" t="s">
        <v>217</v>
      </c>
      <c r="D75" s="38">
        <v>1.92</v>
      </c>
      <c r="E75" s="38">
        <v>1.92</v>
      </c>
      <c r="F75" s="38">
        <v>1.92</v>
      </c>
      <c r="G75" s="38">
        <v>1.92</v>
      </c>
      <c r="H75" s="38">
        <v>1.93</v>
      </c>
      <c r="I75" s="38">
        <v>1.92</v>
      </c>
      <c r="J75" s="38">
        <v>1.95</v>
      </c>
      <c r="K75" s="39">
        <v>-1.54</v>
      </c>
      <c r="L75" s="40">
        <v>2</v>
      </c>
      <c r="M75" s="40">
        <v>1000000</v>
      </c>
      <c r="N75" s="40">
        <v>1920000</v>
      </c>
    </row>
    <row r="76" spans="2:14" ht="14.1" customHeight="1">
      <c r="B76" s="36" t="s">
        <v>125</v>
      </c>
      <c r="C76" s="37" t="s">
        <v>122</v>
      </c>
      <c r="D76" s="38">
        <v>0.9</v>
      </c>
      <c r="E76" s="38">
        <v>0.9</v>
      </c>
      <c r="F76" s="38">
        <v>0.86</v>
      </c>
      <c r="G76" s="38">
        <v>0.88</v>
      </c>
      <c r="H76" s="38">
        <v>0.86</v>
      </c>
      <c r="I76" s="38">
        <v>0.87</v>
      </c>
      <c r="J76" s="38">
        <v>0.86</v>
      </c>
      <c r="K76" s="39">
        <v>1.1599999999999999</v>
      </c>
      <c r="L76" s="40">
        <v>27</v>
      </c>
      <c r="M76" s="40">
        <v>24000000</v>
      </c>
      <c r="N76" s="40">
        <v>21103000</v>
      </c>
    </row>
    <row r="77" spans="2:14" ht="14.1" customHeight="1">
      <c r="B77" s="166" t="s">
        <v>25</v>
      </c>
      <c r="C77" s="167"/>
      <c r="D77" s="188"/>
      <c r="E77" s="189"/>
      <c r="F77" s="189"/>
      <c r="G77" s="189"/>
      <c r="H77" s="189"/>
      <c r="I77" s="189"/>
      <c r="J77" s="189"/>
      <c r="K77" s="190"/>
      <c r="L77" s="40">
        <f>SUM(L74:L76)</f>
        <v>48</v>
      </c>
      <c r="M77" s="40">
        <f>SUM(M74:M76)</f>
        <v>36185244</v>
      </c>
      <c r="N77" s="40">
        <f>SUM(N74:N76)</f>
        <v>34463153.759999998</v>
      </c>
    </row>
    <row r="78" spans="2:14" ht="14.1" customHeight="1">
      <c r="B78" s="193" t="s">
        <v>40</v>
      </c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5"/>
    </row>
    <row r="79" spans="2:14" ht="14.1" customHeight="1">
      <c r="B79" s="52" t="s">
        <v>220</v>
      </c>
      <c r="C79" s="53" t="s">
        <v>221</v>
      </c>
      <c r="D79" s="38">
        <v>9</v>
      </c>
      <c r="E79" s="38">
        <v>9</v>
      </c>
      <c r="F79" s="38">
        <v>9</v>
      </c>
      <c r="G79" s="38">
        <v>9</v>
      </c>
      <c r="H79" s="38">
        <v>9</v>
      </c>
      <c r="I79" s="38">
        <v>9</v>
      </c>
      <c r="J79" s="38">
        <v>9</v>
      </c>
      <c r="K79" s="39">
        <v>0</v>
      </c>
      <c r="L79" s="40">
        <v>16</v>
      </c>
      <c r="M79" s="40">
        <v>1270000</v>
      </c>
      <c r="N79" s="40">
        <v>11430000</v>
      </c>
    </row>
    <row r="80" spans="2:14" ht="14.1" customHeight="1">
      <c r="B80" s="36" t="s">
        <v>158</v>
      </c>
      <c r="C80" s="37" t="s">
        <v>157</v>
      </c>
      <c r="D80" s="38">
        <v>13.3</v>
      </c>
      <c r="E80" s="38">
        <v>13.3</v>
      </c>
      <c r="F80" s="38">
        <v>13.3</v>
      </c>
      <c r="G80" s="38">
        <v>13.3</v>
      </c>
      <c r="H80" s="38">
        <v>13.32</v>
      </c>
      <c r="I80" s="38">
        <v>13.3</v>
      </c>
      <c r="J80" s="38">
        <v>13.3</v>
      </c>
      <c r="K80" s="39">
        <v>0</v>
      </c>
      <c r="L80" s="40">
        <v>10</v>
      </c>
      <c r="M80" s="40">
        <v>8059376</v>
      </c>
      <c r="N80" s="40">
        <v>107189700.8</v>
      </c>
    </row>
    <row r="81" spans="2:14" ht="13.5" customHeight="1">
      <c r="B81" s="166" t="s">
        <v>75</v>
      </c>
      <c r="C81" s="167"/>
      <c r="D81" s="168"/>
      <c r="E81" s="169"/>
      <c r="F81" s="169"/>
      <c r="G81" s="169"/>
      <c r="H81" s="169"/>
      <c r="I81" s="169"/>
      <c r="J81" s="169"/>
      <c r="K81" s="170"/>
      <c r="L81" s="40">
        <f>SUM(L79:L80)</f>
        <v>26</v>
      </c>
      <c r="M81" s="40">
        <f>SUM(M79:M80)</f>
        <v>9329376</v>
      </c>
      <c r="N81" s="40">
        <f>SUM(N79:N80)</f>
        <v>118619700.8</v>
      </c>
    </row>
    <row r="82" spans="2:14" ht="15.75" customHeight="1">
      <c r="B82" s="183" t="s">
        <v>178</v>
      </c>
      <c r="C82" s="184"/>
      <c r="D82" s="185"/>
      <c r="E82" s="186"/>
      <c r="F82" s="186"/>
      <c r="G82" s="186"/>
      <c r="H82" s="186"/>
      <c r="I82" s="186"/>
      <c r="J82" s="186"/>
      <c r="K82" s="187"/>
      <c r="L82" s="65">
        <f>L81+L77+L72+L69+L66</f>
        <v>90</v>
      </c>
      <c r="M82" s="65">
        <f t="shared" ref="M82:N82" si="2">M81+M77+M72+M69+M66</f>
        <v>86200459</v>
      </c>
      <c r="N82" s="65">
        <f t="shared" si="2"/>
        <v>165039083.06</v>
      </c>
    </row>
    <row r="83" spans="2:14" ht="21" customHeight="1">
      <c r="B83" s="171" t="s">
        <v>181</v>
      </c>
      <c r="C83" s="172"/>
      <c r="D83" s="173"/>
      <c r="E83" s="174"/>
      <c r="F83" s="174"/>
      <c r="G83" s="174"/>
      <c r="H83" s="174"/>
      <c r="I83" s="174"/>
      <c r="J83" s="174"/>
      <c r="K83" s="175"/>
      <c r="L83" s="66">
        <f>L82+L61+L44</f>
        <v>602</v>
      </c>
      <c r="M83" s="66">
        <f t="shared" ref="M83:N83" si="3">M82+M61+M44</f>
        <v>808977235</v>
      </c>
      <c r="N83" s="66">
        <f t="shared" si="3"/>
        <v>833236903.05000007</v>
      </c>
    </row>
  </sheetData>
  <mergeCells count="56">
    <mergeCell ref="B55:N55"/>
    <mergeCell ref="B13:N13"/>
    <mergeCell ref="B34:N34"/>
    <mergeCell ref="B16:N16"/>
    <mergeCell ref="D33:K33"/>
    <mergeCell ref="B33:C33"/>
    <mergeCell ref="B23:N23"/>
    <mergeCell ref="D22:K22"/>
    <mergeCell ref="B22:C22"/>
    <mergeCell ref="B73:N73"/>
    <mergeCell ref="B64:N64"/>
    <mergeCell ref="B66:C66"/>
    <mergeCell ref="D66:K66"/>
    <mergeCell ref="B58:N58"/>
    <mergeCell ref="B60:C60"/>
    <mergeCell ref="D60:K60"/>
    <mergeCell ref="B67:N67"/>
    <mergeCell ref="B69:C69"/>
    <mergeCell ref="D69:K69"/>
    <mergeCell ref="B47:N47"/>
    <mergeCell ref="B57:C57"/>
    <mergeCell ref="D57:K57"/>
    <mergeCell ref="B51:C51"/>
    <mergeCell ref="D51:K51"/>
    <mergeCell ref="B81:C81"/>
    <mergeCell ref="D81:K81"/>
    <mergeCell ref="B1:N1"/>
    <mergeCell ref="B45:N45"/>
    <mergeCell ref="D44:K44"/>
    <mergeCell ref="B44:C44"/>
    <mergeCell ref="D43:K43"/>
    <mergeCell ref="B43:C43"/>
    <mergeCell ref="B39:N39"/>
    <mergeCell ref="D38:K38"/>
    <mergeCell ref="B38:C38"/>
    <mergeCell ref="B3:N3"/>
    <mergeCell ref="D15:K15"/>
    <mergeCell ref="B12:C12"/>
    <mergeCell ref="D12:K12"/>
    <mergeCell ref="B15:C15"/>
    <mergeCell ref="B52:N52"/>
    <mergeCell ref="B54:C54"/>
    <mergeCell ref="D54:K54"/>
    <mergeCell ref="B83:C83"/>
    <mergeCell ref="D83:K83"/>
    <mergeCell ref="B61:C61"/>
    <mergeCell ref="D61:K61"/>
    <mergeCell ref="B62:N62"/>
    <mergeCell ref="B82:C82"/>
    <mergeCell ref="D82:K82"/>
    <mergeCell ref="D72:K72"/>
    <mergeCell ref="B72:C72"/>
    <mergeCell ref="B70:N70"/>
    <mergeCell ref="D77:K77"/>
    <mergeCell ref="B77:C77"/>
    <mergeCell ref="B78:N7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rightToLeft="1" topLeftCell="A19" workbookViewId="0">
      <selection activeCell="A7" sqref="A1:XFD1048576"/>
    </sheetView>
  </sheetViews>
  <sheetFormatPr defaultRowHeight="18.75"/>
  <cols>
    <col min="1" max="1" width="3.7109375" style="80" customWidth="1"/>
    <col min="2" max="2" width="25.28515625" style="80" bestFit="1" customWidth="1"/>
    <col min="3" max="3" width="12.42578125" style="80" customWidth="1"/>
    <col min="4" max="4" width="11.5703125" style="80" customWidth="1"/>
    <col min="5" max="5" width="16.28515625" style="80" customWidth="1"/>
    <col min="6" max="6" width="20.7109375" style="80" customWidth="1"/>
    <col min="7" max="256" width="9.140625" style="80"/>
    <col min="257" max="257" width="3.7109375" style="80" customWidth="1"/>
    <col min="258" max="258" width="25.28515625" style="80" bestFit="1" customWidth="1"/>
    <col min="259" max="259" width="12.42578125" style="80" customWidth="1"/>
    <col min="260" max="260" width="11.5703125" style="80" customWidth="1"/>
    <col min="261" max="261" width="16.28515625" style="80" customWidth="1"/>
    <col min="262" max="262" width="20.7109375" style="80" customWidth="1"/>
    <col min="263" max="512" width="9.140625" style="80"/>
    <col min="513" max="513" width="3.7109375" style="80" customWidth="1"/>
    <col min="514" max="514" width="25.28515625" style="80" bestFit="1" customWidth="1"/>
    <col min="515" max="515" width="12.42578125" style="80" customWidth="1"/>
    <col min="516" max="516" width="11.5703125" style="80" customWidth="1"/>
    <col min="517" max="517" width="16.28515625" style="80" customWidth="1"/>
    <col min="518" max="518" width="20.7109375" style="80" customWidth="1"/>
    <col min="519" max="768" width="9.140625" style="80"/>
    <col min="769" max="769" width="3.7109375" style="80" customWidth="1"/>
    <col min="770" max="770" width="25.28515625" style="80" bestFit="1" customWidth="1"/>
    <col min="771" max="771" width="12.42578125" style="80" customWidth="1"/>
    <col min="772" max="772" width="11.5703125" style="80" customWidth="1"/>
    <col min="773" max="773" width="16.28515625" style="80" customWidth="1"/>
    <col min="774" max="774" width="20.7109375" style="80" customWidth="1"/>
    <col min="775" max="1024" width="9.140625" style="80"/>
    <col min="1025" max="1025" width="3.7109375" style="80" customWidth="1"/>
    <col min="1026" max="1026" width="25.28515625" style="80" bestFit="1" customWidth="1"/>
    <col min="1027" max="1027" width="12.42578125" style="80" customWidth="1"/>
    <col min="1028" max="1028" width="11.5703125" style="80" customWidth="1"/>
    <col min="1029" max="1029" width="16.28515625" style="80" customWidth="1"/>
    <col min="1030" max="1030" width="20.7109375" style="80" customWidth="1"/>
    <col min="1031" max="1280" width="9.140625" style="80"/>
    <col min="1281" max="1281" width="3.7109375" style="80" customWidth="1"/>
    <col min="1282" max="1282" width="25.28515625" style="80" bestFit="1" customWidth="1"/>
    <col min="1283" max="1283" width="12.42578125" style="80" customWidth="1"/>
    <col min="1284" max="1284" width="11.5703125" style="80" customWidth="1"/>
    <col min="1285" max="1285" width="16.28515625" style="80" customWidth="1"/>
    <col min="1286" max="1286" width="20.7109375" style="80" customWidth="1"/>
    <col min="1287" max="1536" width="9.140625" style="80"/>
    <col min="1537" max="1537" width="3.7109375" style="80" customWidth="1"/>
    <col min="1538" max="1538" width="25.28515625" style="80" bestFit="1" customWidth="1"/>
    <col min="1539" max="1539" width="12.42578125" style="80" customWidth="1"/>
    <col min="1540" max="1540" width="11.5703125" style="80" customWidth="1"/>
    <col min="1541" max="1541" width="16.28515625" style="80" customWidth="1"/>
    <col min="1542" max="1542" width="20.7109375" style="80" customWidth="1"/>
    <col min="1543" max="1792" width="9.140625" style="80"/>
    <col min="1793" max="1793" width="3.7109375" style="80" customWidth="1"/>
    <col min="1794" max="1794" width="25.28515625" style="80" bestFit="1" customWidth="1"/>
    <col min="1795" max="1795" width="12.42578125" style="80" customWidth="1"/>
    <col min="1796" max="1796" width="11.5703125" style="80" customWidth="1"/>
    <col min="1797" max="1797" width="16.28515625" style="80" customWidth="1"/>
    <col min="1798" max="1798" width="20.7109375" style="80" customWidth="1"/>
    <col min="1799" max="2048" width="9.140625" style="80"/>
    <col min="2049" max="2049" width="3.7109375" style="80" customWidth="1"/>
    <col min="2050" max="2050" width="25.28515625" style="80" bestFit="1" customWidth="1"/>
    <col min="2051" max="2051" width="12.42578125" style="80" customWidth="1"/>
    <col min="2052" max="2052" width="11.5703125" style="80" customWidth="1"/>
    <col min="2053" max="2053" width="16.28515625" style="80" customWidth="1"/>
    <col min="2054" max="2054" width="20.7109375" style="80" customWidth="1"/>
    <col min="2055" max="2304" width="9.140625" style="80"/>
    <col min="2305" max="2305" width="3.7109375" style="80" customWidth="1"/>
    <col min="2306" max="2306" width="25.28515625" style="80" bestFit="1" customWidth="1"/>
    <col min="2307" max="2307" width="12.42578125" style="80" customWidth="1"/>
    <col min="2308" max="2308" width="11.5703125" style="80" customWidth="1"/>
    <col min="2309" max="2309" width="16.28515625" style="80" customWidth="1"/>
    <col min="2310" max="2310" width="20.7109375" style="80" customWidth="1"/>
    <col min="2311" max="2560" width="9.140625" style="80"/>
    <col min="2561" max="2561" width="3.7109375" style="80" customWidth="1"/>
    <col min="2562" max="2562" width="25.28515625" style="80" bestFit="1" customWidth="1"/>
    <col min="2563" max="2563" width="12.42578125" style="80" customWidth="1"/>
    <col min="2564" max="2564" width="11.5703125" style="80" customWidth="1"/>
    <col min="2565" max="2565" width="16.28515625" style="80" customWidth="1"/>
    <col min="2566" max="2566" width="20.7109375" style="80" customWidth="1"/>
    <col min="2567" max="2816" width="9.140625" style="80"/>
    <col min="2817" max="2817" width="3.7109375" style="80" customWidth="1"/>
    <col min="2818" max="2818" width="25.28515625" style="80" bestFit="1" customWidth="1"/>
    <col min="2819" max="2819" width="12.42578125" style="80" customWidth="1"/>
    <col min="2820" max="2820" width="11.5703125" style="80" customWidth="1"/>
    <col min="2821" max="2821" width="16.28515625" style="80" customWidth="1"/>
    <col min="2822" max="2822" width="20.7109375" style="80" customWidth="1"/>
    <col min="2823" max="3072" width="9.140625" style="80"/>
    <col min="3073" max="3073" width="3.7109375" style="80" customWidth="1"/>
    <col min="3074" max="3074" width="25.28515625" style="80" bestFit="1" customWidth="1"/>
    <col min="3075" max="3075" width="12.42578125" style="80" customWidth="1"/>
    <col min="3076" max="3076" width="11.5703125" style="80" customWidth="1"/>
    <col min="3077" max="3077" width="16.28515625" style="80" customWidth="1"/>
    <col min="3078" max="3078" width="20.7109375" style="80" customWidth="1"/>
    <col min="3079" max="3328" width="9.140625" style="80"/>
    <col min="3329" max="3329" width="3.7109375" style="80" customWidth="1"/>
    <col min="3330" max="3330" width="25.28515625" style="80" bestFit="1" customWidth="1"/>
    <col min="3331" max="3331" width="12.42578125" style="80" customWidth="1"/>
    <col min="3332" max="3332" width="11.5703125" style="80" customWidth="1"/>
    <col min="3333" max="3333" width="16.28515625" style="80" customWidth="1"/>
    <col min="3334" max="3334" width="20.7109375" style="80" customWidth="1"/>
    <col min="3335" max="3584" width="9.140625" style="80"/>
    <col min="3585" max="3585" width="3.7109375" style="80" customWidth="1"/>
    <col min="3586" max="3586" width="25.28515625" style="80" bestFit="1" customWidth="1"/>
    <col min="3587" max="3587" width="12.42578125" style="80" customWidth="1"/>
    <col min="3588" max="3588" width="11.5703125" style="80" customWidth="1"/>
    <col min="3589" max="3589" width="16.28515625" style="80" customWidth="1"/>
    <col min="3590" max="3590" width="20.7109375" style="80" customWidth="1"/>
    <col min="3591" max="3840" width="9.140625" style="80"/>
    <col min="3841" max="3841" width="3.7109375" style="80" customWidth="1"/>
    <col min="3842" max="3842" width="25.28515625" style="80" bestFit="1" customWidth="1"/>
    <col min="3843" max="3843" width="12.42578125" style="80" customWidth="1"/>
    <col min="3844" max="3844" width="11.5703125" style="80" customWidth="1"/>
    <col min="3845" max="3845" width="16.28515625" style="80" customWidth="1"/>
    <col min="3846" max="3846" width="20.7109375" style="80" customWidth="1"/>
    <col min="3847" max="4096" width="9.140625" style="80"/>
    <col min="4097" max="4097" width="3.7109375" style="80" customWidth="1"/>
    <col min="4098" max="4098" width="25.28515625" style="80" bestFit="1" customWidth="1"/>
    <col min="4099" max="4099" width="12.42578125" style="80" customWidth="1"/>
    <col min="4100" max="4100" width="11.5703125" style="80" customWidth="1"/>
    <col min="4101" max="4101" width="16.28515625" style="80" customWidth="1"/>
    <col min="4102" max="4102" width="20.7109375" style="80" customWidth="1"/>
    <col min="4103" max="4352" width="9.140625" style="80"/>
    <col min="4353" max="4353" width="3.7109375" style="80" customWidth="1"/>
    <col min="4354" max="4354" width="25.28515625" style="80" bestFit="1" customWidth="1"/>
    <col min="4355" max="4355" width="12.42578125" style="80" customWidth="1"/>
    <col min="4356" max="4356" width="11.5703125" style="80" customWidth="1"/>
    <col min="4357" max="4357" width="16.28515625" style="80" customWidth="1"/>
    <col min="4358" max="4358" width="20.7109375" style="80" customWidth="1"/>
    <col min="4359" max="4608" width="9.140625" style="80"/>
    <col min="4609" max="4609" width="3.7109375" style="80" customWidth="1"/>
    <col min="4610" max="4610" width="25.28515625" style="80" bestFit="1" customWidth="1"/>
    <col min="4611" max="4611" width="12.42578125" style="80" customWidth="1"/>
    <col min="4612" max="4612" width="11.5703125" style="80" customWidth="1"/>
    <col min="4613" max="4613" width="16.28515625" style="80" customWidth="1"/>
    <col min="4614" max="4614" width="20.7109375" style="80" customWidth="1"/>
    <col min="4615" max="4864" width="9.140625" style="80"/>
    <col min="4865" max="4865" width="3.7109375" style="80" customWidth="1"/>
    <col min="4866" max="4866" width="25.28515625" style="80" bestFit="1" customWidth="1"/>
    <col min="4867" max="4867" width="12.42578125" style="80" customWidth="1"/>
    <col min="4868" max="4868" width="11.5703125" style="80" customWidth="1"/>
    <col min="4869" max="4869" width="16.28515625" style="80" customWidth="1"/>
    <col min="4870" max="4870" width="20.7109375" style="80" customWidth="1"/>
    <col min="4871" max="5120" width="9.140625" style="80"/>
    <col min="5121" max="5121" width="3.7109375" style="80" customWidth="1"/>
    <col min="5122" max="5122" width="25.28515625" style="80" bestFit="1" customWidth="1"/>
    <col min="5123" max="5123" width="12.42578125" style="80" customWidth="1"/>
    <col min="5124" max="5124" width="11.5703125" style="80" customWidth="1"/>
    <col min="5125" max="5125" width="16.28515625" style="80" customWidth="1"/>
    <col min="5126" max="5126" width="20.7109375" style="80" customWidth="1"/>
    <col min="5127" max="5376" width="9.140625" style="80"/>
    <col min="5377" max="5377" width="3.7109375" style="80" customWidth="1"/>
    <col min="5378" max="5378" width="25.28515625" style="80" bestFit="1" customWidth="1"/>
    <col min="5379" max="5379" width="12.42578125" style="80" customWidth="1"/>
    <col min="5380" max="5380" width="11.5703125" style="80" customWidth="1"/>
    <col min="5381" max="5381" width="16.28515625" style="80" customWidth="1"/>
    <col min="5382" max="5382" width="20.7109375" style="80" customWidth="1"/>
    <col min="5383" max="5632" width="9.140625" style="80"/>
    <col min="5633" max="5633" width="3.7109375" style="80" customWidth="1"/>
    <col min="5634" max="5634" width="25.28515625" style="80" bestFit="1" customWidth="1"/>
    <col min="5635" max="5635" width="12.42578125" style="80" customWidth="1"/>
    <col min="5636" max="5636" width="11.5703125" style="80" customWidth="1"/>
    <col min="5637" max="5637" width="16.28515625" style="80" customWidth="1"/>
    <col min="5638" max="5638" width="20.7109375" style="80" customWidth="1"/>
    <col min="5639" max="5888" width="9.140625" style="80"/>
    <col min="5889" max="5889" width="3.7109375" style="80" customWidth="1"/>
    <col min="5890" max="5890" width="25.28515625" style="80" bestFit="1" customWidth="1"/>
    <col min="5891" max="5891" width="12.42578125" style="80" customWidth="1"/>
    <col min="5892" max="5892" width="11.5703125" style="80" customWidth="1"/>
    <col min="5893" max="5893" width="16.28515625" style="80" customWidth="1"/>
    <col min="5894" max="5894" width="20.7109375" style="80" customWidth="1"/>
    <col min="5895" max="6144" width="9.140625" style="80"/>
    <col min="6145" max="6145" width="3.7109375" style="80" customWidth="1"/>
    <col min="6146" max="6146" width="25.28515625" style="80" bestFit="1" customWidth="1"/>
    <col min="6147" max="6147" width="12.42578125" style="80" customWidth="1"/>
    <col min="6148" max="6148" width="11.5703125" style="80" customWidth="1"/>
    <col min="6149" max="6149" width="16.28515625" style="80" customWidth="1"/>
    <col min="6150" max="6150" width="20.7109375" style="80" customWidth="1"/>
    <col min="6151" max="6400" width="9.140625" style="80"/>
    <col min="6401" max="6401" width="3.7109375" style="80" customWidth="1"/>
    <col min="6402" max="6402" width="25.28515625" style="80" bestFit="1" customWidth="1"/>
    <col min="6403" max="6403" width="12.42578125" style="80" customWidth="1"/>
    <col min="6404" max="6404" width="11.5703125" style="80" customWidth="1"/>
    <col min="6405" max="6405" width="16.28515625" style="80" customWidth="1"/>
    <col min="6406" max="6406" width="20.7109375" style="80" customWidth="1"/>
    <col min="6407" max="6656" width="9.140625" style="80"/>
    <col min="6657" max="6657" width="3.7109375" style="80" customWidth="1"/>
    <col min="6658" max="6658" width="25.28515625" style="80" bestFit="1" customWidth="1"/>
    <col min="6659" max="6659" width="12.42578125" style="80" customWidth="1"/>
    <col min="6660" max="6660" width="11.5703125" style="80" customWidth="1"/>
    <col min="6661" max="6661" width="16.28515625" style="80" customWidth="1"/>
    <col min="6662" max="6662" width="20.7109375" style="80" customWidth="1"/>
    <col min="6663" max="6912" width="9.140625" style="80"/>
    <col min="6913" max="6913" width="3.7109375" style="80" customWidth="1"/>
    <col min="6914" max="6914" width="25.28515625" style="80" bestFit="1" customWidth="1"/>
    <col min="6915" max="6915" width="12.42578125" style="80" customWidth="1"/>
    <col min="6916" max="6916" width="11.5703125" style="80" customWidth="1"/>
    <col min="6917" max="6917" width="16.28515625" style="80" customWidth="1"/>
    <col min="6918" max="6918" width="20.7109375" style="80" customWidth="1"/>
    <col min="6919" max="7168" width="9.140625" style="80"/>
    <col min="7169" max="7169" width="3.7109375" style="80" customWidth="1"/>
    <col min="7170" max="7170" width="25.28515625" style="80" bestFit="1" customWidth="1"/>
    <col min="7171" max="7171" width="12.42578125" style="80" customWidth="1"/>
    <col min="7172" max="7172" width="11.5703125" style="80" customWidth="1"/>
    <col min="7173" max="7173" width="16.28515625" style="80" customWidth="1"/>
    <col min="7174" max="7174" width="20.7109375" style="80" customWidth="1"/>
    <col min="7175" max="7424" width="9.140625" style="80"/>
    <col min="7425" max="7425" width="3.7109375" style="80" customWidth="1"/>
    <col min="7426" max="7426" width="25.28515625" style="80" bestFit="1" customWidth="1"/>
    <col min="7427" max="7427" width="12.42578125" style="80" customWidth="1"/>
    <col min="7428" max="7428" width="11.5703125" style="80" customWidth="1"/>
    <col min="7429" max="7429" width="16.28515625" style="80" customWidth="1"/>
    <col min="7430" max="7430" width="20.7109375" style="80" customWidth="1"/>
    <col min="7431" max="7680" width="9.140625" style="80"/>
    <col min="7681" max="7681" width="3.7109375" style="80" customWidth="1"/>
    <col min="7682" max="7682" width="25.28515625" style="80" bestFit="1" customWidth="1"/>
    <col min="7683" max="7683" width="12.42578125" style="80" customWidth="1"/>
    <col min="7684" max="7684" width="11.5703125" style="80" customWidth="1"/>
    <col min="7685" max="7685" width="16.28515625" style="80" customWidth="1"/>
    <col min="7686" max="7686" width="20.7109375" style="80" customWidth="1"/>
    <col min="7687" max="7936" width="9.140625" style="80"/>
    <col min="7937" max="7937" width="3.7109375" style="80" customWidth="1"/>
    <col min="7938" max="7938" width="25.28515625" style="80" bestFit="1" customWidth="1"/>
    <col min="7939" max="7939" width="12.42578125" style="80" customWidth="1"/>
    <col min="7940" max="7940" width="11.5703125" style="80" customWidth="1"/>
    <col min="7941" max="7941" width="16.28515625" style="80" customWidth="1"/>
    <col min="7942" max="7942" width="20.7109375" style="80" customWidth="1"/>
    <col min="7943" max="8192" width="9.140625" style="80"/>
    <col min="8193" max="8193" width="3.7109375" style="80" customWidth="1"/>
    <col min="8194" max="8194" width="25.28515625" style="80" bestFit="1" customWidth="1"/>
    <col min="8195" max="8195" width="12.42578125" style="80" customWidth="1"/>
    <col min="8196" max="8196" width="11.5703125" style="80" customWidth="1"/>
    <col min="8197" max="8197" width="16.28515625" style="80" customWidth="1"/>
    <col min="8198" max="8198" width="20.7109375" style="80" customWidth="1"/>
    <col min="8199" max="8448" width="9.140625" style="80"/>
    <col min="8449" max="8449" width="3.7109375" style="80" customWidth="1"/>
    <col min="8450" max="8450" width="25.28515625" style="80" bestFit="1" customWidth="1"/>
    <col min="8451" max="8451" width="12.42578125" style="80" customWidth="1"/>
    <col min="8452" max="8452" width="11.5703125" style="80" customWidth="1"/>
    <col min="8453" max="8453" width="16.28515625" style="80" customWidth="1"/>
    <col min="8454" max="8454" width="20.7109375" style="80" customWidth="1"/>
    <col min="8455" max="8704" width="9.140625" style="80"/>
    <col min="8705" max="8705" width="3.7109375" style="80" customWidth="1"/>
    <col min="8706" max="8706" width="25.28515625" style="80" bestFit="1" customWidth="1"/>
    <col min="8707" max="8707" width="12.42578125" style="80" customWidth="1"/>
    <col min="8708" max="8708" width="11.5703125" style="80" customWidth="1"/>
    <col min="8709" max="8709" width="16.28515625" style="80" customWidth="1"/>
    <col min="8710" max="8710" width="20.7109375" style="80" customWidth="1"/>
    <col min="8711" max="8960" width="9.140625" style="80"/>
    <col min="8961" max="8961" width="3.7109375" style="80" customWidth="1"/>
    <col min="8962" max="8962" width="25.28515625" style="80" bestFit="1" customWidth="1"/>
    <col min="8963" max="8963" width="12.42578125" style="80" customWidth="1"/>
    <col min="8964" max="8964" width="11.5703125" style="80" customWidth="1"/>
    <col min="8965" max="8965" width="16.28515625" style="80" customWidth="1"/>
    <col min="8966" max="8966" width="20.7109375" style="80" customWidth="1"/>
    <col min="8967" max="9216" width="9.140625" style="80"/>
    <col min="9217" max="9217" width="3.7109375" style="80" customWidth="1"/>
    <col min="9218" max="9218" width="25.28515625" style="80" bestFit="1" customWidth="1"/>
    <col min="9219" max="9219" width="12.42578125" style="80" customWidth="1"/>
    <col min="9220" max="9220" width="11.5703125" style="80" customWidth="1"/>
    <col min="9221" max="9221" width="16.28515625" style="80" customWidth="1"/>
    <col min="9222" max="9222" width="20.7109375" style="80" customWidth="1"/>
    <col min="9223" max="9472" width="9.140625" style="80"/>
    <col min="9473" max="9473" width="3.7109375" style="80" customWidth="1"/>
    <col min="9474" max="9474" width="25.28515625" style="80" bestFit="1" customWidth="1"/>
    <col min="9475" max="9475" width="12.42578125" style="80" customWidth="1"/>
    <col min="9476" max="9476" width="11.5703125" style="80" customWidth="1"/>
    <col min="9477" max="9477" width="16.28515625" style="80" customWidth="1"/>
    <col min="9478" max="9478" width="20.7109375" style="80" customWidth="1"/>
    <col min="9479" max="9728" width="9.140625" style="80"/>
    <col min="9729" max="9729" width="3.7109375" style="80" customWidth="1"/>
    <col min="9730" max="9730" width="25.28515625" style="80" bestFit="1" customWidth="1"/>
    <col min="9731" max="9731" width="12.42578125" style="80" customWidth="1"/>
    <col min="9732" max="9732" width="11.5703125" style="80" customWidth="1"/>
    <col min="9733" max="9733" width="16.28515625" style="80" customWidth="1"/>
    <col min="9734" max="9734" width="20.7109375" style="80" customWidth="1"/>
    <col min="9735" max="9984" width="9.140625" style="80"/>
    <col min="9985" max="9985" width="3.7109375" style="80" customWidth="1"/>
    <col min="9986" max="9986" width="25.28515625" style="80" bestFit="1" customWidth="1"/>
    <col min="9987" max="9987" width="12.42578125" style="80" customWidth="1"/>
    <col min="9988" max="9988" width="11.5703125" style="80" customWidth="1"/>
    <col min="9989" max="9989" width="16.28515625" style="80" customWidth="1"/>
    <col min="9990" max="9990" width="20.7109375" style="80" customWidth="1"/>
    <col min="9991" max="10240" width="9.140625" style="80"/>
    <col min="10241" max="10241" width="3.7109375" style="80" customWidth="1"/>
    <col min="10242" max="10242" width="25.28515625" style="80" bestFit="1" customWidth="1"/>
    <col min="10243" max="10243" width="12.42578125" style="80" customWidth="1"/>
    <col min="10244" max="10244" width="11.5703125" style="80" customWidth="1"/>
    <col min="10245" max="10245" width="16.28515625" style="80" customWidth="1"/>
    <col min="10246" max="10246" width="20.7109375" style="80" customWidth="1"/>
    <col min="10247" max="10496" width="9.140625" style="80"/>
    <col min="10497" max="10497" width="3.7109375" style="80" customWidth="1"/>
    <col min="10498" max="10498" width="25.28515625" style="80" bestFit="1" customWidth="1"/>
    <col min="10499" max="10499" width="12.42578125" style="80" customWidth="1"/>
    <col min="10500" max="10500" width="11.5703125" style="80" customWidth="1"/>
    <col min="10501" max="10501" width="16.28515625" style="80" customWidth="1"/>
    <col min="10502" max="10502" width="20.7109375" style="80" customWidth="1"/>
    <col min="10503" max="10752" width="9.140625" style="80"/>
    <col min="10753" max="10753" width="3.7109375" style="80" customWidth="1"/>
    <col min="10754" max="10754" width="25.28515625" style="80" bestFit="1" customWidth="1"/>
    <col min="10755" max="10755" width="12.42578125" style="80" customWidth="1"/>
    <col min="10756" max="10756" width="11.5703125" style="80" customWidth="1"/>
    <col min="10757" max="10757" width="16.28515625" style="80" customWidth="1"/>
    <col min="10758" max="10758" width="20.7109375" style="80" customWidth="1"/>
    <col min="10759" max="11008" width="9.140625" style="80"/>
    <col min="11009" max="11009" width="3.7109375" style="80" customWidth="1"/>
    <col min="11010" max="11010" width="25.28515625" style="80" bestFit="1" customWidth="1"/>
    <col min="11011" max="11011" width="12.42578125" style="80" customWidth="1"/>
    <col min="11012" max="11012" width="11.5703125" style="80" customWidth="1"/>
    <col min="11013" max="11013" width="16.28515625" style="80" customWidth="1"/>
    <col min="11014" max="11014" width="20.7109375" style="80" customWidth="1"/>
    <col min="11015" max="11264" width="9.140625" style="80"/>
    <col min="11265" max="11265" width="3.7109375" style="80" customWidth="1"/>
    <col min="11266" max="11266" width="25.28515625" style="80" bestFit="1" customWidth="1"/>
    <col min="11267" max="11267" width="12.42578125" style="80" customWidth="1"/>
    <col min="11268" max="11268" width="11.5703125" style="80" customWidth="1"/>
    <col min="11269" max="11269" width="16.28515625" style="80" customWidth="1"/>
    <col min="11270" max="11270" width="20.7109375" style="80" customWidth="1"/>
    <col min="11271" max="11520" width="9.140625" style="80"/>
    <col min="11521" max="11521" width="3.7109375" style="80" customWidth="1"/>
    <col min="11522" max="11522" width="25.28515625" style="80" bestFit="1" customWidth="1"/>
    <col min="11523" max="11523" width="12.42578125" style="80" customWidth="1"/>
    <col min="11524" max="11524" width="11.5703125" style="80" customWidth="1"/>
    <col min="11525" max="11525" width="16.28515625" style="80" customWidth="1"/>
    <col min="11526" max="11526" width="20.7109375" style="80" customWidth="1"/>
    <col min="11527" max="11776" width="9.140625" style="80"/>
    <col min="11777" max="11777" width="3.7109375" style="80" customWidth="1"/>
    <col min="11778" max="11778" width="25.28515625" style="80" bestFit="1" customWidth="1"/>
    <col min="11779" max="11779" width="12.42578125" style="80" customWidth="1"/>
    <col min="11780" max="11780" width="11.5703125" style="80" customWidth="1"/>
    <col min="11781" max="11781" width="16.28515625" style="80" customWidth="1"/>
    <col min="11782" max="11782" width="20.7109375" style="80" customWidth="1"/>
    <col min="11783" max="12032" width="9.140625" style="80"/>
    <col min="12033" max="12033" width="3.7109375" style="80" customWidth="1"/>
    <col min="12034" max="12034" width="25.28515625" style="80" bestFit="1" customWidth="1"/>
    <col min="12035" max="12035" width="12.42578125" style="80" customWidth="1"/>
    <col min="12036" max="12036" width="11.5703125" style="80" customWidth="1"/>
    <col min="12037" max="12037" width="16.28515625" style="80" customWidth="1"/>
    <col min="12038" max="12038" width="20.7109375" style="80" customWidth="1"/>
    <col min="12039" max="12288" width="9.140625" style="80"/>
    <col min="12289" max="12289" width="3.7109375" style="80" customWidth="1"/>
    <col min="12290" max="12290" width="25.28515625" style="80" bestFit="1" customWidth="1"/>
    <col min="12291" max="12291" width="12.42578125" style="80" customWidth="1"/>
    <col min="12292" max="12292" width="11.5703125" style="80" customWidth="1"/>
    <col min="12293" max="12293" width="16.28515625" style="80" customWidth="1"/>
    <col min="12294" max="12294" width="20.7109375" style="80" customWidth="1"/>
    <col min="12295" max="12544" width="9.140625" style="80"/>
    <col min="12545" max="12545" width="3.7109375" style="80" customWidth="1"/>
    <col min="12546" max="12546" width="25.28515625" style="80" bestFit="1" customWidth="1"/>
    <col min="12547" max="12547" width="12.42578125" style="80" customWidth="1"/>
    <col min="12548" max="12548" width="11.5703125" style="80" customWidth="1"/>
    <col min="12549" max="12549" width="16.28515625" style="80" customWidth="1"/>
    <col min="12550" max="12550" width="20.7109375" style="80" customWidth="1"/>
    <col min="12551" max="12800" width="9.140625" style="80"/>
    <col min="12801" max="12801" width="3.7109375" style="80" customWidth="1"/>
    <col min="12802" max="12802" width="25.28515625" style="80" bestFit="1" customWidth="1"/>
    <col min="12803" max="12803" width="12.42578125" style="80" customWidth="1"/>
    <col min="12804" max="12804" width="11.5703125" style="80" customWidth="1"/>
    <col min="12805" max="12805" width="16.28515625" style="80" customWidth="1"/>
    <col min="12806" max="12806" width="20.7109375" style="80" customWidth="1"/>
    <col min="12807" max="13056" width="9.140625" style="80"/>
    <col min="13057" max="13057" width="3.7109375" style="80" customWidth="1"/>
    <col min="13058" max="13058" width="25.28515625" style="80" bestFit="1" customWidth="1"/>
    <col min="13059" max="13059" width="12.42578125" style="80" customWidth="1"/>
    <col min="13060" max="13060" width="11.5703125" style="80" customWidth="1"/>
    <col min="13061" max="13061" width="16.28515625" style="80" customWidth="1"/>
    <col min="13062" max="13062" width="20.7109375" style="80" customWidth="1"/>
    <col min="13063" max="13312" width="9.140625" style="80"/>
    <col min="13313" max="13313" width="3.7109375" style="80" customWidth="1"/>
    <col min="13314" max="13314" width="25.28515625" style="80" bestFit="1" customWidth="1"/>
    <col min="13315" max="13315" width="12.42578125" style="80" customWidth="1"/>
    <col min="13316" max="13316" width="11.5703125" style="80" customWidth="1"/>
    <col min="13317" max="13317" width="16.28515625" style="80" customWidth="1"/>
    <col min="13318" max="13318" width="20.7109375" style="80" customWidth="1"/>
    <col min="13319" max="13568" width="9.140625" style="80"/>
    <col min="13569" max="13569" width="3.7109375" style="80" customWidth="1"/>
    <col min="13570" max="13570" width="25.28515625" style="80" bestFit="1" customWidth="1"/>
    <col min="13571" max="13571" width="12.42578125" style="80" customWidth="1"/>
    <col min="13572" max="13572" width="11.5703125" style="80" customWidth="1"/>
    <col min="13573" max="13573" width="16.28515625" style="80" customWidth="1"/>
    <col min="13574" max="13574" width="20.7109375" style="80" customWidth="1"/>
    <col min="13575" max="13824" width="9.140625" style="80"/>
    <col min="13825" max="13825" width="3.7109375" style="80" customWidth="1"/>
    <col min="13826" max="13826" width="25.28515625" style="80" bestFit="1" customWidth="1"/>
    <col min="13827" max="13827" width="12.42578125" style="80" customWidth="1"/>
    <col min="13828" max="13828" width="11.5703125" style="80" customWidth="1"/>
    <col min="13829" max="13829" width="16.28515625" style="80" customWidth="1"/>
    <col min="13830" max="13830" width="20.7109375" style="80" customWidth="1"/>
    <col min="13831" max="14080" width="9.140625" style="80"/>
    <col min="14081" max="14081" width="3.7109375" style="80" customWidth="1"/>
    <col min="14082" max="14082" width="25.28515625" style="80" bestFit="1" customWidth="1"/>
    <col min="14083" max="14083" width="12.42578125" style="80" customWidth="1"/>
    <col min="14084" max="14084" width="11.5703125" style="80" customWidth="1"/>
    <col min="14085" max="14085" width="16.28515625" style="80" customWidth="1"/>
    <col min="14086" max="14086" width="20.7109375" style="80" customWidth="1"/>
    <col min="14087" max="14336" width="9.140625" style="80"/>
    <col min="14337" max="14337" width="3.7109375" style="80" customWidth="1"/>
    <col min="14338" max="14338" width="25.28515625" style="80" bestFit="1" customWidth="1"/>
    <col min="14339" max="14339" width="12.42578125" style="80" customWidth="1"/>
    <col min="14340" max="14340" width="11.5703125" style="80" customWidth="1"/>
    <col min="14341" max="14341" width="16.28515625" style="80" customWidth="1"/>
    <col min="14342" max="14342" width="20.7109375" style="80" customWidth="1"/>
    <col min="14343" max="14592" width="9.140625" style="80"/>
    <col min="14593" max="14593" width="3.7109375" style="80" customWidth="1"/>
    <col min="14594" max="14594" width="25.28515625" style="80" bestFit="1" customWidth="1"/>
    <col min="14595" max="14595" width="12.42578125" style="80" customWidth="1"/>
    <col min="14596" max="14596" width="11.5703125" style="80" customWidth="1"/>
    <col min="14597" max="14597" width="16.28515625" style="80" customWidth="1"/>
    <col min="14598" max="14598" width="20.7109375" style="80" customWidth="1"/>
    <col min="14599" max="14848" width="9.140625" style="80"/>
    <col min="14849" max="14849" width="3.7109375" style="80" customWidth="1"/>
    <col min="14850" max="14850" width="25.28515625" style="80" bestFit="1" customWidth="1"/>
    <col min="14851" max="14851" width="12.42578125" style="80" customWidth="1"/>
    <col min="14852" max="14852" width="11.5703125" style="80" customWidth="1"/>
    <col min="14853" max="14853" width="16.28515625" style="80" customWidth="1"/>
    <col min="14854" max="14854" width="20.7109375" style="80" customWidth="1"/>
    <col min="14855" max="15104" width="9.140625" style="80"/>
    <col min="15105" max="15105" width="3.7109375" style="80" customWidth="1"/>
    <col min="15106" max="15106" width="25.28515625" style="80" bestFit="1" customWidth="1"/>
    <col min="15107" max="15107" width="12.42578125" style="80" customWidth="1"/>
    <col min="15108" max="15108" width="11.5703125" style="80" customWidth="1"/>
    <col min="15109" max="15109" width="16.28515625" style="80" customWidth="1"/>
    <col min="15110" max="15110" width="20.7109375" style="80" customWidth="1"/>
    <col min="15111" max="15360" width="9.140625" style="80"/>
    <col min="15361" max="15361" width="3.7109375" style="80" customWidth="1"/>
    <col min="15362" max="15362" width="25.28515625" style="80" bestFit="1" customWidth="1"/>
    <col min="15363" max="15363" width="12.42578125" style="80" customWidth="1"/>
    <col min="15364" max="15364" width="11.5703125" style="80" customWidth="1"/>
    <col min="15365" max="15365" width="16.28515625" style="80" customWidth="1"/>
    <col min="15366" max="15366" width="20.7109375" style="80" customWidth="1"/>
    <col min="15367" max="15616" width="9.140625" style="80"/>
    <col min="15617" max="15617" width="3.7109375" style="80" customWidth="1"/>
    <col min="15618" max="15618" width="25.28515625" style="80" bestFit="1" customWidth="1"/>
    <col min="15619" max="15619" width="12.42578125" style="80" customWidth="1"/>
    <col min="15620" max="15620" width="11.5703125" style="80" customWidth="1"/>
    <col min="15621" max="15621" width="16.28515625" style="80" customWidth="1"/>
    <col min="15622" max="15622" width="20.7109375" style="80" customWidth="1"/>
    <col min="15623" max="15872" width="9.140625" style="80"/>
    <col min="15873" max="15873" width="3.7109375" style="80" customWidth="1"/>
    <col min="15874" max="15874" width="25.28515625" style="80" bestFit="1" customWidth="1"/>
    <col min="15875" max="15875" width="12.42578125" style="80" customWidth="1"/>
    <col min="15876" max="15876" width="11.5703125" style="80" customWidth="1"/>
    <col min="15877" max="15877" width="16.28515625" style="80" customWidth="1"/>
    <col min="15878" max="15878" width="20.7109375" style="80" customWidth="1"/>
    <col min="15879" max="16128" width="9.140625" style="80"/>
    <col min="16129" max="16129" width="3.7109375" style="80" customWidth="1"/>
    <col min="16130" max="16130" width="25.28515625" style="80" bestFit="1" customWidth="1"/>
    <col min="16131" max="16131" width="12.42578125" style="80" customWidth="1"/>
    <col min="16132" max="16132" width="11.5703125" style="80" customWidth="1"/>
    <col min="16133" max="16133" width="16.28515625" style="80" customWidth="1"/>
    <col min="16134" max="16134" width="20.7109375" style="80" customWidth="1"/>
    <col min="16135" max="16384" width="9.140625" style="80"/>
  </cols>
  <sheetData>
    <row r="1" spans="2:6" ht="27" customHeight="1">
      <c r="B1" s="210" t="s">
        <v>318</v>
      </c>
      <c r="C1" s="210"/>
    </row>
    <row r="2" spans="2:6" ht="18" customHeight="1">
      <c r="B2" s="109" t="s">
        <v>319</v>
      </c>
      <c r="C2" s="109"/>
      <c r="D2" s="110"/>
      <c r="E2" s="110"/>
      <c r="F2" s="110"/>
    </row>
    <row r="3" spans="2:6" ht="21.95" customHeight="1">
      <c r="B3" s="210"/>
      <c r="C3" s="210"/>
      <c r="D3" s="210"/>
    </row>
    <row r="4" spans="2:6" ht="21.95" customHeight="1">
      <c r="B4" s="202" t="s">
        <v>320</v>
      </c>
      <c r="C4" s="202"/>
      <c r="D4" s="202"/>
      <c r="E4" s="202"/>
      <c r="F4" s="202"/>
    </row>
    <row r="5" spans="2:6">
      <c r="B5" s="111" t="s">
        <v>28</v>
      </c>
      <c r="C5" s="112" t="s">
        <v>12</v>
      </c>
      <c r="D5" s="112" t="s">
        <v>3</v>
      </c>
      <c r="E5" s="112" t="s">
        <v>35</v>
      </c>
      <c r="F5" s="112" t="s">
        <v>1</v>
      </c>
    </row>
    <row r="6" spans="2:6" ht="21.95" customHeight="1">
      <c r="B6" s="203" t="s">
        <v>21</v>
      </c>
      <c r="C6" s="204"/>
      <c r="D6" s="204"/>
      <c r="E6" s="204"/>
      <c r="F6" s="205"/>
    </row>
    <row r="7" spans="2:6" ht="21.95" customHeight="1">
      <c r="B7" s="113" t="s">
        <v>321</v>
      </c>
      <c r="C7" s="114" t="s">
        <v>105</v>
      </c>
      <c r="D7" s="115">
        <v>16</v>
      </c>
      <c r="E7" s="115">
        <v>20000000</v>
      </c>
      <c r="F7" s="115">
        <v>12600000</v>
      </c>
    </row>
    <row r="8" spans="2:6" ht="21.95" customHeight="1">
      <c r="B8" s="206" t="s">
        <v>22</v>
      </c>
      <c r="C8" s="207"/>
      <c r="D8" s="116">
        <f>SUM(D7)</f>
        <v>16</v>
      </c>
      <c r="E8" s="116">
        <f>SUM(E7)</f>
        <v>20000000</v>
      </c>
      <c r="F8" s="116">
        <f>SUM(F7)</f>
        <v>12600000</v>
      </c>
    </row>
    <row r="9" spans="2:6" ht="21" customHeight="1">
      <c r="B9" s="208" t="s">
        <v>322</v>
      </c>
      <c r="C9" s="209"/>
      <c r="D9" s="116">
        <f>D8</f>
        <v>16</v>
      </c>
      <c r="E9" s="116">
        <f>E8</f>
        <v>20000000</v>
      </c>
      <c r="F9" s="116">
        <f>F8</f>
        <v>12600000</v>
      </c>
    </row>
    <row r="10" spans="2:6">
      <c r="B10" s="117"/>
      <c r="C10" s="117"/>
      <c r="D10" s="117"/>
      <c r="E10" s="117"/>
      <c r="F10" s="117"/>
    </row>
    <row r="11" spans="2:6">
      <c r="B11" s="202" t="s">
        <v>323</v>
      </c>
      <c r="C11" s="202"/>
      <c r="D11" s="202"/>
      <c r="E11" s="202"/>
      <c r="F11" s="202"/>
    </row>
    <row r="12" spans="2:6">
      <c r="B12" s="111" t="s">
        <v>28</v>
      </c>
      <c r="C12" s="112" t="s">
        <v>12</v>
      </c>
      <c r="D12" s="112" t="s">
        <v>3</v>
      </c>
      <c r="E12" s="112" t="s">
        <v>35</v>
      </c>
      <c r="F12" s="112" t="s">
        <v>1</v>
      </c>
    </row>
    <row r="13" spans="2:6" ht="21.75" customHeight="1">
      <c r="B13" s="203" t="s">
        <v>21</v>
      </c>
      <c r="C13" s="204"/>
      <c r="D13" s="204"/>
      <c r="E13" s="204"/>
      <c r="F13" s="205"/>
    </row>
    <row r="14" spans="2:6" ht="21.75" customHeight="1">
      <c r="B14" s="113" t="s">
        <v>324</v>
      </c>
      <c r="C14" s="114" t="s">
        <v>253</v>
      </c>
      <c r="D14" s="116">
        <v>2</v>
      </c>
      <c r="E14" s="116">
        <v>600000</v>
      </c>
      <c r="F14" s="116">
        <v>318000</v>
      </c>
    </row>
    <row r="15" spans="2:6" ht="21.75" customHeight="1">
      <c r="B15" s="206" t="s">
        <v>22</v>
      </c>
      <c r="C15" s="207"/>
      <c r="D15" s="116">
        <f>SUM(D14)</f>
        <v>2</v>
      </c>
      <c r="E15" s="116">
        <f>SUM(E14)</f>
        <v>600000</v>
      </c>
      <c r="F15" s="116">
        <f>SUM(F14)</f>
        <v>318000</v>
      </c>
    </row>
    <row r="16" spans="2:6" ht="21.75" customHeight="1">
      <c r="B16" s="203" t="s">
        <v>23</v>
      </c>
      <c r="C16" s="204"/>
      <c r="D16" s="204"/>
      <c r="E16" s="204"/>
      <c r="F16" s="205"/>
    </row>
    <row r="17" spans="2:6" ht="21.75" customHeight="1">
      <c r="B17" s="113" t="s">
        <v>325</v>
      </c>
      <c r="C17" s="114" t="s">
        <v>92</v>
      </c>
      <c r="D17" s="116">
        <v>2</v>
      </c>
      <c r="E17" s="116">
        <v>750000</v>
      </c>
      <c r="F17" s="116">
        <v>6167500</v>
      </c>
    </row>
    <row r="18" spans="2:6" ht="21.75" customHeight="1">
      <c r="B18" s="208" t="s">
        <v>71</v>
      </c>
      <c r="C18" s="209"/>
      <c r="D18" s="116">
        <f>SUM(D17)</f>
        <v>2</v>
      </c>
      <c r="E18" s="116">
        <f>SUM(E17)</f>
        <v>750000</v>
      </c>
      <c r="F18" s="116">
        <f>SUM(F17)</f>
        <v>6167500</v>
      </c>
    </row>
    <row r="19" spans="2:6">
      <c r="B19" s="208" t="s">
        <v>322</v>
      </c>
      <c r="C19" s="209"/>
      <c r="D19" s="116">
        <f>D15+D18</f>
        <v>4</v>
      </c>
      <c r="E19" s="116">
        <f>E15+E18</f>
        <v>1350000</v>
      </c>
      <c r="F19" s="116">
        <f>F15+F18</f>
        <v>6485500</v>
      </c>
    </row>
    <row r="20" spans="2:6">
      <c r="B20" s="196" t="s">
        <v>326</v>
      </c>
      <c r="C20" s="196"/>
      <c r="D20" s="196"/>
      <c r="E20" s="196"/>
      <c r="F20" s="196"/>
    </row>
    <row r="21" spans="2:6">
      <c r="B21" s="118" t="s">
        <v>28</v>
      </c>
      <c r="C21" s="119" t="s">
        <v>12</v>
      </c>
      <c r="D21" s="119" t="s">
        <v>3</v>
      </c>
      <c r="E21" s="119" t="s">
        <v>35</v>
      </c>
      <c r="F21" s="119" t="s">
        <v>1</v>
      </c>
    </row>
    <row r="22" spans="2:6">
      <c r="B22" s="197" t="s">
        <v>327</v>
      </c>
      <c r="C22" s="198"/>
      <c r="D22" s="198"/>
      <c r="E22" s="198"/>
      <c r="F22" s="199"/>
    </row>
    <row r="23" spans="2:6">
      <c r="B23" s="113" t="s">
        <v>328</v>
      </c>
      <c r="C23" s="114" t="s">
        <v>66</v>
      </c>
      <c r="D23" s="120">
        <v>1</v>
      </c>
      <c r="E23" s="120">
        <v>250000</v>
      </c>
      <c r="F23" s="120">
        <v>900000</v>
      </c>
    </row>
    <row r="24" spans="2:6">
      <c r="B24" s="200" t="s">
        <v>329</v>
      </c>
      <c r="C24" s="201"/>
      <c r="D24" s="120">
        <f>SUM(D23)</f>
        <v>1</v>
      </c>
      <c r="E24" s="120">
        <f>SUM(E23)</f>
        <v>250000</v>
      </c>
      <c r="F24" s="120">
        <f>SUM(F23)</f>
        <v>900000</v>
      </c>
    </row>
    <row r="25" spans="2:6">
      <c r="B25" s="200" t="s">
        <v>322</v>
      </c>
      <c r="C25" s="201"/>
      <c r="D25" s="120">
        <f>D24</f>
        <v>1</v>
      </c>
      <c r="E25" s="120">
        <f>E24</f>
        <v>250000</v>
      </c>
      <c r="F25" s="120">
        <f>F24</f>
        <v>900000</v>
      </c>
    </row>
  </sheetData>
  <mergeCells count="16">
    <mergeCell ref="B9:C9"/>
    <mergeCell ref="B1:C1"/>
    <mergeCell ref="B3:D3"/>
    <mergeCell ref="B4:F4"/>
    <mergeCell ref="B6:F6"/>
    <mergeCell ref="B8:C8"/>
    <mergeCell ref="B20:F20"/>
    <mergeCell ref="B22:F22"/>
    <mergeCell ref="B24:C24"/>
    <mergeCell ref="B25:C25"/>
    <mergeCell ref="B11:F11"/>
    <mergeCell ref="B13:F13"/>
    <mergeCell ref="B15:C15"/>
    <mergeCell ref="B16:F16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"/>
  <sheetViews>
    <sheetView rightToLeft="1" zoomScaleNormal="100" zoomScaleSheetLayoutView="95" workbookViewId="0">
      <selection activeCell="C14" sqref="C14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7" ht="25.5" customHeight="1">
      <c r="B1" s="217" t="s">
        <v>305</v>
      </c>
      <c r="C1" s="217"/>
      <c r="D1" s="217"/>
      <c r="E1" s="217"/>
    </row>
    <row r="2" spans="2:7" ht="21" customHeight="1">
      <c r="B2" s="12" t="s">
        <v>11</v>
      </c>
      <c r="C2" s="12" t="s">
        <v>12</v>
      </c>
      <c r="D2" s="12" t="s">
        <v>29</v>
      </c>
      <c r="E2" s="12" t="s">
        <v>30</v>
      </c>
    </row>
    <row r="3" spans="2:7" ht="15" customHeight="1">
      <c r="B3" s="214" t="s">
        <v>21</v>
      </c>
      <c r="C3" s="215"/>
      <c r="D3" s="215"/>
      <c r="E3" s="216"/>
    </row>
    <row r="4" spans="2:7" ht="15" customHeight="1">
      <c r="B4" s="13" t="s">
        <v>56</v>
      </c>
      <c r="C4" s="14" t="s">
        <v>57</v>
      </c>
      <c r="D4" s="15">
        <v>2.29</v>
      </c>
      <c r="E4" s="71">
        <v>2.29</v>
      </c>
    </row>
    <row r="5" spans="2:7" ht="15" customHeight="1">
      <c r="B5" s="13" t="s">
        <v>136</v>
      </c>
      <c r="C5" s="14" t="s">
        <v>137</v>
      </c>
      <c r="D5" s="15">
        <v>1.1000000000000001</v>
      </c>
      <c r="E5" s="71">
        <v>1.1000000000000001</v>
      </c>
      <c r="F5" s="62"/>
      <c r="G5" s="62"/>
    </row>
    <row r="6" spans="2:7" ht="15" customHeight="1">
      <c r="B6" s="13" t="s">
        <v>100</v>
      </c>
      <c r="C6" s="14" t="s">
        <v>101</v>
      </c>
      <c r="D6" s="38">
        <v>1</v>
      </c>
      <c r="E6" s="72">
        <v>1</v>
      </c>
      <c r="F6" s="62"/>
      <c r="G6" s="62"/>
    </row>
    <row r="7" spans="2:7" ht="15" customHeight="1">
      <c r="B7" s="13" t="s">
        <v>47</v>
      </c>
      <c r="C7" s="14" t="s">
        <v>46</v>
      </c>
      <c r="D7" s="38">
        <v>0.53</v>
      </c>
      <c r="E7" s="38">
        <v>0.53</v>
      </c>
      <c r="F7" s="62"/>
      <c r="G7" s="62"/>
    </row>
    <row r="8" spans="2:7" ht="15" customHeight="1">
      <c r="B8" s="13" t="s">
        <v>106</v>
      </c>
      <c r="C8" s="14" t="s">
        <v>107</v>
      </c>
      <c r="D8" s="38">
        <v>0.67</v>
      </c>
      <c r="E8" s="38">
        <v>0.67</v>
      </c>
      <c r="F8" s="62"/>
      <c r="G8" s="62"/>
    </row>
    <row r="9" spans="2:7" ht="15" customHeight="1">
      <c r="B9" s="13" t="s">
        <v>240</v>
      </c>
      <c r="C9" s="14" t="s">
        <v>241</v>
      </c>
      <c r="D9" s="38">
        <v>1.06</v>
      </c>
      <c r="E9" s="38">
        <v>1.06</v>
      </c>
      <c r="F9" s="62"/>
      <c r="G9" s="62"/>
    </row>
    <row r="10" spans="2:7" ht="15" customHeight="1">
      <c r="B10" s="36" t="s">
        <v>258</v>
      </c>
      <c r="C10" s="37" t="s">
        <v>259</v>
      </c>
      <c r="D10" s="38">
        <v>0.27</v>
      </c>
      <c r="E10" s="38">
        <v>0.27</v>
      </c>
      <c r="F10" s="62"/>
      <c r="G10" s="62"/>
    </row>
    <row r="11" spans="2:7" ht="15" customHeight="1">
      <c r="B11" s="13" t="s">
        <v>194</v>
      </c>
      <c r="C11" s="14" t="s">
        <v>193</v>
      </c>
      <c r="D11" s="38">
        <v>0.43</v>
      </c>
      <c r="E11" s="38">
        <v>0.43</v>
      </c>
      <c r="F11" s="62"/>
      <c r="G11" s="62"/>
    </row>
    <row r="12" spans="2:7" ht="15" customHeight="1">
      <c r="B12" s="36" t="s">
        <v>187</v>
      </c>
      <c r="C12" s="37" t="s">
        <v>188</v>
      </c>
      <c r="D12" s="38">
        <v>0.18</v>
      </c>
      <c r="E12" s="38">
        <v>0.18</v>
      </c>
      <c r="F12" s="62"/>
      <c r="G12" s="62"/>
    </row>
    <row r="13" spans="2:7" ht="15" customHeight="1">
      <c r="B13" s="226" t="s">
        <v>38</v>
      </c>
      <c r="C13" s="227"/>
      <c r="D13" s="227"/>
      <c r="E13" s="228"/>
      <c r="F13" s="62"/>
      <c r="G13" s="62"/>
    </row>
    <row r="14" spans="2:7" ht="15" customHeight="1">
      <c r="B14" s="36" t="s">
        <v>58</v>
      </c>
      <c r="C14" s="37" t="s">
        <v>59</v>
      </c>
      <c r="D14" s="38">
        <v>2.2999999999999998</v>
      </c>
      <c r="E14" s="38">
        <v>2.2999999999999998</v>
      </c>
      <c r="F14" s="62"/>
      <c r="G14" s="62"/>
    </row>
    <row r="15" spans="2:7" ht="15" customHeight="1">
      <c r="B15" s="226" t="s">
        <v>31</v>
      </c>
      <c r="C15" s="227"/>
      <c r="D15" s="227"/>
      <c r="E15" s="228"/>
    </row>
    <row r="16" spans="2:7" ht="15" customHeight="1">
      <c r="B16" s="36" t="s">
        <v>238</v>
      </c>
      <c r="C16" s="37" t="s">
        <v>239</v>
      </c>
      <c r="D16" s="38">
        <v>0.4</v>
      </c>
      <c r="E16" s="38">
        <v>0.4</v>
      </c>
    </row>
    <row r="17" spans="2:7" ht="15" customHeight="1">
      <c r="B17" s="36" t="s">
        <v>113</v>
      </c>
      <c r="C17" s="37" t="s">
        <v>114</v>
      </c>
      <c r="D17" s="38">
        <v>0.48</v>
      </c>
      <c r="E17" s="38">
        <v>0.48</v>
      </c>
    </row>
    <row r="18" spans="2:7" ht="15" customHeight="1">
      <c r="B18" s="224" t="s">
        <v>23</v>
      </c>
      <c r="C18" s="215"/>
      <c r="D18" s="215"/>
      <c r="E18" s="225"/>
    </row>
    <row r="19" spans="2:7" ht="15" customHeight="1">
      <c r="B19" s="13" t="s">
        <v>102</v>
      </c>
      <c r="C19" s="14" t="s">
        <v>103</v>
      </c>
      <c r="D19" s="38">
        <v>1.5</v>
      </c>
      <c r="E19" s="38">
        <v>1.5</v>
      </c>
      <c r="F19" s="62"/>
      <c r="G19" s="62"/>
    </row>
    <row r="20" spans="2:7" ht="15" customHeight="1">
      <c r="B20" s="13" t="s">
        <v>256</v>
      </c>
      <c r="C20" s="14" t="s">
        <v>257</v>
      </c>
      <c r="D20" s="98">
        <v>1</v>
      </c>
      <c r="E20" s="86">
        <v>1</v>
      </c>
      <c r="F20" s="62"/>
      <c r="G20" s="62"/>
    </row>
    <row r="21" spans="2:7" ht="15" customHeight="1">
      <c r="B21" s="214" t="s">
        <v>24</v>
      </c>
      <c r="C21" s="215"/>
      <c r="D21" s="215"/>
      <c r="E21" s="216"/>
    </row>
    <row r="22" spans="2:7" ht="15" customHeight="1">
      <c r="B22" s="13" t="s">
        <v>242</v>
      </c>
      <c r="C22" s="14" t="s">
        <v>243</v>
      </c>
      <c r="D22" s="38">
        <v>2</v>
      </c>
      <c r="E22" s="72">
        <v>2</v>
      </c>
    </row>
    <row r="23" spans="2:7" ht="15" customHeight="1">
      <c r="B23" s="13" t="s">
        <v>60</v>
      </c>
      <c r="C23" s="14" t="s">
        <v>61</v>
      </c>
      <c r="D23" s="98">
        <v>6.1</v>
      </c>
      <c r="E23" s="86">
        <v>6.1</v>
      </c>
    </row>
    <row r="24" spans="2:7" ht="15" customHeight="1">
      <c r="B24" s="13" t="s">
        <v>183</v>
      </c>
      <c r="C24" s="14" t="s">
        <v>182</v>
      </c>
      <c r="D24" s="38">
        <v>5.9</v>
      </c>
      <c r="E24" s="86">
        <v>5.9</v>
      </c>
    </row>
    <row r="25" spans="2:7" ht="15" customHeight="1">
      <c r="B25" s="211" t="s">
        <v>40</v>
      </c>
      <c r="C25" s="212"/>
      <c r="D25" s="212"/>
      <c r="E25" s="213"/>
      <c r="F25" s="67"/>
      <c r="G25" s="67"/>
    </row>
    <row r="26" spans="2:7" ht="15" customHeight="1">
      <c r="B26" s="13" t="s">
        <v>131</v>
      </c>
      <c r="C26" s="14" t="s">
        <v>132</v>
      </c>
      <c r="D26" s="38">
        <v>7</v>
      </c>
      <c r="E26" s="86">
        <v>7</v>
      </c>
      <c r="F26" s="67"/>
      <c r="G26" s="67"/>
    </row>
    <row r="27" spans="2:7" ht="15" customHeight="1">
      <c r="B27" s="13" t="s">
        <v>153</v>
      </c>
      <c r="C27" s="14" t="s">
        <v>154</v>
      </c>
      <c r="D27" s="98">
        <v>97.5</v>
      </c>
      <c r="E27" s="86">
        <v>100</v>
      </c>
      <c r="F27" s="67"/>
      <c r="G27" s="67"/>
    </row>
    <row r="28" spans="2:7" ht="15" customHeight="1">
      <c r="B28" s="211" t="s">
        <v>26</v>
      </c>
      <c r="C28" s="212"/>
      <c r="D28" s="212"/>
      <c r="E28" s="213"/>
    </row>
    <row r="29" spans="2:7" ht="15" customHeight="1">
      <c r="B29" s="13" t="s">
        <v>174</v>
      </c>
      <c r="C29" s="14" t="s">
        <v>173</v>
      </c>
      <c r="D29" s="38">
        <v>0.86</v>
      </c>
      <c r="E29" s="38">
        <v>0.86</v>
      </c>
      <c r="F29" s="67"/>
      <c r="G29" s="67"/>
    </row>
    <row r="30" spans="2:7" ht="15" customHeight="1">
      <c r="B30" s="13" t="s">
        <v>177</v>
      </c>
      <c r="C30" s="14" t="s">
        <v>176</v>
      </c>
      <c r="D30" s="38">
        <v>23</v>
      </c>
      <c r="E30" s="38">
        <v>23</v>
      </c>
      <c r="F30" s="67"/>
      <c r="G30" s="67"/>
    </row>
    <row r="31" spans="2:7" ht="19.5" customHeight="1">
      <c r="B31" s="217" t="s">
        <v>304</v>
      </c>
      <c r="C31" s="217"/>
      <c r="D31" s="217"/>
      <c r="E31" s="217"/>
    </row>
    <row r="32" spans="2:7" ht="22.5" customHeight="1">
      <c r="B32" s="12" t="s">
        <v>11</v>
      </c>
      <c r="C32" s="12" t="s">
        <v>12</v>
      </c>
      <c r="D32" s="12" t="s">
        <v>29</v>
      </c>
      <c r="E32" s="12" t="s">
        <v>30</v>
      </c>
    </row>
    <row r="33" spans="2:7" ht="15" customHeight="1">
      <c r="B33" s="211" t="s">
        <v>21</v>
      </c>
      <c r="C33" s="212"/>
      <c r="D33" s="212"/>
      <c r="E33" s="213"/>
    </row>
    <row r="34" spans="2:7" ht="15" customHeight="1">
      <c r="B34" s="13" t="s">
        <v>52</v>
      </c>
      <c r="C34" s="14" t="s">
        <v>51</v>
      </c>
      <c r="D34" s="15">
        <v>1</v>
      </c>
      <c r="E34" s="15">
        <v>1</v>
      </c>
    </row>
    <row r="35" spans="2:7" ht="15" customHeight="1">
      <c r="B35" s="13" t="s">
        <v>98</v>
      </c>
      <c r="C35" s="14" t="s">
        <v>99</v>
      </c>
      <c r="D35" s="15">
        <v>1</v>
      </c>
      <c r="E35" s="71">
        <v>1</v>
      </c>
    </row>
    <row r="36" spans="2:7" ht="15" customHeight="1">
      <c r="B36" s="13" t="s">
        <v>109</v>
      </c>
      <c r="C36" s="14" t="s">
        <v>110</v>
      </c>
      <c r="D36" s="15">
        <v>1</v>
      </c>
      <c r="E36" s="71">
        <v>1</v>
      </c>
    </row>
    <row r="37" spans="2:7" ht="15" customHeight="1">
      <c r="B37" s="13" t="s">
        <v>111</v>
      </c>
      <c r="C37" s="14" t="s">
        <v>112</v>
      </c>
      <c r="D37" s="15">
        <v>1</v>
      </c>
      <c r="E37" s="71">
        <v>1</v>
      </c>
    </row>
    <row r="38" spans="2:7" ht="15" customHeight="1">
      <c r="B38" s="13" t="s">
        <v>53</v>
      </c>
      <c r="C38" s="14" t="s">
        <v>159</v>
      </c>
      <c r="D38" s="73">
        <v>1</v>
      </c>
      <c r="E38" s="74">
        <v>1</v>
      </c>
    </row>
    <row r="39" spans="2:7" ht="15" customHeight="1">
      <c r="B39" s="13" t="s">
        <v>196</v>
      </c>
      <c r="C39" s="14" t="s">
        <v>195</v>
      </c>
      <c r="D39" s="38">
        <v>0.34</v>
      </c>
      <c r="E39" s="73">
        <v>0.34</v>
      </c>
    </row>
    <row r="40" spans="2:7" ht="15" customHeight="1">
      <c r="B40" s="13" t="s">
        <v>202</v>
      </c>
      <c r="C40" s="14" t="s">
        <v>203</v>
      </c>
      <c r="D40" s="75">
        <v>0.24</v>
      </c>
      <c r="E40" s="75">
        <v>0.24</v>
      </c>
    </row>
    <row r="41" spans="2:7" ht="15" customHeight="1">
      <c r="B41" s="76" t="s">
        <v>223</v>
      </c>
      <c r="C41" s="77" t="s">
        <v>222</v>
      </c>
      <c r="D41" s="38">
        <v>0.11</v>
      </c>
      <c r="E41" s="61">
        <v>0.11</v>
      </c>
    </row>
    <row r="42" spans="2:7" ht="15" customHeight="1">
      <c r="B42" s="78" t="s">
        <v>151</v>
      </c>
      <c r="C42" s="79" t="s">
        <v>152</v>
      </c>
      <c r="D42" s="38">
        <v>1.75</v>
      </c>
      <c r="E42" s="61">
        <v>1.75</v>
      </c>
      <c r="G42" s="62"/>
    </row>
    <row r="43" spans="2:7" ht="15" customHeight="1">
      <c r="B43" s="78" t="s">
        <v>235</v>
      </c>
      <c r="C43" s="79" t="s">
        <v>234</v>
      </c>
      <c r="D43" s="75">
        <v>1</v>
      </c>
      <c r="E43" s="61">
        <v>1</v>
      </c>
      <c r="G43" s="62"/>
    </row>
    <row r="44" spans="2:7" ht="15" customHeight="1">
      <c r="B44" s="13" t="s">
        <v>50</v>
      </c>
      <c r="C44" s="14" t="s">
        <v>49</v>
      </c>
      <c r="D44" s="38">
        <v>1</v>
      </c>
      <c r="E44" s="61">
        <v>1</v>
      </c>
    </row>
    <row r="45" spans="2:7" ht="15" customHeight="1">
      <c r="B45" s="13" t="s">
        <v>254</v>
      </c>
      <c r="C45" s="14" t="s">
        <v>255</v>
      </c>
      <c r="D45" s="38">
        <v>0.81</v>
      </c>
      <c r="E45" s="61">
        <v>0.81</v>
      </c>
    </row>
    <row r="46" spans="2:7" ht="15" customHeight="1">
      <c r="B46" s="13" t="s">
        <v>268</v>
      </c>
      <c r="C46" s="14" t="s">
        <v>269</v>
      </c>
      <c r="D46" s="15" t="s">
        <v>33</v>
      </c>
      <c r="E46" s="71" t="s">
        <v>33</v>
      </c>
    </row>
    <row r="47" spans="2:7" ht="15" customHeight="1">
      <c r="B47" s="13" t="s">
        <v>250</v>
      </c>
      <c r="C47" s="14" t="s">
        <v>251</v>
      </c>
      <c r="D47" s="38">
        <v>1</v>
      </c>
      <c r="E47" s="61">
        <v>1</v>
      </c>
    </row>
    <row r="48" spans="2:7" ht="15" customHeight="1">
      <c r="B48" s="13" t="s">
        <v>276</v>
      </c>
      <c r="C48" s="14" t="s">
        <v>277</v>
      </c>
      <c r="D48" s="38">
        <v>0.23</v>
      </c>
      <c r="E48" s="61">
        <v>0.23</v>
      </c>
    </row>
    <row r="49" spans="2:5" ht="15" customHeight="1">
      <c r="B49" s="36" t="s">
        <v>225</v>
      </c>
      <c r="C49" s="37" t="s">
        <v>226</v>
      </c>
      <c r="D49" s="38">
        <v>0.2</v>
      </c>
      <c r="E49" s="61">
        <v>0.2</v>
      </c>
    </row>
    <row r="50" spans="2:5" ht="35.25" customHeight="1">
      <c r="B50" s="217" t="s">
        <v>304</v>
      </c>
      <c r="C50" s="217"/>
      <c r="D50" s="217"/>
      <c r="E50" s="217"/>
    </row>
    <row r="51" spans="2:5" ht="25.5" customHeight="1">
      <c r="B51" s="12" t="s">
        <v>11</v>
      </c>
      <c r="C51" s="12" t="s">
        <v>12</v>
      </c>
      <c r="D51" s="12" t="s">
        <v>29</v>
      </c>
      <c r="E51" s="12" t="s">
        <v>30</v>
      </c>
    </row>
    <row r="52" spans="2:5" ht="15" customHeight="1">
      <c r="B52" s="229" t="s">
        <v>31</v>
      </c>
      <c r="C52" s="227"/>
      <c r="D52" s="227"/>
      <c r="E52" s="223"/>
    </row>
    <row r="53" spans="2:5" ht="15" customHeight="1">
      <c r="B53" s="13" t="s">
        <v>41</v>
      </c>
      <c r="C53" s="14" t="s">
        <v>42</v>
      </c>
      <c r="D53" s="15">
        <v>0.96</v>
      </c>
      <c r="E53" s="71">
        <v>0.96</v>
      </c>
    </row>
    <row r="54" spans="2:5" ht="15" customHeight="1">
      <c r="B54" s="13" t="s">
        <v>44</v>
      </c>
      <c r="C54" s="14" t="s">
        <v>45</v>
      </c>
      <c r="D54" s="38">
        <v>0.4</v>
      </c>
      <c r="E54" s="72">
        <v>0.4</v>
      </c>
    </row>
    <row r="55" spans="2:5" ht="15" customHeight="1">
      <c r="B55" s="218" t="s">
        <v>32</v>
      </c>
      <c r="C55" s="219"/>
      <c r="D55" s="219"/>
      <c r="E55" s="220"/>
    </row>
    <row r="56" spans="2:5" ht="15" customHeight="1">
      <c r="B56" s="13" t="s">
        <v>80</v>
      </c>
      <c r="C56" s="14" t="s">
        <v>79</v>
      </c>
      <c r="D56" s="15">
        <v>0.9</v>
      </c>
      <c r="E56" s="71">
        <v>0.9</v>
      </c>
    </row>
    <row r="57" spans="2:5" ht="15" customHeight="1">
      <c r="B57" s="13" t="s">
        <v>204</v>
      </c>
      <c r="C57" s="14" t="s">
        <v>205</v>
      </c>
      <c r="D57" s="38">
        <v>0.38</v>
      </c>
      <c r="E57" s="71">
        <v>0.38</v>
      </c>
    </row>
    <row r="58" spans="2:5" ht="15" customHeight="1">
      <c r="B58" s="13" t="s">
        <v>95</v>
      </c>
      <c r="C58" s="14" t="s">
        <v>96</v>
      </c>
      <c r="D58" s="38">
        <v>0.5</v>
      </c>
      <c r="E58" s="71">
        <v>0.5</v>
      </c>
    </row>
    <row r="59" spans="2:5" ht="15" customHeight="1">
      <c r="B59" s="221" t="s">
        <v>23</v>
      </c>
      <c r="C59" s="222"/>
      <c r="D59" s="222"/>
      <c r="E59" s="223"/>
    </row>
    <row r="60" spans="2:5" ht="15" customHeight="1">
      <c r="B60" s="13" t="s">
        <v>133</v>
      </c>
      <c r="C60" s="14" t="s">
        <v>134</v>
      </c>
      <c r="D60" s="15" t="s">
        <v>33</v>
      </c>
      <c r="E60" s="71" t="s">
        <v>33</v>
      </c>
    </row>
    <row r="61" spans="2:5" ht="15" customHeight="1">
      <c r="B61" s="211" t="s">
        <v>26</v>
      </c>
      <c r="C61" s="212"/>
      <c r="D61" s="212"/>
      <c r="E61" s="213"/>
    </row>
    <row r="62" spans="2:5" ht="15" customHeight="1">
      <c r="B62" s="13" t="s">
        <v>147</v>
      </c>
      <c r="C62" s="14" t="s">
        <v>148</v>
      </c>
      <c r="D62" s="15" t="s">
        <v>33</v>
      </c>
      <c r="E62" s="71" t="s">
        <v>33</v>
      </c>
    </row>
    <row r="63" spans="2:5" ht="15" customHeight="1">
      <c r="B63" s="214" t="s">
        <v>24</v>
      </c>
      <c r="C63" s="215"/>
      <c r="D63" s="215"/>
      <c r="E63" s="216"/>
    </row>
    <row r="64" spans="2:5" ht="15" customHeight="1">
      <c r="B64" s="16" t="s">
        <v>179</v>
      </c>
      <c r="C64" s="17" t="s">
        <v>180</v>
      </c>
      <c r="D64" s="75">
        <v>100</v>
      </c>
      <c r="E64" s="61">
        <v>100</v>
      </c>
    </row>
    <row r="65" spans="2:5" ht="15" customHeight="1">
      <c r="B65" s="16" t="s">
        <v>208</v>
      </c>
      <c r="C65" s="17" t="s">
        <v>209</v>
      </c>
      <c r="D65" s="75">
        <v>1.78</v>
      </c>
      <c r="E65" s="61">
        <v>1.8</v>
      </c>
    </row>
    <row r="66" spans="2:5" ht="24" customHeight="1">
      <c r="B66" s="217" t="s">
        <v>303</v>
      </c>
      <c r="C66" s="217"/>
      <c r="D66" s="217"/>
      <c r="E66" s="217"/>
    </row>
    <row r="67" spans="2:5" ht="28.5" customHeight="1">
      <c r="B67" s="12" t="s">
        <v>11</v>
      </c>
      <c r="C67" s="12" t="s">
        <v>12</v>
      </c>
      <c r="D67" s="12" t="s">
        <v>29</v>
      </c>
      <c r="E67" s="12" t="s">
        <v>30</v>
      </c>
    </row>
    <row r="68" spans="2:5" ht="15" customHeight="1">
      <c r="B68" s="211" t="s">
        <v>21</v>
      </c>
      <c r="C68" s="212"/>
      <c r="D68" s="212"/>
      <c r="E68" s="213"/>
    </row>
    <row r="69" spans="2:5" ht="15" customHeight="1">
      <c r="B69" s="13" t="s">
        <v>115</v>
      </c>
      <c r="C69" s="14" t="s">
        <v>116</v>
      </c>
      <c r="D69" s="38">
        <v>7.0000000000000007E-2</v>
      </c>
      <c r="E69" s="61">
        <v>7.0000000000000007E-2</v>
      </c>
    </row>
    <row r="70" spans="2:5" ht="15" customHeight="1">
      <c r="B70" s="16" t="s">
        <v>212</v>
      </c>
      <c r="C70" s="17" t="s">
        <v>213</v>
      </c>
      <c r="D70" s="38">
        <v>1.1299999999999999</v>
      </c>
      <c r="E70" s="61">
        <v>1.1299999999999999</v>
      </c>
    </row>
    <row r="71" spans="2:5" ht="15" customHeight="1">
      <c r="B71" s="218" t="s">
        <v>32</v>
      </c>
      <c r="C71" s="219"/>
      <c r="D71" s="219"/>
      <c r="E71" s="220"/>
    </row>
    <row r="72" spans="2:5" ht="15" customHeight="1">
      <c r="B72" s="16" t="s">
        <v>130</v>
      </c>
      <c r="C72" s="17" t="s">
        <v>129</v>
      </c>
      <c r="D72" s="75">
        <v>0.45</v>
      </c>
      <c r="E72" s="61">
        <v>0.45</v>
      </c>
    </row>
    <row r="73" spans="2:5" ht="15" customHeight="1">
      <c r="B73" s="13" t="s">
        <v>127</v>
      </c>
      <c r="C73" s="14" t="s">
        <v>128</v>
      </c>
      <c r="D73" s="75">
        <v>0.13</v>
      </c>
      <c r="E73" s="61">
        <v>0.13</v>
      </c>
    </row>
    <row r="74" spans="2:5" ht="15" customHeight="1">
      <c r="B74" s="221" t="s">
        <v>23</v>
      </c>
      <c r="C74" s="222"/>
      <c r="D74" s="222"/>
      <c r="E74" s="223"/>
    </row>
    <row r="75" spans="2:5" ht="15" customHeight="1">
      <c r="B75" s="36" t="s">
        <v>120</v>
      </c>
      <c r="C75" s="37" t="s">
        <v>117</v>
      </c>
      <c r="D75" s="38">
        <v>0.39</v>
      </c>
      <c r="E75" s="61">
        <v>0.39</v>
      </c>
    </row>
    <row r="76" spans="2:5" ht="15" customHeight="1">
      <c r="B76" s="36" t="s">
        <v>230</v>
      </c>
      <c r="C76" s="37" t="s">
        <v>231</v>
      </c>
      <c r="D76" s="38">
        <v>1.04</v>
      </c>
      <c r="E76" s="61">
        <v>1.04</v>
      </c>
    </row>
    <row r="77" spans="2:5" ht="15" customHeight="1">
      <c r="B77" s="214" t="s">
        <v>24</v>
      </c>
      <c r="C77" s="215"/>
      <c r="D77" s="215"/>
      <c r="E77" s="216"/>
    </row>
    <row r="78" spans="2:5" ht="15" customHeight="1">
      <c r="B78" s="36" t="s">
        <v>155</v>
      </c>
      <c r="C78" s="37" t="s">
        <v>156</v>
      </c>
      <c r="D78" s="38">
        <v>0.94</v>
      </c>
      <c r="E78" s="61">
        <v>0.94</v>
      </c>
    </row>
    <row r="79" spans="2:5" ht="15" customHeight="1">
      <c r="B79" s="36" t="s">
        <v>126</v>
      </c>
      <c r="C79" s="37" t="s">
        <v>121</v>
      </c>
      <c r="D79" s="38">
        <v>0.49</v>
      </c>
      <c r="E79" s="61">
        <v>0.5</v>
      </c>
    </row>
    <row r="80" spans="2:5" ht="15" customHeight="1">
      <c r="B80" s="211" t="s">
        <v>40</v>
      </c>
      <c r="C80" s="212"/>
      <c r="D80" s="212"/>
      <c r="E80" s="213"/>
    </row>
    <row r="81" spans="2:5" ht="15" customHeight="1">
      <c r="B81" s="36" t="s">
        <v>218</v>
      </c>
      <c r="C81" s="37" t="s">
        <v>219</v>
      </c>
      <c r="D81" s="38">
        <v>15</v>
      </c>
      <c r="E81" s="61">
        <v>15</v>
      </c>
    </row>
    <row r="82" spans="2:5">
      <c r="B82" s="211" t="s">
        <v>26</v>
      </c>
      <c r="C82" s="212"/>
      <c r="D82" s="212"/>
      <c r="E82" s="213"/>
    </row>
    <row r="83" spans="2:5">
      <c r="B83" s="52" t="s">
        <v>237</v>
      </c>
      <c r="C83" s="53" t="s">
        <v>236</v>
      </c>
      <c r="D83" s="38">
        <v>0.37</v>
      </c>
      <c r="E83" s="61">
        <v>0.37</v>
      </c>
    </row>
  </sheetData>
  <mergeCells count="23">
    <mergeCell ref="B59:E59"/>
    <mergeCell ref="B55:E55"/>
    <mergeCell ref="B52:E52"/>
    <mergeCell ref="B50:E50"/>
    <mergeCell ref="B13:E13"/>
    <mergeCell ref="B1:E1"/>
    <mergeCell ref="B3:E3"/>
    <mergeCell ref="B18:E18"/>
    <mergeCell ref="B33:E33"/>
    <mergeCell ref="B31:E31"/>
    <mergeCell ref="B28:E28"/>
    <mergeCell ref="B21:E21"/>
    <mergeCell ref="B25:E25"/>
    <mergeCell ref="B15:E15"/>
    <mergeCell ref="B82:E82"/>
    <mergeCell ref="B63:E63"/>
    <mergeCell ref="B61:E61"/>
    <mergeCell ref="B66:E66"/>
    <mergeCell ref="B68:E68"/>
    <mergeCell ref="B80:E80"/>
    <mergeCell ref="B71:E71"/>
    <mergeCell ref="B74:E74"/>
    <mergeCell ref="B77:E77"/>
  </mergeCells>
  <pageMargins left="0" right="0" top="0" bottom="0" header="0" footer="0"/>
  <pageSetup paperSize="9" scale="10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H5" sqref="H5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30" t="s">
        <v>39</v>
      </c>
      <c r="C1" s="230"/>
      <c r="D1" s="230"/>
    </row>
    <row r="2" spans="1:4" s="6" customFormat="1" ht="34.5" customHeight="1">
      <c r="B2" s="18" t="s">
        <v>28</v>
      </c>
      <c r="C2" s="19" t="s">
        <v>36</v>
      </c>
      <c r="D2" s="18" t="s">
        <v>37</v>
      </c>
    </row>
    <row r="3" spans="1:4" ht="66.75" customHeight="1">
      <c r="B3" s="20" t="s">
        <v>34</v>
      </c>
      <c r="C3" s="21">
        <v>42591</v>
      </c>
      <c r="D3" s="22" t="s">
        <v>167</v>
      </c>
    </row>
    <row r="4" spans="1:4" ht="31.5" customHeight="1">
      <c r="B4" s="68" t="s">
        <v>175</v>
      </c>
      <c r="C4" s="23">
        <v>44458</v>
      </c>
      <c r="D4" s="24" t="s">
        <v>168</v>
      </c>
    </row>
    <row r="5" spans="1:4" ht="65.25" customHeight="1">
      <c r="B5" s="68" t="s">
        <v>278</v>
      </c>
      <c r="C5" s="23">
        <v>44865</v>
      </c>
      <c r="D5" s="24" t="s">
        <v>279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rightToLeft="1" topLeftCell="B1" zoomScaleNormal="100" workbookViewId="0">
      <selection activeCell="D5" sqref="D5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205" width="9" style="9"/>
    <col min="206" max="206" width="0" style="9" hidden="1" customWidth="1"/>
    <col min="207" max="207" width="1" style="9" customWidth="1"/>
    <col min="208" max="208" width="21.7109375" style="9" customWidth="1"/>
    <col min="209" max="209" width="91.85546875" style="9" customWidth="1"/>
    <col min="210" max="461" width="9" style="9"/>
    <col min="462" max="462" width="0" style="9" hidden="1" customWidth="1"/>
    <col min="463" max="463" width="1" style="9" customWidth="1"/>
    <col min="464" max="464" width="21.7109375" style="9" customWidth="1"/>
    <col min="465" max="465" width="91.85546875" style="9" customWidth="1"/>
    <col min="466" max="717" width="9" style="9"/>
    <col min="718" max="718" width="0" style="9" hidden="1" customWidth="1"/>
    <col min="719" max="719" width="1" style="9" customWidth="1"/>
    <col min="720" max="720" width="21.7109375" style="9" customWidth="1"/>
    <col min="721" max="721" width="91.85546875" style="9" customWidth="1"/>
    <col min="722" max="973" width="9" style="9"/>
    <col min="974" max="974" width="0" style="9" hidden="1" customWidth="1"/>
    <col min="975" max="975" width="1" style="9" customWidth="1"/>
    <col min="976" max="976" width="21.7109375" style="9" customWidth="1"/>
    <col min="977" max="977" width="91.85546875" style="9" customWidth="1"/>
    <col min="978" max="1229" width="9" style="9"/>
    <col min="1230" max="1230" width="0" style="9" hidden="1" customWidth="1"/>
    <col min="1231" max="1231" width="1" style="9" customWidth="1"/>
    <col min="1232" max="1232" width="21.7109375" style="9" customWidth="1"/>
    <col min="1233" max="1233" width="91.85546875" style="9" customWidth="1"/>
    <col min="1234" max="1485" width="9" style="9"/>
    <col min="1486" max="1486" width="0" style="9" hidden="1" customWidth="1"/>
    <col min="1487" max="1487" width="1" style="9" customWidth="1"/>
    <col min="1488" max="1488" width="21.7109375" style="9" customWidth="1"/>
    <col min="1489" max="1489" width="91.85546875" style="9" customWidth="1"/>
    <col min="1490" max="1741" width="9" style="9"/>
    <col min="1742" max="1742" width="0" style="9" hidden="1" customWidth="1"/>
    <col min="1743" max="1743" width="1" style="9" customWidth="1"/>
    <col min="1744" max="1744" width="21.7109375" style="9" customWidth="1"/>
    <col min="1745" max="1745" width="91.85546875" style="9" customWidth="1"/>
    <col min="1746" max="1997" width="9" style="9"/>
    <col min="1998" max="1998" width="0" style="9" hidden="1" customWidth="1"/>
    <col min="1999" max="1999" width="1" style="9" customWidth="1"/>
    <col min="2000" max="2000" width="21.7109375" style="9" customWidth="1"/>
    <col min="2001" max="2001" width="91.85546875" style="9" customWidth="1"/>
    <col min="2002" max="2253" width="9" style="9"/>
    <col min="2254" max="2254" width="0" style="9" hidden="1" customWidth="1"/>
    <col min="2255" max="2255" width="1" style="9" customWidth="1"/>
    <col min="2256" max="2256" width="21.7109375" style="9" customWidth="1"/>
    <col min="2257" max="2257" width="91.85546875" style="9" customWidth="1"/>
    <col min="2258" max="2509" width="9" style="9"/>
    <col min="2510" max="2510" width="0" style="9" hidden="1" customWidth="1"/>
    <col min="2511" max="2511" width="1" style="9" customWidth="1"/>
    <col min="2512" max="2512" width="21.7109375" style="9" customWidth="1"/>
    <col min="2513" max="2513" width="91.85546875" style="9" customWidth="1"/>
    <col min="2514" max="2765" width="9" style="9"/>
    <col min="2766" max="2766" width="0" style="9" hidden="1" customWidth="1"/>
    <col min="2767" max="2767" width="1" style="9" customWidth="1"/>
    <col min="2768" max="2768" width="21.7109375" style="9" customWidth="1"/>
    <col min="2769" max="2769" width="91.85546875" style="9" customWidth="1"/>
    <col min="2770" max="3021" width="9" style="9"/>
    <col min="3022" max="3022" width="0" style="9" hidden="1" customWidth="1"/>
    <col min="3023" max="3023" width="1" style="9" customWidth="1"/>
    <col min="3024" max="3024" width="21.7109375" style="9" customWidth="1"/>
    <col min="3025" max="3025" width="91.85546875" style="9" customWidth="1"/>
    <col min="3026" max="3277" width="9" style="9"/>
    <col min="3278" max="3278" width="0" style="9" hidden="1" customWidth="1"/>
    <col min="3279" max="3279" width="1" style="9" customWidth="1"/>
    <col min="3280" max="3280" width="21.7109375" style="9" customWidth="1"/>
    <col min="3281" max="3281" width="91.85546875" style="9" customWidth="1"/>
    <col min="3282" max="3533" width="9" style="9"/>
    <col min="3534" max="3534" width="0" style="9" hidden="1" customWidth="1"/>
    <col min="3535" max="3535" width="1" style="9" customWidth="1"/>
    <col min="3536" max="3536" width="21.7109375" style="9" customWidth="1"/>
    <col min="3537" max="3537" width="91.85546875" style="9" customWidth="1"/>
    <col min="3538" max="3789" width="9" style="9"/>
    <col min="3790" max="3790" width="0" style="9" hidden="1" customWidth="1"/>
    <col min="3791" max="3791" width="1" style="9" customWidth="1"/>
    <col min="3792" max="3792" width="21.7109375" style="9" customWidth="1"/>
    <col min="3793" max="3793" width="91.85546875" style="9" customWidth="1"/>
    <col min="3794" max="4045" width="9" style="9"/>
    <col min="4046" max="4046" width="0" style="9" hidden="1" customWidth="1"/>
    <col min="4047" max="4047" width="1" style="9" customWidth="1"/>
    <col min="4048" max="4048" width="21.7109375" style="9" customWidth="1"/>
    <col min="4049" max="4049" width="91.85546875" style="9" customWidth="1"/>
    <col min="4050" max="4301" width="9" style="9"/>
    <col min="4302" max="4302" width="0" style="9" hidden="1" customWidth="1"/>
    <col min="4303" max="4303" width="1" style="9" customWidth="1"/>
    <col min="4304" max="4304" width="21.7109375" style="9" customWidth="1"/>
    <col min="4305" max="4305" width="91.85546875" style="9" customWidth="1"/>
    <col min="4306" max="4557" width="9" style="9"/>
    <col min="4558" max="4558" width="0" style="9" hidden="1" customWidth="1"/>
    <col min="4559" max="4559" width="1" style="9" customWidth="1"/>
    <col min="4560" max="4560" width="21.7109375" style="9" customWidth="1"/>
    <col min="4561" max="4561" width="91.85546875" style="9" customWidth="1"/>
    <col min="4562" max="4813" width="9" style="9"/>
    <col min="4814" max="4814" width="0" style="9" hidden="1" customWidth="1"/>
    <col min="4815" max="4815" width="1" style="9" customWidth="1"/>
    <col min="4816" max="4816" width="21.7109375" style="9" customWidth="1"/>
    <col min="4817" max="4817" width="91.85546875" style="9" customWidth="1"/>
    <col min="4818" max="5069" width="9" style="9"/>
    <col min="5070" max="5070" width="0" style="9" hidden="1" customWidth="1"/>
    <col min="5071" max="5071" width="1" style="9" customWidth="1"/>
    <col min="5072" max="5072" width="21.7109375" style="9" customWidth="1"/>
    <col min="5073" max="5073" width="91.85546875" style="9" customWidth="1"/>
    <col min="5074" max="5325" width="9" style="9"/>
    <col min="5326" max="5326" width="0" style="9" hidden="1" customWidth="1"/>
    <col min="5327" max="5327" width="1" style="9" customWidth="1"/>
    <col min="5328" max="5328" width="21.7109375" style="9" customWidth="1"/>
    <col min="5329" max="5329" width="91.85546875" style="9" customWidth="1"/>
    <col min="5330" max="5581" width="9" style="9"/>
    <col min="5582" max="5582" width="0" style="9" hidden="1" customWidth="1"/>
    <col min="5583" max="5583" width="1" style="9" customWidth="1"/>
    <col min="5584" max="5584" width="21.7109375" style="9" customWidth="1"/>
    <col min="5585" max="5585" width="91.85546875" style="9" customWidth="1"/>
    <col min="5586" max="5837" width="9" style="9"/>
    <col min="5838" max="5838" width="0" style="9" hidden="1" customWidth="1"/>
    <col min="5839" max="5839" width="1" style="9" customWidth="1"/>
    <col min="5840" max="5840" width="21.7109375" style="9" customWidth="1"/>
    <col min="5841" max="5841" width="91.85546875" style="9" customWidth="1"/>
    <col min="5842" max="6093" width="9" style="9"/>
    <col min="6094" max="6094" width="0" style="9" hidden="1" customWidth="1"/>
    <col min="6095" max="6095" width="1" style="9" customWidth="1"/>
    <col min="6096" max="6096" width="21.7109375" style="9" customWidth="1"/>
    <col min="6097" max="6097" width="91.85546875" style="9" customWidth="1"/>
    <col min="6098" max="6349" width="9" style="9"/>
    <col min="6350" max="6350" width="0" style="9" hidden="1" customWidth="1"/>
    <col min="6351" max="6351" width="1" style="9" customWidth="1"/>
    <col min="6352" max="6352" width="21.7109375" style="9" customWidth="1"/>
    <col min="6353" max="6353" width="91.85546875" style="9" customWidth="1"/>
    <col min="6354" max="6605" width="9" style="9"/>
    <col min="6606" max="6606" width="0" style="9" hidden="1" customWidth="1"/>
    <col min="6607" max="6607" width="1" style="9" customWidth="1"/>
    <col min="6608" max="6608" width="21.7109375" style="9" customWidth="1"/>
    <col min="6609" max="6609" width="91.85546875" style="9" customWidth="1"/>
    <col min="6610" max="6861" width="9" style="9"/>
    <col min="6862" max="6862" width="0" style="9" hidden="1" customWidth="1"/>
    <col min="6863" max="6863" width="1" style="9" customWidth="1"/>
    <col min="6864" max="6864" width="21.7109375" style="9" customWidth="1"/>
    <col min="6865" max="6865" width="91.85546875" style="9" customWidth="1"/>
    <col min="6866" max="7117" width="9" style="9"/>
    <col min="7118" max="7118" width="0" style="9" hidden="1" customWidth="1"/>
    <col min="7119" max="7119" width="1" style="9" customWidth="1"/>
    <col min="7120" max="7120" width="21.7109375" style="9" customWidth="1"/>
    <col min="7121" max="7121" width="91.85546875" style="9" customWidth="1"/>
    <col min="7122" max="7373" width="9" style="9"/>
    <col min="7374" max="7374" width="0" style="9" hidden="1" customWidth="1"/>
    <col min="7375" max="7375" width="1" style="9" customWidth="1"/>
    <col min="7376" max="7376" width="21.7109375" style="9" customWidth="1"/>
    <col min="7377" max="7377" width="91.85546875" style="9" customWidth="1"/>
    <col min="7378" max="7629" width="9" style="9"/>
    <col min="7630" max="7630" width="0" style="9" hidden="1" customWidth="1"/>
    <col min="7631" max="7631" width="1" style="9" customWidth="1"/>
    <col min="7632" max="7632" width="21.7109375" style="9" customWidth="1"/>
    <col min="7633" max="7633" width="91.85546875" style="9" customWidth="1"/>
    <col min="7634" max="7885" width="9" style="9"/>
    <col min="7886" max="7886" width="0" style="9" hidden="1" customWidth="1"/>
    <col min="7887" max="7887" width="1" style="9" customWidth="1"/>
    <col min="7888" max="7888" width="21.7109375" style="9" customWidth="1"/>
    <col min="7889" max="7889" width="91.85546875" style="9" customWidth="1"/>
    <col min="7890" max="8141" width="9" style="9"/>
    <col min="8142" max="8142" width="0" style="9" hidden="1" customWidth="1"/>
    <col min="8143" max="8143" width="1" style="9" customWidth="1"/>
    <col min="8144" max="8144" width="21.7109375" style="9" customWidth="1"/>
    <col min="8145" max="8145" width="91.85546875" style="9" customWidth="1"/>
    <col min="8146" max="8397" width="9" style="9"/>
    <col min="8398" max="8398" width="0" style="9" hidden="1" customWidth="1"/>
    <col min="8399" max="8399" width="1" style="9" customWidth="1"/>
    <col min="8400" max="8400" width="21.7109375" style="9" customWidth="1"/>
    <col min="8401" max="8401" width="91.85546875" style="9" customWidth="1"/>
    <col min="8402" max="8653" width="9" style="9"/>
    <col min="8654" max="8654" width="0" style="9" hidden="1" customWidth="1"/>
    <col min="8655" max="8655" width="1" style="9" customWidth="1"/>
    <col min="8656" max="8656" width="21.7109375" style="9" customWidth="1"/>
    <col min="8657" max="8657" width="91.85546875" style="9" customWidth="1"/>
    <col min="8658" max="8909" width="9" style="9"/>
    <col min="8910" max="8910" width="0" style="9" hidden="1" customWidth="1"/>
    <col min="8911" max="8911" width="1" style="9" customWidth="1"/>
    <col min="8912" max="8912" width="21.7109375" style="9" customWidth="1"/>
    <col min="8913" max="8913" width="91.85546875" style="9" customWidth="1"/>
    <col min="8914" max="9165" width="9" style="9"/>
    <col min="9166" max="9166" width="0" style="9" hidden="1" customWidth="1"/>
    <col min="9167" max="9167" width="1" style="9" customWidth="1"/>
    <col min="9168" max="9168" width="21.7109375" style="9" customWidth="1"/>
    <col min="9169" max="9169" width="91.85546875" style="9" customWidth="1"/>
    <col min="9170" max="9421" width="9" style="9"/>
    <col min="9422" max="9422" width="0" style="9" hidden="1" customWidth="1"/>
    <col min="9423" max="9423" width="1" style="9" customWidth="1"/>
    <col min="9424" max="9424" width="21.7109375" style="9" customWidth="1"/>
    <col min="9425" max="9425" width="91.85546875" style="9" customWidth="1"/>
    <col min="9426" max="9677" width="9" style="9"/>
    <col min="9678" max="9678" width="0" style="9" hidden="1" customWidth="1"/>
    <col min="9679" max="9679" width="1" style="9" customWidth="1"/>
    <col min="9680" max="9680" width="21.7109375" style="9" customWidth="1"/>
    <col min="9681" max="9681" width="91.85546875" style="9" customWidth="1"/>
    <col min="9682" max="9933" width="9" style="9"/>
    <col min="9934" max="9934" width="0" style="9" hidden="1" customWidth="1"/>
    <col min="9935" max="9935" width="1" style="9" customWidth="1"/>
    <col min="9936" max="9936" width="21.7109375" style="9" customWidth="1"/>
    <col min="9937" max="9937" width="91.85546875" style="9" customWidth="1"/>
    <col min="9938" max="10189" width="9" style="9"/>
    <col min="10190" max="10190" width="0" style="9" hidden="1" customWidth="1"/>
    <col min="10191" max="10191" width="1" style="9" customWidth="1"/>
    <col min="10192" max="10192" width="21.7109375" style="9" customWidth="1"/>
    <col min="10193" max="10193" width="91.85546875" style="9" customWidth="1"/>
    <col min="10194" max="10445" width="9" style="9"/>
    <col min="10446" max="10446" width="0" style="9" hidden="1" customWidth="1"/>
    <col min="10447" max="10447" width="1" style="9" customWidth="1"/>
    <col min="10448" max="10448" width="21.7109375" style="9" customWidth="1"/>
    <col min="10449" max="10449" width="91.85546875" style="9" customWidth="1"/>
    <col min="10450" max="10701" width="9" style="9"/>
    <col min="10702" max="10702" width="0" style="9" hidden="1" customWidth="1"/>
    <col min="10703" max="10703" width="1" style="9" customWidth="1"/>
    <col min="10704" max="10704" width="21.7109375" style="9" customWidth="1"/>
    <col min="10705" max="10705" width="91.85546875" style="9" customWidth="1"/>
    <col min="10706" max="10957" width="9" style="9"/>
    <col min="10958" max="10958" width="0" style="9" hidden="1" customWidth="1"/>
    <col min="10959" max="10959" width="1" style="9" customWidth="1"/>
    <col min="10960" max="10960" width="21.7109375" style="9" customWidth="1"/>
    <col min="10961" max="10961" width="91.85546875" style="9" customWidth="1"/>
    <col min="10962" max="11213" width="9" style="9"/>
    <col min="11214" max="11214" width="0" style="9" hidden="1" customWidth="1"/>
    <col min="11215" max="11215" width="1" style="9" customWidth="1"/>
    <col min="11216" max="11216" width="21.7109375" style="9" customWidth="1"/>
    <col min="11217" max="11217" width="91.85546875" style="9" customWidth="1"/>
    <col min="11218" max="11469" width="9" style="9"/>
    <col min="11470" max="11470" width="0" style="9" hidden="1" customWidth="1"/>
    <col min="11471" max="11471" width="1" style="9" customWidth="1"/>
    <col min="11472" max="11472" width="21.7109375" style="9" customWidth="1"/>
    <col min="11473" max="11473" width="91.85546875" style="9" customWidth="1"/>
    <col min="11474" max="11725" width="9" style="9"/>
    <col min="11726" max="11726" width="0" style="9" hidden="1" customWidth="1"/>
    <col min="11727" max="11727" width="1" style="9" customWidth="1"/>
    <col min="11728" max="11728" width="21.7109375" style="9" customWidth="1"/>
    <col min="11729" max="11729" width="91.85546875" style="9" customWidth="1"/>
    <col min="11730" max="11981" width="9" style="9"/>
    <col min="11982" max="11982" width="0" style="9" hidden="1" customWidth="1"/>
    <col min="11983" max="11983" width="1" style="9" customWidth="1"/>
    <col min="11984" max="11984" width="21.7109375" style="9" customWidth="1"/>
    <col min="11985" max="11985" width="91.85546875" style="9" customWidth="1"/>
    <col min="11986" max="12237" width="9" style="9"/>
    <col min="12238" max="12238" width="0" style="9" hidden="1" customWidth="1"/>
    <col min="12239" max="12239" width="1" style="9" customWidth="1"/>
    <col min="12240" max="12240" width="21.7109375" style="9" customWidth="1"/>
    <col min="12241" max="12241" width="91.85546875" style="9" customWidth="1"/>
    <col min="12242" max="12493" width="9" style="9"/>
    <col min="12494" max="12494" width="0" style="9" hidden="1" customWidth="1"/>
    <col min="12495" max="12495" width="1" style="9" customWidth="1"/>
    <col min="12496" max="12496" width="21.7109375" style="9" customWidth="1"/>
    <col min="12497" max="12497" width="91.85546875" style="9" customWidth="1"/>
    <col min="12498" max="12749" width="9" style="9"/>
    <col min="12750" max="12750" width="0" style="9" hidden="1" customWidth="1"/>
    <col min="12751" max="12751" width="1" style="9" customWidth="1"/>
    <col min="12752" max="12752" width="21.7109375" style="9" customWidth="1"/>
    <col min="12753" max="12753" width="91.85546875" style="9" customWidth="1"/>
    <col min="12754" max="13005" width="9" style="9"/>
    <col min="13006" max="13006" width="0" style="9" hidden="1" customWidth="1"/>
    <col min="13007" max="13007" width="1" style="9" customWidth="1"/>
    <col min="13008" max="13008" width="21.7109375" style="9" customWidth="1"/>
    <col min="13009" max="13009" width="91.85546875" style="9" customWidth="1"/>
    <col min="13010" max="13261" width="9" style="9"/>
    <col min="13262" max="13262" width="0" style="9" hidden="1" customWidth="1"/>
    <col min="13263" max="13263" width="1" style="9" customWidth="1"/>
    <col min="13264" max="13264" width="21.7109375" style="9" customWidth="1"/>
    <col min="13265" max="13265" width="91.85546875" style="9" customWidth="1"/>
    <col min="13266" max="13517" width="9" style="9"/>
    <col min="13518" max="13518" width="0" style="9" hidden="1" customWidth="1"/>
    <col min="13519" max="13519" width="1" style="9" customWidth="1"/>
    <col min="13520" max="13520" width="21.7109375" style="9" customWidth="1"/>
    <col min="13521" max="13521" width="91.85546875" style="9" customWidth="1"/>
    <col min="13522" max="13773" width="9" style="9"/>
    <col min="13774" max="13774" width="0" style="9" hidden="1" customWidth="1"/>
    <col min="13775" max="13775" width="1" style="9" customWidth="1"/>
    <col min="13776" max="13776" width="21.7109375" style="9" customWidth="1"/>
    <col min="13777" max="13777" width="91.85546875" style="9" customWidth="1"/>
    <col min="13778" max="14029" width="9" style="9"/>
    <col min="14030" max="14030" width="0" style="9" hidden="1" customWidth="1"/>
    <col min="14031" max="14031" width="1" style="9" customWidth="1"/>
    <col min="14032" max="14032" width="21.7109375" style="9" customWidth="1"/>
    <col min="14033" max="14033" width="91.85546875" style="9" customWidth="1"/>
    <col min="14034" max="14285" width="9" style="9"/>
    <col min="14286" max="14286" width="0" style="9" hidden="1" customWidth="1"/>
    <col min="14287" max="14287" width="1" style="9" customWidth="1"/>
    <col min="14288" max="14288" width="21.7109375" style="9" customWidth="1"/>
    <col min="14289" max="14289" width="91.85546875" style="9" customWidth="1"/>
    <col min="14290" max="14541" width="9" style="9"/>
    <col min="14542" max="14542" width="0" style="9" hidden="1" customWidth="1"/>
    <col min="14543" max="14543" width="1" style="9" customWidth="1"/>
    <col min="14544" max="14544" width="21.7109375" style="9" customWidth="1"/>
    <col min="14545" max="14545" width="91.85546875" style="9" customWidth="1"/>
    <col min="14546" max="14797" width="9" style="9"/>
    <col min="14798" max="14798" width="0" style="9" hidden="1" customWidth="1"/>
    <col min="14799" max="14799" width="1" style="9" customWidth="1"/>
    <col min="14800" max="14800" width="21.7109375" style="9" customWidth="1"/>
    <col min="14801" max="14801" width="91.85546875" style="9" customWidth="1"/>
    <col min="14802" max="15053" width="9" style="9"/>
    <col min="15054" max="15054" width="0" style="9" hidden="1" customWidth="1"/>
    <col min="15055" max="15055" width="1" style="9" customWidth="1"/>
    <col min="15056" max="15056" width="21.7109375" style="9" customWidth="1"/>
    <col min="15057" max="15057" width="91.85546875" style="9" customWidth="1"/>
    <col min="15058" max="15309" width="9" style="9"/>
    <col min="15310" max="15310" width="0" style="9" hidden="1" customWidth="1"/>
    <col min="15311" max="15311" width="1" style="9" customWidth="1"/>
    <col min="15312" max="15312" width="21.7109375" style="9" customWidth="1"/>
    <col min="15313" max="15313" width="91.85546875" style="9" customWidth="1"/>
    <col min="15314" max="15565" width="9" style="9"/>
    <col min="15566" max="15566" width="0" style="9" hidden="1" customWidth="1"/>
    <col min="15567" max="15567" width="1" style="9" customWidth="1"/>
    <col min="15568" max="15568" width="21.7109375" style="9" customWidth="1"/>
    <col min="15569" max="15569" width="91.85546875" style="9" customWidth="1"/>
    <col min="15570" max="15821" width="9" style="9"/>
    <col min="15822" max="15822" width="0" style="9" hidden="1" customWidth="1"/>
    <col min="15823" max="15823" width="1" style="9" customWidth="1"/>
    <col min="15824" max="15824" width="21.7109375" style="9" customWidth="1"/>
    <col min="15825" max="15825" width="91.85546875" style="9" customWidth="1"/>
    <col min="15826" max="16384" width="9" style="9"/>
  </cols>
  <sheetData>
    <row r="1" spans="3:4" s="8" customFormat="1" ht="27.75" customHeight="1">
      <c r="C1" s="232" t="s">
        <v>302</v>
      </c>
      <c r="D1" s="233"/>
    </row>
    <row r="2" spans="3:4" ht="26.25" customHeight="1">
      <c r="C2" s="231" t="s">
        <v>43</v>
      </c>
      <c r="D2" s="231"/>
    </row>
    <row r="3" spans="3:4" ht="45.75" customHeight="1">
      <c r="C3" s="68" t="s">
        <v>280</v>
      </c>
      <c r="D3" s="11" t="s">
        <v>301</v>
      </c>
    </row>
    <row r="4" spans="3:4" ht="45.75" customHeight="1">
      <c r="C4" s="234" t="s">
        <v>332</v>
      </c>
      <c r="D4" s="11" t="s">
        <v>333</v>
      </c>
    </row>
    <row r="5" spans="3:4" ht="61.5" customHeight="1">
      <c r="C5" s="13" t="s">
        <v>293</v>
      </c>
      <c r="D5" s="11" t="s">
        <v>297</v>
      </c>
    </row>
    <row r="6" spans="3:4" ht="61.5" customHeight="1">
      <c r="C6" s="97" t="s">
        <v>298</v>
      </c>
      <c r="D6" s="11" t="s">
        <v>313</v>
      </c>
    </row>
    <row r="7" spans="3:4" ht="53.25" customHeight="1">
      <c r="C7" s="13" t="s">
        <v>296</v>
      </c>
      <c r="D7" s="11" t="s">
        <v>299</v>
      </c>
    </row>
    <row r="8" spans="3:4" ht="43.5" customHeight="1">
      <c r="C8" s="97" t="s">
        <v>316</v>
      </c>
      <c r="D8" s="11" t="s">
        <v>315</v>
      </c>
    </row>
    <row r="9" spans="3:4" ht="54.75" customHeight="1">
      <c r="C9" s="13" t="s">
        <v>314</v>
      </c>
      <c r="D9" s="11" t="s">
        <v>312</v>
      </c>
    </row>
    <row r="10" spans="3:4" ht="31.5" customHeight="1">
      <c r="C10" s="231" t="s">
        <v>64</v>
      </c>
      <c r="D10" s="231"/>
    </row>
    <row r="11" spans="3:4" ht="62.25" customHeight="1">
      <c r="C11" s="68" t="s">
        <v>288</v>
      </c>
      <c r="D11" s="11" t="s">
        <v>300</v>
      </c>
    </row>
    <row r="12" spans="3:4" ht="29.25" customHeight="1">
      <c r="C12" s="231" t="s">
        <v>67</v>
      </c>
      <c r="D12" s="231"/>
    </row>
    <row r="13" spans="3:4" ht="48" customHeight="1">
      <c r="C13" s="51" t="s">
        <v>48</v>
      </c>
      <c r="D13" s="11" t="s">
        <v>172</v>
      </c>
    </row>
    <row r="14" spans="3:4" ht="55.5" customHeight="1">
      <c r="C14" s="51" t="s">
        <v>192</v>
      </c>
      <c r="D14" s="11" t="s">
        <v>224</v>
      </c>
    </row>
    <row r="15" spans="3:4" ht="29.25" customHeight="1">
      <c r="C15" s="69" t="s">
        <v>90</v>
      </c>
      <c r="D15" s="11" t="s">
        <v>108</v>
      </c>
    </row>
    <row r="16" spans="3:4" ht="39.75" customHeight="1">
      <c r="C16" s="13" t="s">
        <v>191</v>
      </c>
      <c r="D16" s="11" t="s">
        <v>275</v>
      </c>
    </row>
    <row r="17" spans="3:4" ht="39.75" customHeight="1">
      <c r="C17" s="87" t="s">
        <v>264</v>
      </c>
      <c r="D17" s="11" t="s">
        <v>265</v>
      </c>
    </row>
    <row r="18" spans="3:4" ht="39.75" customHeight="1">
      <c r="C18" s="84" t="s">
        <v>270</v>
      </c>
      <c r="D18" s="11" t="s">
        <v>287</v>
      </c>
    </row>
    <row r="19" spans="3:4" ht="19.5" customHeight="1">
      <c r="C19" s="231" t="s">
        <v>68</v>
      </c>
      <c r="D19" s="231"/>
    </row>
    <row r="20" spans="3:4" ht="45.75" customHeight="1">
      <c r="C20" s="69" t="s">
        <v>90</v>
      </c>
      <c r="D20" s="11" t="s">
        <v>244</v>
      </c>
    </row>
    <row r="21" spans="3:4" ht="48" customHeight="1">
      <c r="C21" s="87" t="s">
        <v>264</v>
      </c>
      <c r="D21" s="11" t="s">
        <v>266</v>
      </c>
    </row>
    <row r="22" spans="3:4" ht="21.75" customHeight="1">
      <c r="C22" s="231" t="s">
        <v>87</v>
      </c>
      <c r="D22" s="231"/>
    </row>
    <row r="23" spans="3:4" ht="44.25" customHeight="1">
      <c r="C23" s="13" t="s">
        <v>294</v>
      </c>
      <c r="D23" s="11" t="s">
        <v>295</v>
      </c>
    </row>
    <row r="24" spans="3:4" ht="36.75" customHeight="1">
      <c r="C24" s="13" t="s">
        <v>267</v>
      </c>
      <c r="D24" s="11" t="s">
        <v>245</v>
      </c>
    </row>
    <row r="25" spans="3:4" ht="32.25" customHeight="1">
      <c r="C25" s="13" t="s">
        <v>200</v>
      </c>
      <c r="D25" s="11" t="s">
        <v>201</v>
      </c>
    </row>
    <row r="26" spans="3:4" ht="25.5" customHeight="1">
      <c r="C26" s="52" t="s">
        <v>184</v>
      </c>
      <c r="D26" s="11" t="s">
        <v>186</v>
      </c>
    </row>
    <row r="27" spans="3:4" ht="33.75" customHeight="1">
      <c r="C27" s="13" t="s">
        <v>185</v>
      </c>
      <c r="D27" s="11" t="s">
        <v>169</v>
      </c>
    </row>
    <row r="28" spans="3:4" ht="43.5" customHeight="1"/>
    <row r="29" spans="3:4" ht="57" customHeight="1"/>
  </sheetData>
  <mergeCells count="6">
    <mergeCell ref="C22:D22"/>
    <mergeCell ref="C1:D1"/>
    <mergeCell ref="C2:D2"/>
    <mergeCell ref="C12:D12"/>
    <mergeCell ref="C10:D10"/>
    <mergeCell ref="C19:D19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2022-11-16T10:45:53Z</cp:lastPrinted>
  <dcterms:created xsi:type="dcterms:W3CDTF">2018-01-02T05:37:56Z</dcterms:created>
  <dcterms:modified xsi:type="dcterms:W3CDTF">2022-11-16T10:46:28Z</dcterms:modified>
</cp:coreProperties>
</file>