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14-9-2026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0" l="1"/>
  <c r="F8" i="10"/>
  <c r="E8" i="10"/>
  <c r="E9" i="10" s="1"/>
  <c r="D8" i="10"/>
  <c r="D9" i="10" s="1"/>
  <c r="M83" i="8"/>
  <c r="N83" i="8"/>
  <c r="L83" i="8"/>
  <c r="M57" i="8"/>
  <c r="N57" i="8"/>
  <c r="L57" i="8"/>
  <c r="L22" i="8"/>
  <c r="M22" i="8"/>
  <c r="N22" i="8"/>
  <c r="L47" i="8"/>
  <c r="M47" i="8"/>
  <c r="N47" i="8"/>
  <c r="L56" i="8"/>
  <c r="M56" i="8"/>
  <c r="N56" i="8"/>
  <c r="L53" i="8"/>
  <c r="M53" i="8"/>
  <c r="N53" i="8"/>
  <c r="L68" i="8"/>
  <c r="M68" i="8"/>
  <c r="N68" i="8"/>
  <c r="L18" i="8"/>
  <c r="M18" i="8"/>
  <c r="N18" i="8"/>
  <c r="L82" i="8"/>
  <c r="M82" i="8"/>
  <c r="N82" i="8"/>
  <c r="L64" i="8"/>
  <c r="M64" i="8"/>
  <c r="N64" i="8"/>
  <c r="L39" i="8"/>
  <c r="M39" i="8"/>
  <c r="N39" i="8"/>
  <c r="L34" i="8"/>
  <c r="M34" i="8"/>
  <c r="N34" i="8"/>
  <c r="L50" i="8"/>
  <c r="M50" i="8"/>
  <c r="N50" i="8"/>
  <c r="L79" i="8"/>
  <c r="M79" i="8"/>
  <c r="N79" i="8"/>
  <c r="L27" i="8" l="1"/>
  <c r="M27" i="8"/>
  <c r="N27" i="8"/>
  <c r="L74" i="8" l="1"/>
  <c r="M74" i="8"/>
  <c r="N74" i="8"/>
  <c r="L14" i="8"/>
  <c r="L40" i="8" s="1"/>
  <c r="M14" i="8"/>
  <c r="M40" i="8" s="1"/>
  <c r="N14" i="8"/>
  <c r="N40" i="8" s="1"/>
  <c r="L84" i="8" l="1"/>
  <c r="N84" i="8"/>
  <c r="M84" i="8"/>
  <c r="E11" i="1"/>
  <c r="I4" i="1" l="1"/>
  <c r="O4" i="1"/>
  <c r="D4" i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<sst xmlns="http://schemas.openxmlformats.org/spreadsheetml/2006/main" count="542" uniqueCount="366">
  <si>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</si>
  <si>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</si>
  <si>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</si>
  <si>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</si>
  <si>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</si>
  <si>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</si>
  <si>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</si>
  <si>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</si>
  <si>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</si>
  <si>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</si>
  <si>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</si>
  <si>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</si>
  <si>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</si>
  <si>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</si>
  <si>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</si>
  <si>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</si>
  <si>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</si>
  <si>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</si>
  <si>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</si>
  <si>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</si>
  <si>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</si>
  <si>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</si>
  <si>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</si>
  <si>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</si>
  <si>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</si>
  <si>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</si>
  <si>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</si>
  <si>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</si>
  <si>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</si>
  <si>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</si>
  <si>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</si>
  <si>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</si>
  <si>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</si>
  <si>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</si>
  <si>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</si>
  <si>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</si>
  <si>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</si>
  <si>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</si>
  <si>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</si>
  <si>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</si>
  <si>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</si>
  <si>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</si>
  <si>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</si>
  <si>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</si>
  <si>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</si>
  <si>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</si>
  <si>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</si>
  <si>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</si>
  <si>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</si>
  <si>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</si>
  <si>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</si>
  <si>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</si>
  <si>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</si>
  <si>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</si>
  <si>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</si>
  <si>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</si>
  <si>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</si>
  <si>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</si>
  <si>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</si>
  <si>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</si>
  <si>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</si>
  <si>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</si>
  <si>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</si>
  <si>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</si>
  <si>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</si>
  <si>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</si>
  <si>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</si>
  <si>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</si>
  <si>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</si>
  <si>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</si>
  <si>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</si>
  <si>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</si>
  <si>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</si>
  <si>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</si>
  <si>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</si>
  <si>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</si>
  <si>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</si>
  <si>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</si>
  <si>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</si>
  <si>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</si>
  <si>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</si>
  <si>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</si>
  <si>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</si>
  <si>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</si>
  <si>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</si>
  <si>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</si>
  <si>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</si>
  <si>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</si>
  <si>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</si>
  <si>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</si>
  <si>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</si>
  <si>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</si>
  <si>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</si>
  <si>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</si>
  <si>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</si>
  <si>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</si>
  <si>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</si>
  <si>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</si>
  <si>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</si>
  <si>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</si>
  <si>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</si>
  <si>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</si>
  <si>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</si>
  <si>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</si>
  <si>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</si>
  <si>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</si>
  <si>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</si>
  <si>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</si>
  <si>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</si>
  <si>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</si>
  <si>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</si>
  <si>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</si>
  <si>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</si>
  <si>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</si>
  <si>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</si>
  <si>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</si>
  <si>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</si>
  <si>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</si>
  <si>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</si>
  <si>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</si>
  <si>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</si>
  <si>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</si>
  <si>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</si>
  <si>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</si>
  <si>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</si>
  <si>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</si>
  <si>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</si>
  <si>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</si>
  <si>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</si>
  <si>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</si>
  <si>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</si>
  <si>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</si>
  <si>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</si>
  <si>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</si>
  <si>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</si>
  <si>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</si>
  <si>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</si>
  <si>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</si>
  <si>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</si>
  <si>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</si>
  <si>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</si>
  <si>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</si>
  <si>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</si>
  <si>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</si>
  <si>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</si>
  <si>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</si>
  <si>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</si>
  <si>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</si>
  <si>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</si>
  <si>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</si>
  <si>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</si>
  <si>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</si>
  <si>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</si>
  <si>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</si>
  <si>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</si>
  <si>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</si>
  <si>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</si>
  <si>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</si>
  <si>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</si>
  <si>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</si>
  <si>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</si>
  <si>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</si>
  <si>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</si>
  <si>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</si>
  <si>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</si>
  <si>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</si>
  <si>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</si>
  <si>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</si>
  <si>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</si>
  <si>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</si>
  <si>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</si>
  <si>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</si>
  <si>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</si>
  <si>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</si>
  <si>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</si>
  <si>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</si>
  <si>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</si>
  <si>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</si>
  <si>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</si>
  <si>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</si>
  <si>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</si>
  <si>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</si>
  <si>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</si>
  <si>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</si>
  <si>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</si>
  <si>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</si>
  <si>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</si>
  <si>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</si>
  <si>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</si>
  <si>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</si>
  <si>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</si>
  <si>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</si>
  <si>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</si>
  <si>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</si>
  <si>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</si>
  <si>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</si>
  <si>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</si>
  <si>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</si>
  <si>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</si>
  <si>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</si>
  <si>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</si>
  <si>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</si>
  <si>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</si>
  <si>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</si>
  <si>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</si>
  <si>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</si>
  <si>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</si>
  <si>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</si>
  <si>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</si>
  <si>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</si>
  <si>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</si>
  <si>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</si>
  <si>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</si>
  <si>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</si>
  <si>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</si>
  <si>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</si>
  <si>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</si>
  <si>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</si>
  <si>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</si>
  <si>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</si>
  <si>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</si>
  <si>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</si>
  <si>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</si>
  <si>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</si>
  <si>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</si>
  <si>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</si>
  <si>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</si>
  <si>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</si>
  <si>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</si>
  <si>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</si>
  <si>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</si>
  <si>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</si>
  <si>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</si>
  <si>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</si>
  <si>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</si>
  <si>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</si>
  <si>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</si>
  <si>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</si>
  <si>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</si>
  <si>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</si>
  <si>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</si>
  <si>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</si>
  <si>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</si>
  <si>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</si>
  <si>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</si>
  <si>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</si>
  <si>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</si>
  <si>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</si>
  <si>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</si>
  <si>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</si>
  <si>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</si>
  <si>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</si>
  <si>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</si>
  <si>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</si>
  <si>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</si>
  <si>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</si>
  <si>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</si>
  <si>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مصرف جيهان</t>
  </si>
  <si>
    <t>NGAT</t>
  </si>
  <si>
    <t>NSHQ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</si>
  <si>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</si>
  <si>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</si>
  <si>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</si>
  <si>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</si>
  <si>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</si>
  <si>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</si>
  <si>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</si>
  <si>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</si>
  <si>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</si>
  <si>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</si>
  <si>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</si>
  <si>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</si>
  <si>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</si>
  <si>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</si>
  <si>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</si>
  <si>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</si>
  <si>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</si>
  <si>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</si>
  <si>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</si>
  <si>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</si>
  <si>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</si>
  <si>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</si>
  <si>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</si>
  <si>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</si>
  <si>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</si>
  <si>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</si>
  <si>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</si>
  <si>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</si>
  <si>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</si>
  <si>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</si>
  <si>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</si>
  <si>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</si>
  <si>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</si>
  <si>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</si>
  <si>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</si>
  <si>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</si>
  <si>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</si>
  <si>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</si>
  <si>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</si>
  <si>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</si>
  <si>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</si>
  <si>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</si>
  <si>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</si>
  <si>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</si>
  <si>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</si>
  <si>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</si>
  <si>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</si>
  <si>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</si>
  <si>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</si>
  <si>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</si>
  <si>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</si>
  <si>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</si>
  <si>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</si>
  <si>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</si>
  <si>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</si>
  <si>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</si>
  <si>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</si>
  <si>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</si>
  <si>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</si>
  <si>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</si>
  <si>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</si>
  <si>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</si>
  <si>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</si>
  <si>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</si>
  <si>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</si>
  <si>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</si>
  <si>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</si>
  <si>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</si>
  <si>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</si>
  <si>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</si>
  <si>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</si>
  <si>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</si>
  <si>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</si>
  <si>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</si>
  <si>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</si>
  <si>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</si>
  <si>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</si>
  <si>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</si>
  <si>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</si>
  <si>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مصرف حمورابي</t>
  </si>
  <si>
    <t>رحاب كربلاء</t>
  </si>
  <si>
    <t>HKAR</t>
  </si>
  <si>
    <t>البادية للتامين</t>
  </si>
  <si>
    <t>NBAD</t>
  </si>
  <si>
    <t>BHAM</t>
  </si>
  <si>
    <t>الباتك للتامين</t>
  </si>
  <si>
    <t>NBAT</t>
  </si>
  <si>
    <t>البدء بعمليات ايداع شهادات اسهم المساهمين لشركة الاتحاد الدولية للتأمين إعتباراً من جلسة الاحد الموافق 2026/9/13 وسيتم اطلاق التداول إعتباراً من جلسة الاحد 2026/10/4 بعد ايداع 5% من رأس المال او بعد مرور (21) يوم من تاريخ بدء الايداع في منصة الشركات غير المدرجة ISX-OTC.</t>
  </si>
  <si>
    <t>الاتحاد الدولية للتأمين (NUNI)</t>
  </si>
  <si>
    <t xml:space="preserve">سندات الوطنية - الاصدارية الثانية     فئة(500000,1000000)  </t>
  </si>
  <si>
    <t>ايقاف التداول على سندات الوطنية الاصدارية الثانية فئة (500000)و(1000000) دينار إعتباراً من جلسة الثلاثاء 2026/9/15 لقرب استحقاق الفائدة نصف سنوية وسيتم اعادة التداول اعتبارا من جلسة الاحد 2026/9/20.</t>
  </si>
  <si>
    <t>الجلسة (161)</t>
  </si>
  <si>
    <t>جلسة الاثنين 2026/9/14</t>
  </si>
  <si>
    <t xml:space="preserve">الجلسة (161) نشرة التداول لمنصة الشركات غير المدرجة OTC    </t>
  </si>
  <si>
    <t>الشركات غير المتداولة للمنصة الثالثة لجلسة الاثنين 2026/9/14</t>
  </si>
  <si>
    <t>الشركات غير المتداولة للمنصة الثانية لجلسة الاثنين 2026/9/14</t>
  </si>
  <si>
    <t>الشركات غير المتداولة لمنصة التداول النظامي لجلسة الاثنين 2026/9/14</t>
  </si>
  <si>
    <t>الجلسة (161) نشرة تداول الأسهم للمنصة النظامية لجلسة الاثنين 2026/9/14 Regular Market Trading</t>
  </si>
  <si>
    <t xml:space="preserve">الجلسة (161) نشرة تداول المنصة الثانية لجلسة الاثنين 2026/9/14 Second Trading Platform </t>
  </si>
  <si>
    <t xml:space="preserve">الجلسة (161) نشرة تداول منصة الشركات غير المفصحة لجلسة الاثنين 2026/9/14 Non Disclosing Trading Platform </t>
  </si>
  <si>
    <t>الاوامر الخاصة</t>
  </si>
  <si>
    <t>نفذت شركة براعم الخير للوساطة  أمر متقابل مقصود على أسهم شركة مصرف الانصاري  بعدد أسهم (24,950,000,000) سهم، وقيمة بلغت (1,247,500,000) دينار، في زمن الجلسة الاضافي (بعد الساعة 1 ظهراً) وفقاً لاجراءات تنفيذ الصفقات الكبيرة.</t>
  </si>
  <si>
    <t>سوق العراق للأوراق المالية</t>
  </si>
  <si>
    <t>نشرة تداول أسهم غير العراقيين لجلسة الاثنين 2026/9/14</t>
  </si>
  <si>
    <t>نشرة تداول الاسهم المشتراة لغير العراقيين في السوق النظامي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</si>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</sst>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4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164" fontId="27" fillId="2" borderId="43" xfId="0" applyNumberFormat="1" applyFont="1" applyFill="1" applyBorder="1" applyAlignment="1">
      <alignment horizontal="center" vertical="center"/>
    </xf>
    <xf numFmtId="4" fontId="27" fillId="2" borderId="43" xfId="0" applyNumberFormat="1" applyFont="1" applyFill="1" applyBorder="1" applyAlignment="1">
      <alignment horizontal="center" vertical="center"/>
    </xf>
    <xf numFmtId="3" fontId="27" fillId="2" borderId="43" xfId="0" applyNumberFormat="1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horizontal="right" vertical="center"/>
    </xf>
    <xf numFmtId="0" fontId="14" fillId="0" borderId="43" xfId="0" applyFont="1" applyBorder="1" applyAlignment="1">
      <alignment horizontal="right" vertical="center"/>
    </xf>
    <xf numFmtId="0" fontId="27" fillId="2" borderId="44" xfId="0" applyFont="1" applyFill="1" applyBorder="1" applyAlignment="1">
      <alignment vertical="center"/>
    </xf>
    <xf numFmtId="0" fontId="34" fillId="0" borderId="43" xfId="0" applyFont="1" applyBorder="1" applyAlignment="1">
      <alignment horizontal="right" vertical="center" wrapText="1"/>
    </xf>
    <xf numFmtId="164" fontId="14" fillId="0" borderId="46" xfId="0" applyNumberFormat="1" applyFont="1" applyBorder="1" applyAlignment="1">
      <alignment horizontal="center" vertical="center"/>
    </xf>
    <xf numFmtId="4" fontId="38" fillId="0" borderId="10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34" fillId="0" borderId="25" xfId="0" applyFont="1" applyBorder="1" applyAlignment="1">
      <alignment horizontal="right" vertical="center" wrapText="1"/>
    </xf>
    <xf numFmtId="0" fontId="39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 wrapText="1"/>
    </xf>
    <xf numFmtId="0" fontId="39" fillId="2" borderId="43" xfId="2" applyFont="1" applyFill="1" applyBorder="1" applyAlignment="1">
      <alignment horizontal="right" vertical="center"/>
    </xf>
    <xf numFmtId="0" fontId="39" fillId="2" borderId="43" xfId="2" applyFont="1" applyFill="1" applyBorder="1" applyAlignment="1">
      <alignment horizontal="left" vertical="center"/>
    </xf>
    <xf numFmtId="3" fontId="39" fillId="0" borderId="52" xfId="3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34" fillId="2" borderId="44" xfId="0" applyNumberFormat="1" applyFont="1" applyFill="1" applyBorder="1" applyAlignment="1">
      <alignment horizontal="right" vertical="center" wrapText="1"/>
    </xf>
    <xf numFmtId="164" fontId="34" fillId="2" borderId="46" xfId="0" applyNumberFormat="1" applyFont="1" applyFill="1" applyBorder="1" applyAlignment="1">
      <alignment horizontal="right" vertical="center" wrapText="1"/>
    </xf>
    <xf numFmtId="164" fontId="34" fillId="2" borderId="45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9" fillId="2" borderId="44" xfId="0" applyNumberFormat="1" applyFont="1" applyFill="1" applyBorder="1" applyAlignment="1">
      <alignment horizontal="right" vertical="center" wrapText="1"/>
    </xf>
    <xf numFmtId="164" fontId="9" fillId="2" borderId="46" xfId="0" applyNumberFormat="1" applyFont="1" applyFill="1" applyBorder="1" applyAlignment="1">
      <alignment horizontal="right" vertical="center" wrapText="1"/>
    </xf>
    <xf numFmtId="164" fontId="9" fillId="2" borderId="45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44" xfId="0" applyFont="1" applyFill="1" applyBorder="1" applyAlignment="1">
      <alignment horizontal="center" vertical="center"/>
    </xf>
    <xf numFmtId="0" fontId="27" fillId="7" borderId="45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39" fillId="0" borderId="53" xfId="3" applyFont="1" applyBorder="1" applyAlignment="1">
      <alignment horizontal="center" vertical="center"/>
    </xf>
    <xf numFmtId="0" fontId="39" fillId="0" borderId="54" xfId="3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7" xfId="0" applyFont="1" applyBorder="1" applyAlignment="1">
      <alignment horizontal="right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42333</xdr:rowOff>
    </xdr:from>
    <xdr:to>
      <xdr:col>7</xdr:col>
      <xdr:colOff>190680</xdr:colOff>
      <xdr:row>15</xdr:row>
      <xdr:rowOff>2540000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F5A5DF-2894-4C8C-B8D9-2154DECFF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568653" y="4222750"/>
          <a:ext cx="7937680" cy="3100917"/>
        </a:xfrm>
        <a:prstGeom prst="rect">
          <a:avLst/>
        </a:prstGeom>
      </xdr:spPr>
    </xdr:pic>
    <xdr:clientData/>
  </xdr:twoCellAnchor>
  <xdr:twoCellAnchor editAs="oneCell">
    <xdr:from>
      <xdr:col>7</xdr:col>
      <xdr:colOff>232833</xdr:colOff>
      <xdr:row>14</xdr:row>
      <xdr:rowOff>42334</xdr:rowOff>
    </xdr:from>
    <xdr:to>
      <xdr:col>14</xdr:col>
      <xdr:colOff>1333500</xdr:colOff>
      <xdr:row>15</xdr:row>
      <xdr:rowOff>2561166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C1334F-8297-4400-B861-E589B1467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33083" y="4222751"/>
          <a:ext cx="6593417" cy="3122082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63501</xdr:colOff>
      <xdr:row>4</xdr:row>
      <xdr:rowOff>10584</xdr:rowOff>
    </xdr:from>
    <xdr:to>
      <xdr:col>14</xdr:col>
      <xdr:colOff>1354667</xdr:colOff>
      <xdr:row>14</xdr:row>
      <xdr:rowOff>31750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9F2B78-ED8F-4DA6-ADB5-1EC27483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11916" y="1270001"/>
          <a:ext cx="3788833" cy="2942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57151</xdr:rowOff>
    </xdr:from>
    <xdr:to>
      <xdr:col>3</xdr:col>
      <xdr:colOff>1714500</xdr:colOff>
      <xdr:row>31</xdr:row>
      <xdr:rowOff>104776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12867-E6AA-4511-9F87-54BADA04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81625" y="5162551"/>
          <a:ext cx="4686300" cy="224790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20</xdr:row>
      <xdr:rowOff>57150</xdr:rowOff>
    </xdr:from>
    <xdr:to>
      <xdr:col>8</xdr:col>
      <xdr:colOff>1781176</xdr:colOff>
      <xdr:row>31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B8C596-85BC-4B03-B7E8-B5625F65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49" y="5162550"/>
          <a:ext cx="4924425" cy="225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57</xdr:row>
      <xdr:rowOff>6400</xdr:rowOff>
    </xdr:from>
    <xdr:to>
      <xdr:col>13</xdr:col>
      <xdr:colOff>1524000</xdr:colOff>
      <xdr:row>58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40</xdr:row>
      <xdr:rowOff>43297</xdr:rowOff>
    </xdr:from>
    <xdr:to>
      <xdr:col>13</xdr:col>
      <xdr:colOff>1524787</xdr:colOff>
      <xdr:row>40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1F12230B-AA6D-4F2A-BFF6-D6A9744B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9" t="s">
        <v>0</v>
      </c>
      <c r="B1" s="200"/>
      <c r="C1" s="200"/>
      <c r="D1" s="20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201" t="s">
        <v>352</v>
      </c>
      <c r="B2" s="201"/>
      <c r="C2" s="201"/>
      <c r="D2" s="201"/>
      <c r="E2" s="202" t="s">
        <v>156</v>
      </c>
      <c r="F2" s="203"/>
      <c r="G2" s="203"/>
      <c r="H2" s="203"/>
      <c r="I2" s="203"/>
      <c r="J2" s="203"/>
      <c r="K2" s="203"/>
      <c r="L2" s="204"/>
      <c r="M2" s="3"/>
      <c r="N2" s="3"/>
      <c r="O2" s="3"/>
    </row>
    <row r="3" spans="1:15" s="2" customFormat="1" ht="22.5" customHeight="1" x14ac:dyDescent="0.35">
      <c r="A3" s="205" t="s">
        <v>351</v>
      </c>
      <c r="B3" s="206"/>
      <c r="C3" s="206"/>
      <c r="D3" s="206"/>
      <c r="E3" s="202"/>
      <c r="F3" s="203"/>
      <c r="G3" s="203"/>
      <c r="H3" s="203"/>
      <c r="I3" s="203"/>
      <c r="J3" s="203"/>
      <c r="K3" s="203"/>
      <c r="L3" s="204"/>
      <c r="M3" s="1"/>
      <c r="N3" s="1"/>
      <c r="O3" s="3"/>
    </row>
    <row r="4" spans="1:15" ht="21.95" customHeight="1" x14ac:dyDescent="0.35">
      <c r="A4" s="192" t="s">
        <v>1</v>
      </c>
      <c r="B4" s="193"/>
      <c r="C4" s="194"/>
      <c r="D4" s="195">
        <f>'نشرة التداول'!M84+'نشرة OTC'!H8</f>
        <v>25386369313</v>
      </c>
      <c r="E4" s="196"/>
      <c r="F4" s="4"/>
      <c r="G4" s="178" t="s">
        <v>2</v>
      </c>
      <c r="H4" s="179"/>
      <c r="I4" s="197">
        <f>'نشرة التداول'!N84+'نشرة OTC'!I8</f>
        <v>2323138609.3099999</v>
      </c>
      <c r="J4" s="197"/>
      <c r="K4" s="197"/>
      <c r="L4" s="5"/>
      <c r="M4" s="198" t="s">
        <v>3</v>
      </c>
      <c r="N4" s="178"/>
      <c r="O4" s="6">
        <f>'نشرة التداول'!L84+'نشرة OTC'!G8</f>
        <v>775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3"/>
      <c r="M5" s="184"/>
      <c r="N5" s="184"/>
      <c r="O5" s="11" t="s">
        <v>158</v>
      </c>
    </row>
    <row r="6" spans="1:15" ht="24" customHeight="1" x14ac:dyDescent="0.35">
      <c r="A6" s="12" t="s">
        <v>4</v>
      </c>
      <c r="B6" s="178">
        <v>971.16</v>
      </c>
      <c r="C6" s="179"/>
      <c r="D6" s="178" t="s">
        <v>5</v>
      </c>
      <c r="E6" s="179"/>
      <c r="F6" s="1"/>
      <c r="G6" s="12" t="s">
        <v>6</v>
      </c>
      <c r="H6" s="13">
        <v>1231.6500000000001</v>
      </c>
      <c r="I6" s="180" t="s">
        <v>5</v>
      </c>
      <c r="J6" s="181"/>
      <c r="K6" s="182"/>
      <c r="L6" s="183"/>
      <c r="M6" s="184"/>
      <c r="N6" s="184"/>
      <c r="O6" s="14"/>
    </row>
    <row r="7" spans="1:15" ht="24" customHeight="1" x14ac:dyDescent="0.35">
      <c r="A7" s="12" t="s">
        <v>7</v>
      </c>
      <c r="B7" s="178">
        <v>974.29</v>
      </c>
      <c r="C7" s="179"/>
      <c r="D7" s="178" t="s">
        <v>5</v>
      </c>
      <c r="E7" s="179"/>
      <c r="F7" s="15"/>
      <c r="G7" s="12" t="s">
        <v>8</v>
      </c>
      <c r="H7" s="13">
        <v>1231.31</v>
      </c>
      <c r="I7" s="180" t="s">
        <v>5</v>
      </c>
      <c r="J7" s="181"/>
      <c r="K7" s="182"/>
      <c r="L7" s="183"/>
      <c r="M7" s="184"/>
      <c r="N7" s="184"/>
      <c r="O7" s="14"/>
    </row>
    <row r="8" spans="1:15" ht="24" customHeight="1" x14ac:dyDescent="0.35">
      <c r="A8" s="12" t="s">
        <v>9</v>
      </c>
      <c r="B8" s="176">
        <f>((B6/B7)-1)*100</f>
        <v>-0.32125958390212261</v>
      </c>
      <c r="C8" s="177"/>
      <c r="D8" s="178" t="s">
        <v>10</v>
      </c>
      <c r="E8" s="179"/>
      <c r="F8" s="15"/>
      <c r="G8" s="12" t="s">
        <v>9</v>
      </c>
      <c r="H8" s="168">
        <f>((H6/H7)-1)*100</f>
        <v>2.7612867596316093E-2</v>
      </c>
      <c r="I8" s="180" t="s">
        <v>10</v>
      </c>
      <c r="J8" s="181"/>
      <c r="K8" s="182"/>
      <c r="L8" s="183"/>
      <c r="M8" s="184"/>
      <c r="N8" s="184"/>
      <c r="O8" s="14"/>
    </row>
    <row r="9" spans="1:15" ht="24" customHeight="1" x14ac:dyDescent="0.35">
      <c r="A9" s="12" t="s">
        <v>11</v>
      </c>
      <c r="B9" s="176">
        <f>B6-B7</f>
        <v>-3.1299999999999955</v>
      </c>
      <c r="C9" s="177">
        <f>B6-B7</f>
        <v>-3.1299999999999955</v>
      </c>
      <c r="D9" s="178" t="s">
        <v>5</v>
      </c>
      <c r="E9" s="179"/>
      <c r="F9" s="15"/>
      <c r="G9" s="12" t="s">
        <v>11</v>
      </c>
      <c r="H9" s="168">
        <f>H6-H7</f>
        <v>0.34000000000014552</v>
      </c>
      <c r="I9" s="180" t="s">
        <v>5</v>
      </c>
      <c r="J9" s="181"/>
      <c r="K9" s="182"/>
      <c r="L9" s="183"/>
      <c r="M9" s="184"/>
      <c r="N9" s="184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3"/>
      <c r="M10" s="184"/>
      <c r="N10" s="184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47</v>
      </c>
      <c r="I11" s="13" t="s">
        <v>15</v>
      </c>
      <c r="J11" s="20">
        <v>21</v>
      </c>
      <c r="K11" s="20">
        <f>J11+H11</f>
        <v>68</v>
      </c>
      <c r="L11" s="183"/>
      <c r="M11" s="184"/>
      <c r="N11" s="184"/>
      <c r="O11" s="14"/>
    </row>
    <row r="12" spans="1:15" ht="24" customHeight="1" x14ac:dyDescent="0.35">
      <c r="A12" s="12" t="s">
        <v>16</v>
      </c>
      <c r="B12" s="20">
        <v>44</v>
      </c>
      <c r="C12" s="13" t="s">
        <v>13</v>
      </c>
      <c r="D12" s="20">
        <v>1</v>
      </c>
      <c r="E12" s="20">
        <f>D12+B12</f>
        <v>45</v>
      </c>
      <c r="F12" s="22"/>
      <c r="G12" s="191" t="s">
        <v>17</v>
      </c>
      <c r="H12" s="191"/>
      <c r="I12" s="191"/>
      <c r="J12" s="189">
        <v>13</v>
      </c>
      <c r="K12" s="190"/>
      <c r="L12" s="183"/>
      <c r="M12" s="184"/>
      <c r="N12" s="184"/>
      <c r="O12" s="23"/>
    </row>
    <row r="13" spans="1:15" ht="24" customHeight="1" x14ac:dyDescent="0.35">
      <c r="A13" s="185" t="s">
        <v>18</v>
      </c>
      <c r="B13" s="186"/>
      <c r="C13" s="186"/>
      <c r="D13" s="186"/>
      <c r="E13" s="20">
        <v>3</v>
      </c>
      <c r="F13" s="22"/>
      <c r="G13" s="187" t="s">
        <v>19</v>
      </c>
      <c r="H13" s="187"/>
      <c r="I13" s="187"/>
      <c r="J13" s="188">
        <v>18</v>
      </c>
      <c r="K13" s="188"/>
      <c r="L13" s="183"/>
      <c r="M13" s="184"/>
      <c r="N13" s="184"/>
      <c r="O13" s="23"/>
    </row>
    <row r="14" spans="1:15" ht="24" customHeight="1" x14ac:dyDescent="0.35">
      <c r="A14" s="185" t="s">
        <v>20</v>
      </c>
      <c r="B14" s="186"/>
      <c r="C14" s="186"/>
      <c r="D14" s="186"/>
      <c r="E14" s="24">
        <v>9</v>
      </c>
      <c r="F14" s="25"/>
      <c r="G14" s="23"/>
      <c r="H14" s="23"/>
      <c r="I14" s="23"/>
      <c r="J14" s="23"/>
      <c r="K14" s="23"/>
      <c r="L14" s="183"/>
      <c r="M14" s="184"/>
      <c r="N14" s="184"/>
      <c r="O14" s="23"/>
    </row>
    <row r="15" spans="1:15" ht="47.25" customHeight="1" x14ac:dyDescent="0.35">
      <c r="A15" s="183"/>
      <c r="B15" s="184"/>
      <c r="C15" s="184"/>
      <c r="D15" s="184"/>
      <c r="E15" s="183"/>
      <c r="F15" s="184"/>
      <c r="G15" s="23"/>
      <c r="H15" s="23"/>
      <c r="I15" s="23"/>
      <c r="J15" s="183"/>
      <c r="K15" s="184"/>
      <c r="L15" s="183"/>
      <c r="M15" s="184"/>
      <c r="N15" s="184"/>
      <c r="O15" s="23"/>
    </row>
    <row r="16" spans="1:15" ht="208.5" customHeight="1" x14ac:dyDescent="0.35">
      <c r="A16" s="183"/>
      <c r="B16" s="184"/>
      <c r="C16" s="184"/>
      <c r="D16" s="184"/>
      <c r="E16" s="183"/>
      <c r="F16" s="184"/>
      <c r="G16" s="23"/>
      <c r="H16" s="23"/>
      <c r="I16" s="23"/>
      <c r="J16" s="183"/>
      <c r="K16" s="184"/>
      <c r="L16" s="183"/>
      <c r="M16" s="184"/>
      <c r="N16" s="184"/>
      <c r="O16" s="23"/>
    </row>
    <row r="17" spans="1:15" ht="47.25" customHeight="1" x14ac:dyDescent="0.25">
      <c r="A17" s="170" t="s">
        <v>360</v>
      </c>
      <c r="B17" s="207" t="s">
        <v>361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9"/>
    </row>
    <row r="18" spans="1:15" ht="47.25" customHeight="1" x14ac:dyDescent="0.25">
      <c r="A18" s="169" t="s">
        <v>349</v>
      </c>
      <c r="B18" s="217" t="s">
        <v>350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9"/>
    </row>
    <row r="19" spans="1:15" ht="22.5" customHeight="1" x14ac:dyDescent="0.25">
      <c r="A19" s="123" t="s">
        <v>337</v>
      </c>
      <c r="B19" s="211" t="s">
        <v>338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3"/>
    </row>
    <row r="20" spans="1:15" ht="32.25" customHeight="1" x14ac:dyDescent="0.25">
      <c r="A20" s="123" t="s">
        <v>348</v>
      </c>
      <c r="B20" s="211" t="s">
        <v>347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3"/>
    </row>
    <row r="21" spans="1:15" ht="36" customHeight="1" x14ac:dyDescent="0.25">
      <c r="A21" s="123" t="s">
        <v>310</v>
      </c>
      <c r="B21" s="211" t="s">
        <v>314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3"/>
    </row>
    <row r="22" spans="1:15" ht="27" customHeight="1" x14ac:dyDescent="0.25">
      <c r="A22" s="123" t="s">
        <v>190</v>
      </c>
      <c r="B22" s="211" t="s">
        <v>311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3"/>
    </row>
    <row r="23" spans="1:15" ht="19.5" customHeight="1" x14ac:dyDescent="0.25">
      <c r="A23" s="124" t="s">
        <v>21</v>
      </c>
      <c r="B23" s="214" t="s">
        <v>191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6"/>
    </row>
    <row r="24" spans="1:15" ht="14.25" customHeight="1" x14ac:dyDescent="0.25">
      <c r="A24" s="210" t="s">
        <v>22</v>
      </c>
      <c r="B24" s="210"/>
      <c r="C24" s="210"/>
      <c r="D24" s="210"/>
      <c r="E24" s="210"/>
      <c r="F24" s="210" t="s">
        <v>23</v>
      </c>
      <c r="G24" s="210"/>
      <c r="H24" s="210"/>
      <c r="I24" s="210"/>
      <c r="J24" s="210"/>
      <c r="K24" s="210"/>
      <c r="L24" s="210"/>
      <c r="M24" s="210" t="s">
        <v>24</v>
      </c>
      <c r="N24" s="210"/>
      <c r="O24" s="210"/>
    </row>
    <row r="26" spans="1:15" ht="32.25" customHeight="1" x14ac:dyDescent="0.25"/>
  </sheetData>
  <mergeCells count="56">
    <mergeCell ref="B17:O17"/>
    <mergeCell ref="A24:E24"/>
    <mergeCell ref="F24:L24"/>
    <mergeCell ref="B21:O21"/>
    <mergeCell ref="A14:D14"/>
    <mergeCell ref="L14:N14"/>
    <mergeCell ref="B19:O19"/>
    <mergeCell ref="L16:N16"/>
    <mergeCell ref="B20:O20"/>
    <mergeCell ref="M24:O24"/>
    <mergeCell ref="B23:O23"/>
    <mergeCell ref="B22:O22"/>
    <mergeCell ref="B18:O18"/>
    <mergeCell ref="A1:D1"/>
    <mergeCell ref="A2:D2"/>
    <mergeCell ref="E2:L2"/>
    <mergeCell ref="A3:D3"/>
    <mergeCell ref="E3:L3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J12:K12"/>
    <mergeCell ref="L11:N11"/>
    <mergeCell ref="L12:N12"/>
    <mergeCell ref="L10:N10"/>
    <mergeCell ref="G12:I12"/>
    <mergeCell ref="B9:C9"/>
    <mergeCell ref="D9:E9"/>
    <mergeCell ref="I9:K9"/>
    <mergeCell ref="L9:N9"/>
    <mergeCell ref="A16:D16"/>
    <mergeCell ref="E16:F16"/>
    <mergeCell ref="J16:K16"/>
    <mergeCell ref="A15:D15"/>
    <mergeCell ref="L15:N15"/>
    <mergeCell ref="E15:F15"/>
    <mergeCell ref="J15:K15"/>
    <mergeCell ref="L13:N13"/>
    <mergeCell ref="A13:D13"/>
    <mergeCell ref="G13:I13"/>
    <mergeCell ref="J13:K13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3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20" t="s">
        <v>25</v>
      </c>
      <c r="B2" s="221"/>
      <c r="C2" s="221"/>
      <c r="D2" s="221"/>
      <c r="E2" s="221"/>
      <c r="F2" s="221"/>
      <c r="G2" s="221"/>
      <c r="H2" s="221"/>
      <c r="I2" s="222"/>
    </row>
    <row r="3" spans="1:9" x14ac:dyDescent="0.25">
      <c r="A3" s="228"/>
      <c r="B3" s="229"/>
      <c r="C3" s="229"/>
      <c r="D3" s="229"/>
      <c r="E3" s="229"/>
      <c r="F3" s="229"/>
      <c r="G3" s="229"/>
      <c r="H3" s="229"/>
      <c r="I3" s="230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3" t="s">
        <v>26</v>
      </c>
      <c r="B5" s="224"/>
      <c r="C5" s="224"/>
      <c r="D5" s="225"/>
      <c r="E5" s="69"/>
      <c r="F5" s="223" t="s">
        <v>27</v>
      </c>
      <c r="G5" s="224"/>
      <c r="H5" s="224"/>
      <c r="I5" s="225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84</v>
      </c>
      <c r="B7" s="95">
        <v>1.8</v>
      </c>
      <c r="C7" s="98">
        <v>9.09</v>
      </c>
      <c r="D7" s="97">
        <v>82170</v>
      </c>
      <c r="E7" s="34"/>
      <c r="F7" s="72" t="s">
        <v>92</v>
      </c>
      <c r="G7" s="95">
        <v>0.06</v>
      </c>
      <c r="H7" s="99">
        <v>-14.29</v>
      </c>
      <c r="I7" s="102">
        <v>6000000</v>
      </c>
    </row>
    <row r="8" spans="1:9" ht="20.100000000000001" customHeight="1" x14ac:dyDescent="0.25">
      <c r="A8" s="72" t="s">
        <v>69</v>
      </c>
      <c r="B8" s="95">
        <v>7.65</v>
      </c>
      <c r="C8" s="98">
        <v>5.96</v>
      </c>
      <c r="D8" s="97">
        <v>6483122</v>
      </c>
      <c r="E8" s="34"/>
      <c r="F8" s="100" t="s">
        <v>306</v>
      </c>
      <c r="G8" s="101">
        <v>0.12</v>
      </c>
      <c r="H8" s="111">
        <v>-7.69</v>
      </c>
      <c r="I8" s="102">
        <v>1095500</v>
      </c>
    </row>
    <row r="9" spans="1:9" ht="20.100000000000001" customHeight="1" x14ac:dyDescent="0.25">
      <c r="A9" s="72" t="s">
        <v>319</v>
      </c>
      <c r="B9" s="95">
        <v>9.5</v>
      </c>
      <c r="C9" s="98">
        <v>5.56</v>
      </c>
      <c r="D9" s="97">
        <v>10000</v>
      </c>
      <c r="E9" s="34"/>
      <c r="F9" s="100" t="s">
        <v>318</v>
      </c>
      <c r="G9" s="101">
        <v>0.12</v>
      </c>
      <c r="H9" s="111">
        <v>-7.69</v>
      </c>
      <c r="I9" s="102">
        <v>14866752</v>
      </c>
    </row>
    <row r="10" spans="1:9" ht="20.100000000000001" customHeight="1" x14ac:dyDescent="0.25">
      <c r="A10" s="127" t="s">
        <v>168</v>
      </c>
      <c r="B10" s="143">
        <v>0.89</v>
      </c>
      <c r="C10" s="144">
        <v>3.49</v>
      </c>
      <c r="D10" s="145">
        <v>49569</v>
      </c>
      <c r="E10" s="34"/>
      <c r="F10" s="100" t="s">
        <v>288</v>
      </c>
      <c r="G10" s="101">
        <v>1.1200000000000001</v>
      </c>
      <c r="H10" s="111">
        <v>-5.88</v>
      </c>
      <c r="I10" s="102">
        <v>357011</v>
      </c>
    </row>
    <row r="11" spans="1:9" ht="20.100000000000001" customHeight="1" x14ac:dyDescent="0.25">
      <c r="A11" s="72" t="s">
        <v>300</v>
      </c>
      <c r="B11" s="95">
        <v>2.25</v>
      </c>
      <c r="C11" s="98">
        <v>2.74</v>
      </c>
      <c r="D11" s="97">
        <v>103100</v>
      </c>
      <c r="E11" s="34"/>
      <c r="F11" s="100" t="s">
        <v>202</v>
      </c>
      <c r="G11" s="101">
        <v>0.24</v>
      </c>
      <c r="H11" s="111">
        <v>-4</v>
      </c>
      <c r="I11" s="102">
        <v>10000000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6" t="s">
        <v>36</v>
      </c>
      <c r="B14" s="226"/>
      <c r="C14" s="226"/>
      <c r="D14" s="226"/>
      <c r="E14" s="70"/>
      <c r="F14" s="227" t="s">
        <v>37</v>
      </c>
      <c r="G14" s="227"/>
      <c r="H14" s="227"/>
      <c r="I14" s="227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223</v>
      </c>
      <c r="B16" s="95">
        <v>0.05</v>
      </c>
      <c r="C16" s="96">
        <v>0</v>
      </c>
      <c r="D16" s="97">
        <v>24950000000</v>
      </c>
      <c r="E16" s="48"/>
      <c r="F16" s="72" t="s">
        <v>223</v>
      </c>
      <c r="G16" s="95">
        <v>0.05</v>
      </c>
      <c r="H16" s="96">
        <v>0</v>
      </c>
      <c r="I16" s="97">
        <v>1247500000</v>
      </c>
    </row>
    <row r="17" spans="1:9" ht="20.100000000000001" customHeight="1" x14ac:dyDescent="0.25">
      <c r="A17" s="72" t="s">
        <v>165</v>
      </c>
      <c r="B17" s="95">
        <v>2.0699999999999998</v>
      </c>
      <c r="C17" s="96">
        <v>0</v>
      </c>
      <c r="D17" s="97">
        <v>169877610</v>
      </c>
      <c r="E17" s="48"/>
      <c r="F17" s="72" t="s">
        <v>305</v>
      </c>
      <c r="G17" s="95">
        <v>4.0999999999999996</v>
      </c>
      <c r="H17" s="96">
        <v>2.5</v>
      </c>
      <c r="I17" s="97">
        <v>403065625.10000002</v>
      </c>
    </row>
    <row r="18" spans="1:9" ht="20.100000000000001" customHeight="1" x14ac:dyDescent="0.25">
      <c r="A18" s="72" t="s">
        <v>305</v>
      </c>
      <c r="B18" s="95">
        <v>4.0999999999999996</v>
      </c>
      <c r="C18" s="96">
        <v>2.5</v>
      </c>
      <c r="D18" s="97">
        <v>100766142</v>
      </c>
      <c r="E18" s="48"/>
      <c r="F18" s="72" t="s">
        <v>165</v>
      </c>
      <c r="G18" s="95">
        <v>2.0699999999999998</v>
      </c>
      <c r="H18" s="96">
        <v>0</v>
      </c>
      <c r="I18" s="97">
        <v>351897619.06</v>
      </c>
    </row>
    <row r="19" spans="1:9" ht="20.100000000000001" customHeight="1" x14ac:dyDescent="0.25">
      <c r="A19" s="72" t="s">
        <v>53</v>
      </c>
      <c r="B19" s="95">
        <v>0.39</v>
      </c>
      <c r="C19" s="96">
        <v>0</v>
      </c>
      <c r="D19" s="97">
        <v>19186812</v>
      </c>
      <c r="E19" s="48"/>
      <c r="F19" s="72" t="s">
        <v>251</v>
      </c>
      <c r="G19" s="95">
        <v>5.31</v>
      </c>
      <c r="H19" s="96">
        <v>-0.56000000000000005</v>
      </c>
      <c r="I19" s="97">
        <v>83486823.540000007</v>
      </c>
    </row>
    <row r="20" spans="1:9" ht="20.100000000000001" customHeight="1" x14ac:dyDescent="0.25">
      <c r="A20" s="72" t="s">
        <v>278</v>
      </c>
      <c r="B20" s="95">
        <v>0.33</v>
      </c>
      <c r="C20" s="96">
        <v>0</v>
      </c>
      <c r="D20" s="97">
        <v>16008150</v>
      </c>
      <c r="E20" s="48"/>
      <c r="F20" s="72" t="s">
        <v>192</v>
      </c>
      <c r="G20" s="95">
        <v>15.66</v>
      </c>
      <c r="H20" s="96">
        <v>0.57999999999999996</v>
      </c>
      <c r="I20" s="97">
        <v>49409645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rightToLeft="1" topLeftCell="A31" zoomScale="110" zoomScaleNormal="110" workbookViewId="0">
      <selection activeCell="L83" sqref="L83:N83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46" t="s">
        <v>357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5.6" customHeight="1" x14ac:dyDescent="0.25">
      <c r="A3" s="71"/>
      <c r="B3" s="231" t="s">
        <v>52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5" ht="15.6" customHeight="1" x14ac:dyDescent="0.25">
      <c r="A4" s="71"/>
      <c r="B4" s="127" t="s">
        <v>247</v>
      </c>
      <c r="C4" s="127" t="s">
        <v>248</v>
      </c>
      <c r="D4" s="73">
        <v>0.31</v>
      </c>
      <c r="E4" s="85">
        <v>0.31</v>
      </c>
      <c r="F4" s="85">
        <v>0.31</v>
      </c>
      <c r="G4" s="85">
        <v>0.31</v>
      </c>
      <c r="H4" s="85">
        <v>0.31</v>
      </c>
      <c r="I4" s="85">
        <v>0.31</v>
      </c>
      <c r="J4" s="85">
        <v>0.31</v>
      </c>
      <c r="K4" s="86">
        <v>0</v>
      </c>
      <c r="L4" s="94">
        <v>1</v>
      </c>
      <c r="M4" s="87">
        <v>119283</v>
      </c>
      <c r="N4" s="88">
        <v>36977.730000000003</v>
      </c>
      <c r="O4"/>
    </row>
    <row r="5" spans="1:15" ht="15.6" customHeight="1" x14ac:dyDescent="0.25">
      <c r="A5" s="71"/>
      <c r="B5" s="72" t="s">
        <v>187</v>
      </c>
      <c r="C5" s="72" t="s">
        <v>186</v>
      </c>
      <c r="D5" s="73">
        <v>2.9</v>
      </c>
      <c r="E5" s="85">
        <v>2.91</v>
      </c>
      <c r="F5" s="85">
        <v>2.86</v>
      </c>
      <c r="G5" s="85">
        <v>2.89</v>
      </c>
      <c r="H5" s="85">
        <v>2.9</v>
      </c>
      <c r="I5" s="85">
        <v>2.89</v>
      </c>
      <c r="J5" s="85">
        <v>2.9</v>
      </c>
      <c r="K5" s="86">
        <v>-0.34</v>
      </c>
      <c r="L5" s="94">
        <v>42</v>
      </c>
      <c r="M5" s="87">
        <v>5387371</v>
      </c>
      <c r="N5" s="88">
        <v>15566561.109999999</v>
      </c>
      <c r="O5"/>
    </row>
    <row r="6" spans="1:15" ht="15.6" customHeight="1" x14ac:dyDescent="0.25">
      <c r="A6" s="71"/>
      <c r="B6" s="72" t="s">
        <v>263</v>
      </c>
      <c r="C6" s="72" t="s">
        <v>266</v>
      </c>
      <c r="D6" s="73">
        <v>0.56000000000000005</v>
      </c>
      <c r="E6" s="85">
        <v>0.56000000000000005</v>
      </c>
      <c r="F6" s="85">
        <v>0.55000000000000004</v>
      </c>
      <c r="G6" s="85">
        <v>0.55000000000000004</v>
      </c>
      <c r="H6" s="85">
        <v>0.56000000000000005</v>
      </c>
      <c r="I6" s="85">
        <v>0.55000000000000004</v>
      </c>
      <c r="J6" s="85">
        <v>0.56000000000000005</v>
      </c>
      <c r="K6" s="86">
        <v>-1.79</v>
      </c>
      <c r="L6" s="94">
        <v>15</v>
      </c>
      <c r="M6" s="87">
        <v>4558488</v>
      </c>
      <c r="N6" s="88">
        <v>2514668.4</v>
      </c>
      <c r="O6"/>
    </row>
    <row r="7" spans="1:15" ht="15.6" customHeight="1" x14ac:dyDescent="0.25">
      <c r="A7" s="71"/>
      <c r="B7" s="120" t="s">
        <v>202</v>
      </c>
      <c r="C7" s="72" t="s">
        <v>203</v>
      </c>
      <c r="D7" s="85">
        <v>0.24</v>
      </c>
      <c r="E7" s="160">
        <v>0.24</v>
      </c>
      <c r="F7" s="160">
        <v>0.24</v>
      </c>
      <c r="G7" s="160">
        <v>0.24</v>
      </c>
      <c r="H7" s="85">
        <v>0.24</v>
      </c>
      <c r="I7" s="160">
        <v>0.24</v>
      </c>
      <c r="J7" s="160">
        <v>0.25</v>
      </c>
      <c r="K7" s="161">
        <v>-4</v>
      </c>
      <c r="L7" s="165">
        <v>2</v>
      </c>
      <c r="M7" s="162">
        <v>10000000</v>
      </c>
      <c r="N7" s="163">
        <v>2400000</v>
      </c>
      <c r="O7"/>
    </row>
    <row r="8" spans="1:15" ht="15.6" customHeight="1" x14ac:dyDescent="0.25">
      <c r="A8" s="71"/>
      <c r="B8" s="100" t="s">
        <v>278</v>
      </c>
      <c r="C8" s="72" t="s">
        <v>279</v>
      </c>
      <c r="D8" s="85">
        <v>0.33</v>
      </c>
      <c r="E8" s="160">
        <v>0.33</v>
      </c>
      <c r="F8" s="160">
        <v>0.33</v>
      </c>
      <c r="G8" s="160">
        <v>0.33</v>
      </c>
      <c r="H8" s="131">
        <v>0.33</v>
      </c>
      <c r="I8" s="160">
        <v>0.33</v>
      </c>
      <c r="J8" s="160">
        <v>0.33</v>
      </c>
      <c r="K8" s="161">
        <v>0</v>
      </c>
      <c r="L8" s="165">
        <v>10</v>
      </c>
      <c r="M8" s="162">
        <v>16008150</v>
      </c>
      <c r="N8" s="163">
        <v>5282689.5</v>
      </c>
      <c r="O8"/>
    </row>
    <row r="9" spans="1:15" ht="15.6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7</v>
      </c>
      <c r="M9" s="87">
        <v>19186812</v>
      </c>
      <c r="N9" s="88">
        <v>7482856.6799999997</v>
      </c>
      <c r="O9"/>
    </row>
    <row r="10" spans="1:15" ht="15.6" customHeight="1" x14ac:dyDescent="0.25">
      <c r="A10" s="71"/>
      <c r="B10" s="127" t="s">
        <v>295</v>
      </c>
      <c r="C10" s="127" t="s">
        <v>296</v>
      </c>
      <c r="D10" s="73">
        <v>0.96</v>
      </c>
      <c r="E10" s="85">
        <v>0.96</v>
      </c>
      <c r="F10" s="85">
        <v>0.95</v>
      </c>
      <c r="G10" s="85">
        <v>0.95</v>
      </c>
      <c r="H10" s="85">
        <v>0.96</v>
      </c>
      <c r="I10" s="85">
        <v>0.95</v>
      </c>
      <c r="J10" s="85">
        <v>0.96</v>
      </c>
      <c r="K10" s="86">
        <v>-1.04</v>
      </c>
      <c r="L10" s="94">
        <v>17</v>
      </c>
      <c r="M10" s="87">
        <v>5369093</v>
      </c>
      <c r="N10" s="88">
        <v>5106641.05</v>
      </c>
      <c r="O10"/>
    </row>
    <row r="11" spans="1:15" ht="15.6" customHeight="1" x14ac:dyDescent="0.25">
      <c r="A11" s="71"/>
      <c r="B11" s="72" t="s">
        <v>92</v>
      </c>
      <c r="C11" s="72" t="s">
        <v>93</v>
      </c>
      <c r="D11" s="85">
        <v>0.06</v>
      </c>
      <c r="E11" s="131">
        <v>0.06</v>
      </c>
      <c r="F11" s="131">
        <v>0.06</v>
      </c>
      <c r="G11" s="131">
        <v>0.06</v>
      </c>
      <c r="H11" s="131">
        <v>7.0000000000000007E-2</v>
      </c>
      <c r="I11" s="131">
        <v>0.06</v>
      </c>
      <c r="J11" s="131">
        <v>7.0000000000000007E-2</v>
      </c>
      <c r="K11" s="86">
        <v>-14.29</v>
      </c>
      <c r="L11" s="146">
        <v>4</v>
      </c>
      <c r="M11" s="129">
        <v>6000000</v>
      </c>
      <c r="N11" s="130">
        <v>360000</v>
      </c>
      <c r="O11"/>
    </row>
    <row r="12" spans="1:15" ht="15.6" customHeight="1" x14ac:dyDescent="0.25">
      <c r="A12" s="71"/>
      <c r="B12" s="72" t="s">
        <v>165</v>
      </c>
      <c r="C12" s="72" t="s">
        <v>166</v>
      </c>
      <c r="D12" s="73">
        <v>2.0699999999999998</v>
      </c>
      <c r="E12" s="85">
        <v>2.08</v>
      </c>
      <c r="F12" s="85">
        <v>2.0699999999999998</v>
      </c>
      <c r="G12" s="85">
        <v>2.0699999999999998</v>
      </c>
      <c r="H12" s="85">
        <v>2.0699999999999998</v>
      </c>
      <c r="I12" s="85">
        <v>2.0699999999999998</v>
      </c>
      <c r="J12" s="85">
        <v>2.0699999999999998</v>
      </c>
      <c r="K12" s="86">
        <v>0</v>
      </c>
      <c r="L12" s="94">
        <v>102</v>
      </c>
      <c r="M12" s="87">
        <v>169877610</v>
      </c>
      <c r="N12" s="88">
        <v>351897619.06</v>
      </c>
      <c r="O12"/>
    </row>
    <row r="13" spans="1:15" ht="15.6" customHeight="1" x14ac:dyDescent="0.25">
      <c r="A13" s="71"/>
      <c r="B13" s="100" t="s">
        <v>184</v>
      </c>
      <c r="C13" s="72" t="s">
        <v>185</v>
      </c>
      <c r="D13" s="73">
        <v>3.82</v>
      </c>
      <c r="E13" s="85">
        <v>3.82</v>
      </c>
      <c r="F13" s="85">
        <v>3.77</v>
      </c>
      <c r="G13" s="85">
        <v>3.78</v>
      </c>
      <c r="H13" s="85">
        <v>3.81</v>
      </c>
      <c r="I13" s="85">
        <v>3.79</v>
      </c>
      <c r="J13" s="85">
        <v>3.82</v>
      </c>
      <c r="K13" s="86">
        <v>-0.79</v>
      </c>
      <c r="L13" s="94">
        <v>76</v>
      </c>
      <c r="M13" s="87">
        <v>7072405</v>
      </c>
      <c r="N13" s="88">
        <v>26745625.449999999</v>
      </c>
      <c r="O13"/>
    </row>
    <row r="14" spans="1:15" ht="15.6" customHeight="1" x14ac:dyDescent="0.25">
      <c r="A14" s="71"/>
      <c r="B14" s="247" t="s">
        <v>55</v>
      </c>
      <c r="C14" s="248"/>
      <c r="D14" s="90"/>
      <c r="E14" s="90"/>
      <c r="F14" s="90"/>
      <c r="G14" s="90"/>
      <c r="H14" s="90"/>
      <c r="I14" s="90"/>
      <c r="J14" s="90"/>
      <c r="K14" s="90"/>
      <c r="L14" s="74">
        <f>SUM(L4:L13)</f>
        <v>276</v>
      </c>
      <c r="M14" s="74">
        <f>SUM(M4:M13)</f>
        <v>243579212</v>
      </c>
      <c r="N14" s="74">
        <f>SUM(N4:N13)</f>
        <v>417393638.97999996</v>
      </c>
      <c r="O14"/>
    </row>
    <row r="15" spans="1:15" ht="15.6" customHeight="1" x14ac:dyDescent="0.25">
      <c r="A15" s="71"/>
      <c r="B15" s="231" t="s">
        <v>56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3"/>
    </row>
    <row r="16" spans="1:15" ht="15.6" customHeight="1" x14ac:dyDescent="0.25">
      <c r="A16" s="71"/>
      <c r="B16" s="72" t="s">
        <v>192</v>
      </c>
      <c r="C16" s="72" t="s">
        <v>193</v>
      </c>
      <c r="D16" s="85">
        <v>15.57</v>
      </c>
      <c r="E16" s="160">
        <v>15.7</v>
      </c>
      <c r="F16" s="160">
        <v>15.57</v>
      </c>
      <c r="G16" s="160">
        <v>15.65</v>
      </c>
      <c r="H16" s="160">
        <v>15.62</v>
      </c>
      <c r="I16" s="160">
        <v>15.66</v>
      </c>
      <c r="J16" s="160">
        <v>15.57</v>
      </c>
      <c r="K16" s="161">
        <v>0.57999999999999996</v>
      </c>
      <c r="L16" s="165">
        <v>56</v>
      </c>
      <c r="M16" s="162">
        <v>3156856</v>
      </c>
      <c r="N16" s="163">
        <v>49409645</v>
      </c>
    </row>
    <row r="17" spans="1:15" ht="15.6" customHeight="1" x14ac:dyDescent="0.25">
      <c r="A17" s="71"/>
      <c r="B17" s="72" t="s">
        <v>336</v>
      </c>
      <c r="C17" s="72" t="s">
        <v>335</v>
      </c>
      <c r="D17" s="85">
        <v>3.85</v>
      </c>
      <c r="E17" s="160">
        <v>3.85</v>
      </c>
      <c r="F17" s="160">
        <v>3.81</v>
      </c>
      <c r="G17" s="160">
        <v>3.84</v>
      </c>
      <c r="H17" s="160">
        <v>3.83</v>
      </c>
      <c r="I17" s="160">
        <v>3.83</v>
      </c>
      <c r="J17" s="160">
        <v>3.84</v>
      </c>
      <c r="K17" s="161">
        <v>-0.26</v>
      </c>
      <c r="L17" s="165">
        <v>7</v>
      </c>
      <c r="M17" s="162">
        <v>160270</v>
      </c>
      <c r="N17" s="163">
        <v>615276.80000000005</v>
      </c>
    </row>
    <row r="18" spans="1:15" ht="15.6" customHeight="1" x14ac:dyDescent="0.25">
      <c r="A18" s="71"/>
      <c r="B18" s="242" t="s">
        <v>57</v>
      </c>
      <c r="C18" s="243"/>
      <c r="D18" s="90"/>
      <c r="E18" s="90"/>
      <c r="F18" s="90"/>
      <c r="G18" s="90"/>
      <c r="H18" s="90"/>
      <c r="I18" s="90"/>
      <c r="J18" s="90"/>
      <c r="K18" s="90"/>
      <c r="L18" s="74">
        <f>SUM(L16:L17)</f>
        <v>63</v>
      </c>
      <c r="M18" s="74">
        <f>SUM(M16:M17)</f>
        <v>3317126</v>
      </c>
      <c r="N18" s="74">
        <f>SUM(N16:N17)</f>
        <v>50024921.799999997</v>
      </c>
    </row>
    <row r="19" spans="1:15" ht="13.5" customHeight="1" x14ac:dyDescent="0.25">
      <c r="A19" s="71"/>
      <c r="B19" s="231" t="s">
        <v>58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3"/>
    </row>
    <row r="20" spans="1:15" ht="15.6" customHeight="1" x14ac:dyDescent="0.25">
      <c r="A20" s="71"/>
      <c r="B20" s="100" t="s">
        <v>168</v>
      </c>
      <c r="C20" s="100" t="s">
        <v>167</v>
      </c>
      <c r="D20" s="73">
        <v>0.89</v>
      </c>
      <c r="E20" s="85">
        <v>0.89</v>
      </c>
      <c r="F20" s="85">
        <v>0.89</v>
      </c>
      <c r="G20" s="85">
        <v>0.89</v>
      </c>
      <c r="H20" s="85">
        <v>0.86</v>
      </c>
      <c r="I20" s="85">
        <v>0.89</v>
      </c>
      <c r="J20" s="85">
        <v>0.86</v>
      </c>
      <c r="K20" s="86">
        <v>3.49</v>
      </c>
      <c r="L20" s="94">
        <v>11</v>
      </c>
      <c r="M20" s="87">
        <v>49569</v>
      </c>
      <c r="N20" s="88">
        <v>44116.41</v>
      </c>
    </row>
    <row r="21" spans="1:15" ht="15.6" customHeight="1" x14ac:dyDescent="0.25">
      <c r="A21" s="71"/>
      <c r="B21" s="100" t="s">
        <v>196</v>
      </c>
      <c r="C21" s="100" t="s">
        <v>197</v>
      </c>
      <c r="D21" s="73">
        <v>0.73</v>
      </c>
      <c r="E21" s="85">
        <v>0.73</v>
      </c>
      <c r="F21" s="85">
        <v>0.73</v>
      </c>
      <c r="G21" s="85">
        <v>0.73</v>
      </c>
      <c r="H21" s="85">
        <v>0.75</v>
      </c>
      <c r="I21" s="85">
        <v>0.73</v>
      </c>
      <c r="J21" s="85">
        <v>0.75</v>
      </c>
      <c r="K21" s="86">
        <v>-2.67</v>
      </c>
      <c r="L21" s="94">
        <v>2</v>
      </c>
      <c r="M21" s="87">
        <v>455000</v>
      </c>
      <c r="N21" s="88">
        <v>332150</v>
      </c>
    </row>
    <row r="22" spans="1:15" ht="13.5" customHeight="1" x14ac:dyDescent="0.25">
      <c r="A22" s="71"/>
      <c r="B22" s="242" t="s">
        <v>291</v>
      </c>
      <c r="C22" s="243"/>
      <c r="D22" s="90"/>
      <c r="E22" s="90"/>
      <c r="F22" s="90"/>
      <c r="G22" s="90"/>
      <c r="H22" s="90"/>
      <c r="I22" s="90"/>
      <c r="J22" s="90"/>
      <c r="K22" s="90"/>
      <c r="L22" s="74">
        <f>SUM(L20:L21)</f>
        <v>13</v>
      </c>
      <c r="M22" s="74">
        <f>SUM(M20:M21)</f>
        <v>504569</v>
      </c>
      <c r="N22" s="74">
        <f>SUM(N20:N21)</f>
        <v>376266.41000000003</v>
      </c>
    </row>
    <row r="23" spans="1:15" ht="15.6" customHeight="1" x14ac:dyDescent="0.25">
      <c r="A23" s="71"/>
      <c r="B23" s="231" t="s">
        <v>59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3"/>
    </row>
    <row r="24" spans="1:15" ht="15.6" customHeight="1" x14ac:dyDescent="0.25">
      <c r="A24" s="71"/>
      <c r="B24" s="138" t="s">
        <v>60</v>
      </c>
      <c r="C24" s="138" t="s">
        <v>61</v>
      </c>
      <c r="D24" s="73">
        <v>20.05</v>
      </c>
      <c r="E24" s="85">
        <v>21</v>
      </c>
      <c r="F24" s="85">
        <v>20.05</v>
      </c>
      <c r="G24" s="85">
        <v>20.34</v>
      </c>
      <c r="H24" s="85">
        <v>20.05</v>
      </c>
      <c r="I24" s="139">
        <v>20.13</v>
      </c>
      <c r="J24" s="139">
        <v>20.05</v>
      </c>
      <c r="K24" s="86">
        <v>0.4</v>
      </c>
      <c r="L24" s="128">
        <v>8</v>
      </c>
      <c r="M24" s="141">
        <v>238885</v>
      </c>
      <c r="N24" s="142">
        <v>4858655.6500000004</v>
      </c>
    </row>
    <row r="25" spans="1:15" ht="15.6" customHeight="1" x14ac:dyDescent="0.25">
      <c r="A25" s="71"/>
      <c r="B25" s="138" t="s">
        <v>297</v>
      </c>
      <c r="C25" s="138" t="s">
        <v>298</v>
      </c>
      <c r="D25" s="73">
        <v>2.21</v>
      </c>
      <c r="E25" s="85">
        <v>2.2999999999999998</v>
      </c>
      <c r="F25" s="85">
        <v>2.0499999999999998</v>
      </c>
      <c r="G25" s="85">
        <v>2.2000000000000002</v>
      </c>
      <c r="H25" s="85">
        <v>2.25</v>
      </c>
      <c r="I25" s="139">
        <v>2.23</v>
      </c>
      <c r="J25" s="139">
        <v>2.21</v>
      </c>
      <c r="K25" s="140">
        <v>0.9</v>
      </c>
      <c r="L25" s="128">
        <v>32</v>
      </c>
      <c r="M25" s="141">
        <v>803673</v>
      </c>
      <c r="N25" s="142">
        <v>1771056.54</v>
      </c>
    </row>
    <row r="26" spans="1:15" ht="15.6" customHeight="1" x14ac:dyDescent="0.25">
      <c r="A26" s="71"/>
      <c r="B26" s="138" t="s">
        <v>340</v>
      </c>
      <c r="C26" s="138" t="s">
        <v>341</v>
      </c>
      <c r="D26" s="73">
        <v>0.5</v>
      </c>
      <c r="E26" s="85">
        <v>0.5</v>
      </c>
      <c r="F26" s="85">
        <v>0.5</v>
      </c>
      <c r="G26" s="85">
        <v>0.5</v>
      </c>
      <c r="H26" s="85">
        <v>0.5</v>
      </c>
      <c r="I26" s="139">
        <v>0.5</v>
      </c>
      <c r="J26" s="139">
        <v>0.5</v>
      </c>
      <c r="K26" s="140">
        <v>0</v>
      </c>
      <c r="L26" s="128">
        <v>1</v>
      </c>
      <c r="M26" s="141">
        <v>172</v>
      </c>
      <c r="N26" s="142">
        <v>86</v>
      </c>
    </row>
    <row r="27" spans="1:15" ht="15.6" customHeight="1" x14ac:dyDescent="0.25">
      <c r="A27" s="71"/>
      <c r="B27" s="234" t="s">
        <v>65</v>
      </c>
      <c r="C27" s="235"/>
      <c r="D27" s="90"/>
      <c r="E27" s="90"/>
      <c r="F27" s="90"/>
      <c r="G27" s="90"/>
      <c r="H27" s="90"/>
      <c r="I27" s="90"/>
      <c r="J27" s="90"/>
      <c r="K27" s="90"/>
      <c r="L27" s="74">
        <f>SUM(L24:L26)</f>
        <v>41</v>
      </c>
      <c r="M27" s="74">
        <f>SUM(M24:M26)</f>
        <v>1042730</v>
      </c>
      <c r="N27" s="74">
        <f>SUM(N24:N26)</f>
        <v>6629798.1900000004</v>
      </c>
    </row>
    <row r="28" spans="1:15" ht="12" customHeight="1" x14ac:dyDescent="0.25">
      <c r="B28" s="231" t="s">
        <v>66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3"/>
    </row>
    <row r="29" spans="1:15" ht="15.6" customHeight="1" x14ac:dyDescent="0.25">
      <c r="B29" s="72" t="s">
        <v>234</v>
      </c>
      <c r="C29" s="72" t="s">
        <v>235</v>
      </c>
      <c r="D29" s="85">
        <v>6.1</v>
      </c>
      <c r="E29" s="85">
        <v>6.1</v>
      </c>
      <c r="F29" s="85">
        <v>6.09</v>
      </c>
      <c r="G29" s="85">
        <v>6.1</v>
      </c>
      <c r="H29" s="85">
        <v>6.07</v>
      </c>
      <c r="I29" s="107">
        <v>6.09</v>
      </c>
      <c r="J29" s="107">
        <v>6.1</v>
      </c>
      <c r="K29" s="108">
        <v>-0.16</v>
      </c>
      <c r="L29" s="112">
        <v>59</v>
      </c>
      <c r="M29" s="109">
        <v>5165333</v>
      </c>
      <c r="N29" s="110">
        <v>31485179.120000001</v>
      </c>
      <c r="O29"/>
    </row>
    <row r="30" spans="1:15" ht="15.6" customHeight="1" x14ac:dyDescent="0.25">
      <c r="B30" s="72" t="s">
        <v>288</v>
      </c>
      <c r="C30" s="72" t="s">
        <v>290</v>
      </c>
      <c r="D30" s="131">
        <v>1.1200000000000001</v>
      </c>
      <c r="E30" s="160">
        <v>1.1200000000000001</v>
      </c>
      <c r="F30" s="160">
        <v>1.1100000000000001</v>
      </c>
      <c r="G30" s="160">
        <v>1.1200000000000001</v>
      </c>
      <c r="H30" s="160">
        <v>1.19</v>
      </c>
      <c r="I30" s="160">
        <v>1.1200000000000001</v>
      </c>
      <c r="J30" s="160">
        <v>1.19</v>
      </c>
      <c r="K30" s="161">
        <v>-5.88</v>
      </c>
      <c r="L30" s="165">
        <v>6</v>
      </c>
      <c r="M30" s="162">
        <v>357011</v>
      </c>
      <c r="N30" s="163">
        <v>399633.23</v>
      </c>
      <c r="O30"/>
    </row>
    <row r="31" spans="1:15" ht="15.6" customHeight="1" x14ac:dyDescent="0.25">
      <c r="B31" s="72" t="s">
        <v>242</v>
      </c>
      <c r="C31" s="72" t="s">
        <v>243</v>
      </c>
      <c r="D31" s="85">
        <v>2.2200000000000002</v>
      </c>
      <c r="E31" s="131">
        <v>2.2200000000000002</v>
      </c>
      <c r="F31" s="131">
        <v>2.2200000000000002</v>
      </c>
      <c r="G31" s="131">
        <v>2.2200000000000002</v>
      </c>
      <c r="H31" s="131">
        <v>2.23</v>
      </c>
      <c r="I31" s="131">
        <v>2.2200000000000002</v>
      </c>
      <c r="J31" s="131">
        <v>2.2200000000000002</v>
      </c>
      <c r="K31" s="132">
        <v>0</v>
      </c>
      <c r="L31" s="128">
        <v>5</v>
      </c>
      <c r="M31" s="129">
        <v>121740</v>
      </c>
      <c r="N31" s="130">
        <v>270262.8</v>
      </c>
      <c r="O31"/>
    </row>
    <row r="32" spans="1:15" ht="15.6" customHeight="1" x14ac:dyDescent="0.25">
      <c r="B32" s="72" t="s">
        <v>69</v>
      </c>
      <c r="C32" s="72" t="s">
        <v>70</v>
      </c>
      <c r="D32" s="85">
        <v>7.2</v>
      </c>
      <c r="E32" s="85">
        <v>7.75</v>
      </c>
      <c r="F32" s="85">
        <v>7.13</v>
      </c>
      <c r="G32" s="85">
        <v>7.49</v>
      </c>
      <c r="H32" s="85">
        <v>7.14</v>
      </c>
      <c r="I32" s="107">
        <v>7.65</v>
      </c>
      <c r="J32" s="107">
        <v>7.22</v>
      </c>
      <c r="K32" s="108">
        <v>5.96</v>
      </c>
      <c r="L32" s="112">
        <v>64</v>
      </c>
      <c r="M32" s="109">
        <v>6483122</v>
      </c>
      <c r="N32" s="110">
        <v>48552664.009999998</v>
      </c>
      <c r="O32"/>
    </row>
    <row r="33" spans="1:15" ht="15.6" customHeight="1" x14ac:dyDescent="0.25">
      <c r="B33" s="72" t="s">
        <v>300</v>
      </c>
      <c r="C33" s="72" t="s">
        <v>301</v>
      </c>
      <c r="D33" s="85">
        <v>2.25</v>
      </c>
      <c r="E33" s="131">
        <v>2.25</v>
      </c>
      <c r="F33" s="131">
        <v>2.25</v>
      </c>
      <c r="G33" s="131">
        <v>2.25</v>
      </c>
      <c r="H33" s="131">
        <v>2.19</v>
      </c>
      <c r="I33" s="131">
        <v>2.25</v>
      </c>
      <c r="J33" s="131">
        <v>2.19</v>
      </c>
      <c r="K33" s="132">
        <v>2.74</v>
      </c>
      <c r="L33" s="128">
        <v>2</v>
      </c>
      <c r="M33" s="129">
        <v>103100</v>
      </c>
      <c r="N33" s="130">
        <v>231975</v>
      </c>
      <c r="O33"/>
    </row>
    <row r="34" spans="1:15" ht="15.6" customHeight="1" x14ac:dyDescent="0.25">
      <c r="A34" s="71"/>
      <c r="B34" s="242" t="s">
        <v>71</v>
      </c>
      <c r="C34" s="243"/>
      <c r="D34" s="90"/>
      <c r="E34" s="90"/>
      <c r="F34" s="90"/>
      <c r="G34" s="90"/>
      <c r="H34" s="90"/>
      <c r="I34" s="90"/>
      <c r="J34" s="90"/>
      <c r="K34" s="90"/>
      <c r="L34" s="74">
        <f>SUM(L29:L33)</f>
        <v>136</v>
      </c>
      <c r="M34" s="74">
        <f>SUM(M29:M33)</f>
        <v>12230306</v>
      </c>
      <c r="N34" s="74">
        <f>SUM(N29:N33)</f>
        <v>80939714.159999996</v>
      </c>
      <c r="O34"/>
    </row>
    <row r="35" spans="1:15" ht="13.5" customHeight="1" x14ac:dyDescent="0.25">
      <c r="A35" s="71"/>
      <c r="B35" s="254" t="s">
        <v>72</v>
      </c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6"/>
      <c r="O35"/>
    </row>
    <row r="36" spans="1:15" ht="15.6" customHeight="1" x14ac:dyDescent="0.25">
      <c r="A36" s="71"/>
      <c r="B36" s="72" t="s">
        <v>280</v>
      </c>
      <c r="C36" s="72" t="s">
        <v>281</v>
      </c>
      <c r="D36" s="85">
        <v>12.25</v>
      </c>
      <c r="E36" s="131">
        <v>12.25</v>
      </c>
      <c r="F36" s="131">
        <v>12.25</v>
      </c>
      <c r="G36" s="131">
        <v>12.25</v>
      </c>
      <c r="H36" s="131">
        <v>12.24</v>
      </c>
      <c r="I36" s="131">
        <v>12.25</v>
      </c>
      <c r="J36" s="131">
        <v>12.24</v>
      </c>
      <c r="K36" s="132">
        <v>0.08</v>
      </c>
      <c r="L36" s="128">
        <v>5</v>
      </c>
      <c r="M36" s="129">
        <v>156459</v>
      </c>
      <c r="N36" s="130">
        <v>1916622.75</v>
      </c>
      <c r="O36"/>
    </row>
    <row r="37" spans="1:15" ht="15.6" customHeight="1" x14ac:dyDescent="0.25">
      <c r="A37" s="71"/>
      <c r="B37" s="72" t="s">
        <v>232</v>
      </c>
      <c r="C37" s="72" t="s">
        <v>233</v>
      </c>
      <c r="D37" s="85">
        <v>59.99</v>
      </c>
      <c r="E37" s="131">
        <v>60</v>
      </c>
      <c r="F37" s="131">
        <v>59</v>
      </c>
      <c r="G37" s="131">
        <v>59.72</v>
      </c>
      <c r="H37" s="131">
        <v>60</v>
      </c>
      <c r="I37" s="131">
        <v>60</v>
      </c>
      <c r="J37" s="131">
        <v>60</v>
      </c>
      <c r="K37" s="132">
        <v>0</v>
      </c>
      <c r="L37" s="128">
        <v>4</v>
      </c>
      <c r="M37" s="129">
        <v>15574</v>
      </c>
      <c r="N37" s="130">
        <v>930126</v>
      </c>
      <c r="O37"/>
    </row>
    <row r="38" spans="1:15" ht="15.6" customHeight="1" x14ac:dyDescent="0.25">
      <c r="A38" s="71"/>
      <c r="B38" s="72" t="s">
        <v>210</v>
      </c>
      <c r="C38" s="72" t="s">
        <v>211</v>
      </c>
      <c r="D38" s="85">
        <v>13</v>
      </c>
      <c r="E38" s="131">
        <v>13</v>
      </c>
      <c r="F38" s="131">
        <v>12.55</v>
      </c>
      <c r="G38" s="131">
        <v>12.99</v>
      </c>
      <c r="H38" s="131">
        <v>13</v>
      </c>
      <c r="I38" s="131">
        <v>12.55</v>
      </c>
      <c r="J38" s="131">
        <v>13</v>
      </c>
      <c r="K38" s="132">
        <v>-3.46</v>
      </c>
      <c r="L38" s="128">
        <v>6</v>
      </c>
      <c r="M38" s="129">
        <v>581341</v>
      </c>
      <c r="N38" s="130">
        <v>7552933</v>
      </c>
      <c r="O38"/>
    </row>
    <row r="39" spans="1:15" ht="18" customHeight="1" x14ac:dyDescent="0.25">
      <c r="A39" s="71"/>
      <c r="B39" s="242" t="s">
        <v>74</v>
      </c>
      <c r="C39" s="243"/>
      <c r="D39" s="236"/>
      <c r="E39" s="237"/>
      <c r="F39" s="237"/>
      <c r="G39" s="237"/>
      <c r="H39" s="237"/>
      <c r="I39" s="237"/>
      <c r="J39" s="237"/>
      <c r="K39" s="238"/>
      <c r="L39" s="74">
        <f>SUM(L36:L38)</f>
        <v>15</v>
      </c>
      <c r="M39" s="74">
        <f>SUM(M36:M38)</f>
        <v>753374</v>
      </c>
      <c r="N39" s="74">
        <f>SUM(N36:N38)</f>
        <v>10399681.75</v>
      </c>
      <c r="O39"/>
    </row>
    <row r="40" spans="1:15" ht="17.25" customHeight="1" x14ac:dyDescent="0.25">
      <c r="A40" s="71"/>
      <c r="B40" s="249" t="s">
        <v>76</v>
      </c>
      <c r="C40" s="250"/>
      <c r="D40" s="75"/>
      <c r="E40" s="75"/>
      <c r="F40" s="75"/>
      <c r="G40" s="75"/>
      <c r="H40" s="75"/>
      <c r="I40" s="75"/>
      <c r="J40" s="75"/>
      <c r="K40" s="75"/>
      <c r="L40" s="76">
        <f>L39+L34+L27+L22+L18+L14</f>
        <v>544</v>
      </c>
      <c r="M40" s="76">
        <f>M39+M34+M27+M22+M18+M14</f>
        <v>261427317</v>
      </c>
      <c r="N40" s="76">
        <f>N39+N34+N27+N22+N18+N14</f>
        <v>565764021.28999996</v>
      </c>
      <c r="O40"/>
    </row>
    <row r="41" spans="1:15" ht="26.25" customHeight="1" x14ac:dyDescent="0.25">
      <c r="A41" s="71"/>
      <c r="B41" s="232" t="s">
        <v>358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/>
    </row>
    <row r="42" spans="1:15" ht="24" customHeight="1" x14ac:dyDescent="0.25">
      <c r="A42" s="71"/>
      <c r="B42" s="113" t="s">
        <v>40</v>
      </c>
      <c r="C42" s="114" t="s">
        <v>41</v>
      </c>
      <c r="D42" s="114" t="s">
        <v>42</v>
      </c>
      <c r="E42" s="114" t="s">
        <v>43</v>
      </c>
      <c r="F42" s="114" t="s">
        <v>44</v>
      </c>
      <c r="G42" s="114" t="s">
        <v>45</v>
      </c>
      <c r="H42" s="114" t="s">
        <v>46</v>
      </c>
      <c r="I42" s="114" t="s">
        <v>47</v>
      </c>
      <c r="J42" s="115" t="s">
        <v>48</v>
      </c>
      <c r="K42" s="116" t="s">
        <v>32</v>
      </c>
      <c r="L42" s="117" t="s">
        <v>49</v>
      </c>
      <c r="M42" s="117" t="s">
        <v>50</v>
      </c>
      <c r="N42" s="114" t="s">
        <v>51</v>
      </c>
      <c r="O42"/>
    </row>
    <row r="43" spans="1:15" ht="14.1" customHeight="1" x14ac:dyDescent="0.25">
      <c r="A43" s="71"/>
      <c r="B43" s="231" t="s">
        <v>52</v>
      </c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3"/>
      <c r="O43"/>
    </row>
    <row r="44" spans="1:15" ht="14.1" customHeight="1" x14ac:dyDescent="0.25">
      <c r="A44" s="71"/>
      <c r="B44" s="127" t="s">
        <v>223</v>
      </c>
      <c r="C44" s="127" t="s">
        <v>224</v>
      </c>
      <c r="D44" s="85">
        <v>0.05</v>
      </c>
      <c r="E44" s="85">
        <v>0.05</v>
      </c>
      <c r="F44" s="85">
        <v>0.05</v>
      </c>
      <c r="G44" s="85">
        <v>0.05</v>
      </c>
      <c r="H44" s="85">
        <v>0.05</v>
      </c>
      <c r="I44" s="131">
        <v>0.05</v>
      </c>
      <c r="J44" s="131">
        <v>0.05</v>
      </c>
      <c r="K44" s="132">
        <v>0</v>
      </c>
      <c r="L44" s="146">
        <v>1</v>
      </c>
      <c r="M44" s="129">
        <v>24950000000</v>
      </c>
      <c r="N44" s="130">
        <v>1247500000</v>
      </c>
      <c r="O44"/>
    </row>
    <row r="45" spans="1:15" ht="14.1" customHeight="1" x14ac:dyDescent="0.25">
      <c r="A45" s="71"/>
      <c r="B45" s="127" t="s">
        <v>306</v>
      </c>
      <c r="C45" s="127" t="s">
        <v>309</v>
      </c>
      <c r="D45" s="85">
        <v>0.12</v>
      </c>
      <c r="E45" s="85">
        <v>0.12</v>
      </c>
      <c r="F45" s="85">
        <v>0.12</v>
      </c>
      <c r="G45" s="85">
        <v>0.12</v>
      </c>
      <c r="H45" s="85">
        <v>0.13</v>
      </c>
      <c r="I45" s="131">
        <v>0.12</v>
      </c>
      <c r="J45" s="131">
        <v>0.13</v>
      </c>
      <c r="K45" s="132">
        <v>-7.69</v>
      </c>
      <c r="L45" s="146">
        <v>5</v>
      </c>
      <c r="M45" s="129">
        <v>1095500</v>
      </c>
      <c r="N45" s="130">
        <v>131460</v>
      </c>
      <c r="O45"/>
    </row>
    <row r="46" spans="1:15" ht="14.1" customHeight="1" x14ac:dyDescent="0.25">
      <c r="A46" s="71"/>
      <c r="B46" s="127" t="s">
        <v>282</v>
      </c>
      <c r="C46" s="127" t="s">
        <v>284</v>
      </c>
      <c r="D46" s="85">
        <v>0.49</v>
      </c>
      <c r="E46" s="85">
        <v>0.49</v>
      </c>
      <c r="F46" s="85">
        <v>0.49</v>
      </c>
      <c r="G46" s="85">
        <v>0.49</v>
      </c>
      <c r="H46" s="85">
        <v>0.5</v>
      </c>
      <c r="I46" s="131">
        <v>0.49</v>
      </c>
      <c r="J46" s="131">
        <v>0.5</v>
      </c>
      <c r="K46" s="132">
        <v>-2</v>
      </c>
      <c r="L46" s="146">
        <v>5</v>
      </c>
      <c r="M46" s="129">
        <v>6100000</v>
      </c>
      <c r="N46" s="130">
        <v>2989000</v>
      </c>
      <c r="O46"/>
    </row>
    <row r="47" spans="1:15" ht="14.1" customHeight="1" x14ac:dyDescent="0.25">
      <c r="A47" s="71"/>
      <c r="B47" s="247" t="s">
        <v>55</v>
      </c>
      <c r="C47" s="248"/>
      <c r="D47" s="236"/>
      <c r="E47" s="237"/>
      <c r="F47" s="237"/>
      <c r="G47" s="237"/>
      <c r="H47" s="237"/>
      <c r="I47" s="237"/>
      <c r="J47" s="237"/>
      <c r="K47" s="238"/>
      <c r="L47" s="74">
        <f>SUM(L44:L46)</f>
        <v>11</v>
      </c>
      <c r="M47" s="74">
        <f>SUM(M44:M46)</f>
        <v>24957195500</v>
      </c>
      <c r="N47" s="74">
        <f>SUM(N44:N46)</f>
        <v>1250620460</v>
      </c>
      <c r="O47"/>
    </row>
    <row r="48" spans="1:15" ht="14.1" customHeight="1" x14ac:dyDescent="0.25">
      <c r="A48" s="71"/>
      <c r="B48" s="231" t="s">
        <v>58</v>
      </c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3"/>
      <c r="O48"/>
    </row>
    <row r="49" spans="1:15" ht="14.1" customHeight="1" x14ac:dyDescent="0.25">
      <c r="A49" s="71"/>
      <c r="B49" s="49" t="s">
        <v>305</v>
      </c>
      <c r="C49" s="49" t="s">
        <v>308</v>
      </c>
      <c r="D49" s="85">
        <v>4</v>
      </c>
      <c r="E49" s="131">
        <v>4.0999999999999996</v>
      </c>
      <c r="F49" s="131">
        <v>4</v>
      </c>
      <c r="G49" s="131">
        <v>4</v>
      </c>
      <c r="H49" s="131">
        <v>4</v>
      </c>
      <c r="I49" s="131">
        <v>4.0999999999999996</v>
      </c>
      <c r="J49" s="131">
        <v>4</v>
      </c>
      <c r="K49" s="86">
        <v>2.5</v>
      </c>
      <c r="L49" s="128">
        <v>8</v>
      </c>
      <c r="M49" s="129">
        <v>100766142</v>
      </c>
      <c r="N49" s="130">
        <v>403065625.10000002</v>
      </c>
      <c r="O49"/>
    </row>
    <row r="50" spans="1:15" ht="14.1" customHeight="1" x14ac:dyDescent="0.25">
      <c r="A50" s="71"/>
      <c r="B50" s="242" t="s">
        <v>291</v>
      </c>
      <c r="C50" s="243"/>
      <c r="D50" s="77"/>
      <c r="E50" s="77"/>
      <c r="F50" s="77"/>
      <c r="G50" s="77"/>
      <c r="H50" s="77"/>
      <c r="I50" s="77"/>
      <c r="J50" s="77"/>
      <c r="K50" s="77"/>
      <c r="L50" s="74">
        <f>SUM(L49:L49)</f>
        <v>8</v>
      </c>
      <c r="M50" s="74">
        <f>SUM(M49:M49)</f>
        <v>100766142</v>
      </c>
      <c r="N50" s="74">
        <f>SUM(N49:N49)</f>
        <v>403065625.10000002</v>
      </c>
      <c r="O50"/>
    </row>
    <row r="51" spans="1:15" ht="14.1" customHeight="1" x14ac:dyDescent="0.25">
      <c r="A51" s="71"/>
      <c r="B51" s="231" t="s">
        <v>59</v>
      </c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3"/>
      <c r="O51"/>
    </row>
    <row r="52" spans="1:15" ht="14.1" customHeight="1" x14ac:dyDescent="0.25">
      <c r="A52" s="71"/>
      <c r="B52" s="49" t="s">
        <v>106</v>
      </c>
      <c r="C52" s="49" t="s">
        <v>107</v>
      </c>
      <c r="D52" s="85">
        <v>1.56</v>
      </c>
      <c r="E52" s="131">
        <v>1.66</v>
      </c>
      <c r="F52" s="131">
        <v>1.53</v>
      </c>
      <c r="G52" s="131">
        <v>1.56</v>
      </c>
      <c r="H52" s="131">
        <v>1.57</v>
      </c>
      <c r="I52" s="131">
        <v>1.66</v>
      </c>
      <c r="J52" s="131">
        <v>1.66</v>
      </c>
      <c r="K52" s="86">
        <v>0</v>
      </c>
      <c r="L52" s="128">
        <v>4</v>
      </c>
      <c r="M52" s="129">
        <v>42914</v>
      </c>
      <c r="N52" s="130">
        <v>67149.58</v>
      </c>
      <c r="O52"/>
    </row>
    <row r="53" spans="1:15" ht="14.1" customHeight="1" x14ac:dyDescent="0.25">
      <c r="A53" s="71"/>
      <c r="B53" s="234" t="s">
        <v>65</v>
      </c>
      <c r="C53" s="235"/>
      <c r="D53" s="77"/>
      <c r="E53" s="77"/>
      <c r="F53" s="77"/>
      <c r="G53" s="77"/>
      <c r="H53" s="77"/>
      <c r="I53" s="77"/>
      <c r="J53" s="77"/>
      <c r="K53" s="77"/>
      <c r="L53" s="163">
        <f>SUM(L52)</f>
        <v>4</v>
      </c>
      <c r="M53" s="163">
        <f>SUM(M52)</f>
        <v>42914</v>
      </c>
      <c r="N53" s="163">
        <f>SUM(N52)</f>
        <v>67149.58</v>
      </c>
      <c r="O53"/>
    </row>
    <row r="54" spans="1:15" ht="14.1" customHeight="1" x14ac:dyDescent="0.25">
      <c r="A54" s="71"/>
      <c r="B54" s="239" t="s">
        <v>66</v>
      </c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1"/>
      <c r="O54"/>
    </row>
    <row r="55" spans="1:15" ht="14.1" customHeight="1" x14ac:dyDescent="0.25">
      <c r="A55" s="71"/>
      <c r="B55" s="49" t="s">
        <v>77</v>
      </c>
      <c r="C55" s="49" t="s">
        <v>78</v>
      </c>
      <c r="D55" s="134">
        <v>2.88</v>
      </c>
      <c r="E55" s="131">
        <v>2.89</v>
      </c>
      <c r="F55" s="131">
        <v>2.88</v>
      </c>
      <c r="G55" s="131">
        <v>2.89</v>
      </c>
      <c r="H55" s="131">
        <v>2.86</v>
      </c>
      <c r="I55" s="131">
        <v>2.88</v>
      </c>
      <c r="J55" s="131">
        <v>2.86</v>
      </c>
      <c r="K55" s="86">
        <v>0.7</v>
      </c>
      <c r="L55" s="128">
        <v>9</v>
      </c>
      <c r="M55" s="129">
        <v>410000</v>
      </c>
      <c r="N55" s="130">
        <v>1183300</v>
      </c>
      <c r="O55"/>
    </row>
    <row r="56" spans="1:15" ht="14.1" customHeight="1" x14ac:dyDescent="0.25">
      <c r="A56" s="71"/>
      <c r="B56" s="242" t="s">
        <v>71</v>
      </c>
      <c r="C56" s="243"/>
      <c r="D56" s="77"/>
      <c r="E56" s="77"/>
      <c r="F56" s="77"/>
      <c r="G56" s="77"/>
      <c r="H56" s="77"/>
      <c r="I56" s="77"/>
      <c r="J56" s="77"/>
      <c r="K56" s="77"/>
      <c r="L56" s="163">
        <f>SUM(L55)</f>
        <v>9</v>
      </c>
      <c r="M56" s="163">
        <f>SUM(M55)</f>
        <v>410000</v>
      </c>
      <c r="N56" s="163">
        <f>SUM(N55)</f>
        <v>1183300</v>
      </c>
      <c r="O56"/>
    </row>
    <row r="57" spans="1:15" ht="17.25" customHeight="1" x14ac:dyDescent="0.25">
      <c r="A57" s="71"/>
      <c r="B57" s="244" t="s">
        <v>80</v>
      </c>
      <c r="C57" s="245"/>
      <c r="D57" s="75"/>
      <c r="E57" s="75"/>
      <c r="F57" s="75"/>
      <c r="G57" s="75"/>
      <c r="H57" s="75"/>
      <c r="I57" s="75"/>
      <c r="J57" s="75"/>
      <c r="K57" s="75"/>
      <c r="L57" s="76">
        <f>L56+L53+L50+L47</f>
        <v>32</v>
      </c>
      <c r="M57" s="76">
        <f t="shared" ref="M57:N57" si="0">M56+M53+M50+M47</f>
        <v>25058414556</v>
      </c>
      <c r="N57" s="76">
        <f t="shared" si="0"/>
        <v>1654936534.6800001</v>
      </c>
      <c r="O57"/>
    </row>
    <row r="58" spans="1:15" ht="21.75" customHeight="1" x14ac:dyDescent="0.25">
      <c r="A58" s="71"/>
      <c r="B58" s="232" t="s">
        <v>359</v>
      </c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/>
    </row>
    <row r="59" spans="1:15" ht="25.5" customHeight="1" x14ac:dyDescent="0.25">
      <c r="A59" s="71"/>
      <c r="B59" s="113" t="s">
        <v>40</v>
      </c>
      <c r="C59" s="114" t="s">
        <v>41</v>
      </c>
      <c r="D59" s="114" t="s">
        <v>42</v>
      </c>
      <c r="E59" s="114" t="s">
        <v>43</v>
      </c>
      <c r="F59" s="114" t="s">
        <v>44</v>
      </c>
      <c r="G59" s="114" t="s">
        <v>45</v>
      </c>
      <c r="H59" s="114" t="s">
        <v>46</v>
      </c>
      <c r="I59" s="114" t="s">
        <v>47</v>
      </c>
      <c r="J59" s="115" t="s">
        <v>48</v>
      </c>
      <c r="K59" s="116" t="s">
        <v>32</v>
      </c>
      <c r="L59" s="117" t="s">
        <v>49</v>
      </c>
      <c r="M59" s="117" t="s">
        <v>50</v>
      </c>
      <c r="N59" s="114" t="s">
        <v>51</v>
      </c>
      <c r="O59"/>
    </row>
    <row r="60" spans="1:15" ht="12.95" customHeight="1" x14ac:dyDescent="0.25">
      <c r="A60" s="71"/>
      <c r="B60" s="231" t="s">
        <v>52</v>
      </c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3"/>
      <c r="O60"/>
    </row>
    <row r="61" spans="1:15" ht="12.95" customHeight="1" x14ac:dyDescent="0.25">
      <c r="A61" s="71"/>
      <c r="B61" s="100" t="s">
        <v>318</v>
      </c>
      <c r="C61" s="100" t="s">
        <v>327</v>
      </c>
      <c r="D61" s="85">
        <v>0.13</v>
      </c>
      <c r="E61" s="85">
        <v>0.13</v>
      </c>
      <c r="F61" s="85">
        <v>0.12</v>
      </c>
      <c r="G61" s="85">
        <v>0.12</v>
      </c>
      <c r="H61" s="85">
        <v>0.13</v>
      </c>
      <c r="I61" s="85">
        <v>0.12</v>
      </c>
      <c r="J61" s="85">
        <v>0.13</v>
      </c>
      <c r="K61" s="86">
        <v>-7.69</v>
      </c>
      <c r="L61" s="128">
        <v>17</v>
      </c>
      <c r="M61" s="87">
        <v>14866752</v>
      </c>
      <c r="N61" s="88">
        <v>1852677.76</v>
      </c>
      <c r="O61"/>
    </row>
    <row r="62" spans="1:15" ht="12.95" customHeight="1" x14ac:dyDescent="0.25">
      <c r="A62" s="71"/>
      <c r="B62" s="100" t="s">
        <v>317</v>
      </c>
      <c r="C62" s="100" t="s">
        <v>326</v>
      </c>
      <c r="D62" s="85">
        <v>0.2</v>
      </c>
      <c r="E62" s="85">
        <v>0.21</v>
      </c>
      <c r="F62" s="85">
        <v>0.2</v>
      </c>
      <c r="G62" s="85">
        <v>0.21</v>
      </c>
      <c r="H62" s="85">
        <v>0.21</v>
      </c>
      <c r="I62" s="85">
        <v>0.21</v>
      </c>
      <c r="J62" s="85">
        <v>0.21</v>
      </c>
      <c r="K62" s="86">
        <v>0</v>
      </c>
      <c r="L62" s="128">
        <v>4</v>
      </c>
      <c r="M62" s="87">
        <v>10050950</v>
      </c>
      <c r="N62" s="88">
        <v>2110190</v>
      </c>
      <c r="O62"/>
    </row>
    <row r="63" spans="1:15" ht="12.95" customHeight="1" x14ac:dyDescent="0.25">
      <c r="A63" s="71"/>
      <c r="B63" s="100" t="s">
        <v>315</v>
      </c>
      <c r="C63" s="100" t="s">
        <v>324</v>
      </c>
      <c r="D63" s="85">
        <v>0.05</v>
      </c>
      <c r="E63" s="85">
        <v>0.05</v>
      </c>
      <c r="F63" s="85">
        <v>0.05</v>
      </c>
      <c r="G63" s="85">
        <v>0.05</v>
      </c>
      <c r="H63" s="85">
        <v>0.05</v>
      </c>
      <c r="I63" s="85">
        <v>0.05</v>
      </c>
      <c r="J63" s="85">
        <v>0.05</v>
      </c>
      <c r="K63" s="86">
        <v>0</v>
      </c>
      <c r="L63" s="128">
        <v>10</v>
      </c>
      <c r="M63" s="87">
        <v>5000000</v>
      </c>
      <c r="N63" s="88">
        <v>250000</v>
      </c>
      <c r="O63"/>
    </row>
    <row r="64" spans="1:15" ht="12.95" customHeight="1" x14ac:dyDescent="0.25">
      <c r="A64" s="71"/>
      <c r="B64" s="247" t="s">
        <v>55</v>
      </c>
      <c r="C64" s="248"/>
      <c r="D64" s="236"/>
      <c r="E64" s="237"/>
      <c r="F64" s="237"/>
      <c r="G64" s="237"/>
      <c r="H64" s="237"/>
      <c r="I64" s="237"/>
      <c r="J64" s="237"/>
      <c r="K64" s="238"/>
      <c r="L64" s="74">
        <f>SUM(L61:L63)</f>
        <v>31</v>
      </c>
      <c r="M64" s="74">
        <f>SUM(M61:M63)</f>
        <v>29917702</v>
      </c>
      <c r="N64" s="74">
        <f>SUM(N61:N63)</f>
        <v>4212867.76</v>
      </c>
      <c r="O64"/>
    </row>
    <row r="65" spans="1:15" ht="12.95" customHeight="1" x14ac:dyDescent="0.25">
      <c r="A65" s="71"/>
      <c r="B65" s="231" t="s">
        <v>59</v>
      </c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3"/>
      <c r="O65"/>
    </row>
    <row r="66" spans="1:15" ht="12.95" customHeight="1" x14ac:dyDescent="0.25">
      <c r="A66" s="71"/>
      <c r="B66" s="49" t="s">
        <v>81</v>
      </c>
      <c r="C66" s="49" t="s">
        <v>82</v>
      </c>
      <c r="D66" s="85">
        <v>1.2</v>
      </c>
      <c r="E66" s="85">
        <v>1.2</v>
      </c>
      <c r="F66" s="85">
        <v>1.2</v>
      </c>
      <c r="G66" s="85">
        <v>1.2</v>
      </c>
      <c r="H66" s="134">
        <v>1.2</v>
      </c>
      <c r="I66" s="85">
        <v>1.2</v>
      </c>
      <c r="J66" s="85">
        <v>1.2</v>
      </c>
      <c r="K66" s="86">
        <v>0</v>
      </c>
      <c r="L66" s="128">
        <v>1</v>
      </c>
      <c r="M66" s="87">
        <v>7978</v>
      </c>
      <c r="N66" s="88">
        <v>9573.6</v>
      </c>
      <c r="O66"/>
    </row>
    <row r="67" spans="1:15" ht="12.95" customHeight="1" x14ac:dyDescent="0.25">
      <c r="A67" s="71"/>
      <c r="B67" s="49" t="s">
        <v>108</v>
      </c>
      <c r="C67" s="49" t="s">
        <v>109</v>
      </c>
      <c r="D67" s="85">
        <v>1.33</v>
      </c>
      <c r="E67" s="85">
        <v>1.33</v>
      </c>
      <c r="F67" s="85">
        <v>1.33</v>
      </c>
      <c r="G67" s="85">
        <v>1.33</v>
      </c>
      <c r="H67" s="134">
        <v>1.33</v>
      </c>
      <c r="I67" s="85">
        <v>1.33</v>
      </c>
      <c r="J67" s="85">
        <v>1.33</v>
      </c>
      <c r="K67" s="86">
        <v>0</v>
      </c>
      <c r="L67" s="128">
        <v>2</v>
      </c>
      <c r="M67" s="87">
        <v>9428</v>
      </c>
      <c r="N67" s="88">
        <v>12539.24</v>
      </c>
      <c r="O67"/>
    </row>
    <row r="68" spans="1:15" ht="12.95" customHeight="1" x14ac:dyDescent="0.25">
      <c r="A68" s="71"/>
      <c r="B68" s="234" t="s">
        <v>65</v>
      </c>
      <c r="C68" s="235"/>
      <c r="D68" s="236"/>
      <c r="E68" s="237"/>
      <c r="F68" s="237"/>
      <c r="G68" s="237"/>
      <c r="H68" s="237"/>
      <c r="I68" s="237"/>
      <c r="J68" s="237"/>
      <c r="K68" s="238"/>
      <c r="L68" s="74">
        <f>SUM(L66:L67)</f>
        <v>3</v>
      </c>
      <c r="M68" s="74">
        <f>SUM(M66:M67)</f>
        <v>17406</v>
      </c>
      <c r="N68" s="74">
        <f>SUM(N66:N67)</f>
        <v>22112.84</v>
      </c>
      <c r="O68"/>
    </row>
    <row r="69" spans="1:15" ht="12.95" customHeight="1" x14ac:dyDescent="0.25">
      <c r="A69" s="71"/>
      <c r="B69" s="239" t="s">
        <v>66</v>
      </c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1"/>
      <c r="O69"/>
    </row>
    <row r="70" spans="1:15" ht="12.95" customHeight="1" x14ac:dyDescent="0.25">
      <c r="A70" s="71"/>
      <c r="B70" s="100" t="s">
        <v>175</v>
      </c>
      <c r="C70" s="100" t="s">
        <v>176</v>
      </c>
      <c r="D70" s="85">
        <v>1.37</v>
      </c>
      <c r="E70" s="85">
        <v>1.37</v>
      </c>
      <c r="F70" s="85">
        <v>1.37</v>
      </c>
      <c r="G70" s="85">
        <v>1.37</v>
      </c>
      <c r="H70" s="85">
        <v>1.4</v>
      </c>
      <c r="I70" s="85">
        <v>1.37</v>
      </c>
      <c r="J70" s="85">
        <v>1.4</v>
      </c>
      <c r="K70" s="86">
        <v>-2.14</v>
      </c>
      <c r="L70" s="128">
        <v>2</v>
      </c>
      <c r="M70" s="87">
        <v>50455</v>
      </c>
      <c r="N70" s="88">
        <v>69123.350000000006</v>
      </c>
      <c r="O70"/>
    </row>
    <row r="71" spans="1:15" ht="12.95" customHeight="1" x14ac:dyDescent="0.25">
      <c r="A71" s="71"/>
      <c r="B71" s="49" t="s">
        <v>216</v>
      </c>
      <c r="C71" s="49" t="s">
        <v>217</v>
      </c>
      <c r="D71" s="85">
        <v>1.78</v>
      </c>
      <c r="E71" s="85">
        <v>1.78</v>
      </c>
      <c r="F71" s="85">
        <v>1.78</v>
      </c>
      <c r="G71" s="85">
        <v>1.78</v>
      </c>
      <c r="H71" s="85">
        <v>1.79</v>
      </c>
      <c r="I71" s="85">
        <v>1.78</v>
      </c>
      <c r="J71" s="85">
        <v>1.79</v>
      </c>
      <c r="K71" s="86">
        <v>-0.56000000000000005</v>
      </c>
      <c r="L71" s="128">
        <v>3</v>
      </c>
      <c r="M71" s="87">
        <v>42085</v>
      </c>
      <c r="N71" s="88">
        <v>74911.3</v>
      </c>
      <c r="O71"/>
    </row>
    <row r="72" spans="1:15" ht="12.95" customHeight="1" x14ac:dyDescent="0.25">
      <c r="A72" s="71"/>
      <c r="B72" s="49" t="s">
        <v>84</v>
      </c>
      <c r="C72" s="49" t="s">
        <v>85</v>
      </c>
      <c r="D72" s="134">
        <v>1.75</v>
      </c>
      <c r="E72" s="85">
        <v>1.8</v>
      </c>
      <c r="F72" s="85">
        <v>1.75</v>
      </c>
      <c r="G72" s="85">
        <v>1.75</v>
      </c>
      <c r="H72" s="85">
        <v>1.65</v>
      </c>
      <c r="I72" s="85">
        <v>1.8</v>
      </c>
      <c r="J72" s="85">
        <v>1.65</v>
      </c>
      <c r="K72" s="86">
        <v>9.09</v>
      </c>
      <c r="L72" s="128">
        <v>2</v>
      </c>
      <c r="M72" s="87">
        <v>82170</v>
      </c>
      <c r="N72" s="88">
        <v>143856</v>
      </c>
      <c r="O72"/>
    </row>
    <row r="73" spans="1:15" ht="12.95" customHeight="1" x14ac:dyDescent="0.25">
      <c r="A73" s="71"/>
      <c r="B73" s="49" t="s">
        <v>86</v>
      </c>
      <c r="C73" s="49" t="s">
        <v>87</v>
      </c>
      <c r="D73" s="85">
        <v>1.27</v>
      </c>
      <c r="E73" s="85">
        <v>1.27</v>
      </c>
      <c r="F73" s="85">
        <v>1.26</v>
      </c>
      <c r="G73" s="85">
        <v>1.26</v>
      </c>
      <c r="H73" s="85">
        <v>1.25</v>
      </c>
      <c r="I73" s="85">
        <v>1.26</v>
      </c>
      <c r="J73" s="85">
        <v>1.25</v>
      </c>
      <c r="K73" s="86">
        <v>0.8</v>
      </c>
      <c r="L73" s="128">
        <v>2</v>
      </c>
      <c r="M73" s="87">
        <v>105000</v>
      </c>
      <c r="N73" s="88">
        <v>132350</v>
      </c>
      <c r="O73"/>
    </row>
    <row r="74" spans="1:15" ht="12.95" customHeight="1" x14ac:dyDescent="0.25">
      <c r="A74" s="71"/>
      <c r="B74" s="242" t="s">
        <v>71</v>
      </c>
      <c r="C74" s="243"/>
      <c r="D74" s="236"/>
      <c r="E74" s="237"/>
      <c r="F74" s="237"/>
      <c r="G74" s="237"/>
      <c r="H74" s="237"/>
      <c r="I74" s="237"/>
      <c r="J74" s="237"/>
      <c r="K74" s="238"/>
      <c r="L74" s="74">
        <f>SUM(L70:L73)</f>
        <v>9</v>
      </c>
      <c r="M74" s="74">
        <f>SUM(M70:M73)</f>
        <v>279710</v>
      </c>
      <c r="N74" s="74">
        <f>SUM(N70:N73)</f>
        <v>420240.65</v>
      </c>
      <c r="O74"/>
    </row>
    <row r="75" spans="1:15" ht="12.95" customHeight="1" x14ac:dyDescent="0.25">
      <c r="A75" s="71"/>
      <c r="B75" s="254" t="s">
        <v>72</v>
      </c>
      <c r="C75" s="255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256"/>
      <c r="O75"/>
    </row>
    <row r="76" spans="1:15" ht="12.95" customHeight="1" x14ac:dyDescent="0.25">
      <c r="A76" s="71"/>
      <c r="B76" s="127" t="s">
        <v>331</v>
      </c>
      <c r="C76" s="127" t="s">
        <v>333</v>
      </c>
      <c r="D76" s="85">
        <v>9.33</v>
      </c>
      <c r="E76" s="85">
        <v>9.33</v>
      </c>
      <c r="F76" s="85">
        <v>9.33</v>
      </c>
      <c r="G76" s="85">
        <v>9.33</v>
      </c>
      <c r="H76" s="85">
        <v>9.35</v>
      </c>
      <c r="I76" s="85">
        <v>9.33</v>
      </c>
      <c r="J76" s="85">
        <v>9.35</v>
      </c>
      <c r="K76" s="108">
        <v>-0.21</v>
      </c>
      <c r="L76" s="94">
        <v>2</v>
      </c>
      <c r="M76" s="87">
        <v>100000</v>
      </c>
      <c r="N76" s="88">
        <v>933000</v>
      </c>
      <c r="O76"/>
    </row>
    <row r="77" spans="1:15" ht="12.95" customHeight="1" x14ac:dyDescent="0.25">
      <c r="A77" s="71"/>
      <c r="B77" s="100" t="s">
        <v>319</v>
      </c>
      <c r="C77" s="100" t="s">
        <v>334</v>
      </c>
      <c r="D77" s="134">
        <v>9.5</v>
      </c>
      <c r="E77" s="160">
        <v>9.5</v>
      </c>
      <c r="F77" s="160">
        <v>9.5</v>
      </c>
      <c r="G77" s="160">
        <v>9.5</v>
      </c>
      <c r="H77" s="160">
        <v>9</v>
      </c>
      <c r="I77" s="160">
        <v>9.5</v>
      </c>
      <c r="J77" s="160">
        <v>9</v>
      </c>
      <c r="K77" s="161">
        <v>5.56</v>
      </c>
      <c r="L77" s="165">
        <v>1</v>
      </c>
      <c r="M77" s="162">
        <v>10000</v>
      </c>
      <c r="N77" s="163">
        <v>95000</v>
      </c>
      <c r="O77"/>
    </row>
    <row r="78" spans="1:15" ht="12.95" customHeight="1" x14ac:dyDescent="0.25">
      <c r="A78" s="71"/>
      <c r="B78" s="72" t="s">
        <v>160</v>
      </c>
      <c r="C78" s="72" t="s">
        <v>157</v>
      </c>
      <c r="D78" s="85">
        <v>20.75</v>
      </c>
      <c r="E78" s="85">
        <v>20.99</v>
      </c>
      <c r="F78" s="85">
        <v>20.6</v>
      </c>
      <c r="G78" s="85">
        <v>20.76</v>
      </c>
      <c r="H78" s="85">
        <v>20.77</v>
      </c>
      <c r="I78" s="85">
        <v>20.94</v>
      </c>
      <c r="J78" s="85">
        <v>20.72</v>
      </c>
      <c r="K78" s="108">
        <v>1.06</v>
      </c>
      <c r="L78" s="94">
        <v>29</v>
      </c>
      <c r="M78" s="87">
        <v>513961</v>
      </c>
      <c r="N78" s="88">
        <v>10668008.550000001</v>
      </c>
      <c r="O78"/>
    </row>
    <row r="79" spans="1:15" ht="12.95" customHeight="1" x14ac:dyDescent="0.25">
      <c r="A79" s="71"/>
      <c r="B79" s="242" t="s">
        <v>74</v>
      </c>
      <c r="C79" s="243"/>
      <c r="D79" s="236"/>
      <c r="E79" s="237"/>
      <c r="F79" s="237"/>
      <c r="G79" s="237"/>
      <c r="H79" s="237"/>
      <c r="I79" s="237"/>
      <c r="J79" s="237"/>
      <c r="K79" s="238"/>
      <c r="L79" s="74">
        <f>SUM(L76:L78)</f>
        <v>32</v>
      </c>
      <c r="M79" s="87">
        <f>SUM(M76:M78)</f>
        <v>623961</v>
      </c>
      <c r="N79" s="88">
        <f>SUM(N76:N78)</f>
        <v>11696008.550000001</v>
      </c>
      <c r="O79"/>
    </row>
    <row r="80" spans="1:15" ht="12.95" customHeight="1" x14ac:dyDescent="0.25">
      <c r="A80" s="71"/>
      <c r="B80" s="254" t="s">
        <v>75</v>
      </c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56"/>
      <c r="O80"/>
    </row>
    <row r="81" spans="1:15" ht="12.95" customHeight="1" x14ac:dyDescent="0.25">
      <c r="A81" s="71"/>
      <c r="B81" s="72" t="s">
        <v>251</v>
      </c>
      <c r="C81" s="72" t="s">
        <v>252</v>
      </c>
      <c r="D81" s="85">
        <v>5.34</v>
      </c>
      <c r="E81" s="85">
        <v>5.34</v>
      </c>
      <c r="F81" s="85">
        <v>5.3</v>
      </c>
      <c r="G81" s="85">
        <v>5.32</v>
      </c>
      <c r="H81" s="85">
        <v>5.34</v>
      </c>
      <c r="I81" s="85">
        <v>5.31</v>
      </c>
      <c r="J81" s="85">
        <v>5.34</v>
      </c>
      <c r="K81" s="86">
        <v>-0.56000000000000005</v>
      </c>
      <c r="L81" s="128">
        <v>121</v>
      </c>
      <c r="M81" s="87">
        <v>15688661</v>
      </c>
      <c r="N81" s="88">
        <v>83486823.540000007</v>
      </c>
      <c r="O81"/>
    </row>
    <row r="82" spans="1:15" ht="12.95" customHeight="1" x14ac:dyDescent="0.25">
      <c r="A82" s="71"/>
      <c r="B82" s="242" t="s">
        <v>244</v>
      </c>
      <c r="C82" s="243"/>
      <c r="D82" s="236"/>
      <c r="E82" s="237"/>
      <c r="F82" s="237"/>
      <c r="G82" s="237"/>
      <c r="H82" s="237"/>
      <c r="I82" s="237"/>
      <c r="J82" s="237"/>
      <c r="K82" s="238"/>
      <c r="L82" s="74">
        <f>SUM(L81:L81)</f>
        <v>121</v>
      </c>
      <c r="M82" s="87">
        <f>SUM(M81:M81)</f>
        <v>15688661</v>
      </c>
      <c r="N82" s="88">
        <f>SUM(N81:N81)</f>
        <v>83486823.540000007</v>
      </c>
      <c r="O82"/>
    </row>
    <row r="83" spans="1:15" ht="14.25" customHeight="1" x14ac:dyDescent="0.25">
      <c r="A83" s="71"/>
      <c r="B83" s="249" t="s">
        <v>88</v>
      </c>
      <c r="C83" s="250"/>
      <c r="D83" s="75"/>
      <c r="E83" s="75"/>
      <c r="F83" s="75"/>
      <c r="G83" s="75"/>
      <c r="H83" s="75"/>
      <c r="I83" s="75"/>
      <c r="J83" s="75"/>
      <c r="K83" s="75"/>
      <c r="L83" s="76">
        <f>L82+L79+L74+L68+L64</f>
        <v>196</v>
      </c>
      <c r="M83" s="76">
        <f t="shared" ref="M83:N83" si="1">M82+M79+M74+M68+M64</f>
        <v>46527440</v>
      </c>
      <c r="N83" s="76">
        <f t="shared" si="1"/>
        <v>99838053.340000018</v>
      </c>
    </row>
    <row r="84" spans="1:15" ht="17.25" customHeight="1" x14ac:dyDescent="0.25">
      <c r="A84" s="71"/>
      <c r="B84" s="249" t="s">
        <v>89</v>
      </c>
      <c r="C84" s="250"/>
      <c r="D84" s="251"/>
      <c r="E84" s="252"/>
      <c r="F84" s="252"/>
      <c r="G84" s="252"/>
      <c r="H84" s="252"/>
      <c r="I84" s="252"/>
      <c r="J84" s="252"/>
      <c r="K84" s="253"/>
      <c r="L84" s="76">
        <f>L83+L57+L40</f>
        <v>772</v>
      </c>
      <c r="M84" s="76">
        <f>M83+M57+M40</f>
        <v>25366369313</v>
      </c>
      <c r="N84" s="76">
        <f>N83+N57+N40</f>
        <v>2320538609.3099999</v>
      </c>
    </row>
    <row r="86" spans="1:15" ht="18.75" customHeight="1" x14ac:dyDescent="0.25">
      <c r="N86" s="81"/>
    </row>
  </sheetData>
  <mergeCells count="45">
    <mergeCell ref="B27:C27"/>
    <mergeCell ref="B28:N28"/>
    <mergeCell ref="B35:N35"/>
    <mergeCell ref="B34:C34"/>
    <mergeCell ref="B43:N43"/>
    <mergeCell ref="D39:K39"/>
    <mergeCell ref="B40:C40"/>
    <mergeCell ref="B39:C39"/>
    <mergeCell ref="B41:N41"/>
    <mergeCell ref="B84:C84"/>
    <mergeCell ref="D84:K84"/>
    <mergeCell ref="B83:C83"/>
    <mergeCell ref="B75:N75"/>
    <mergeCell ref="B79:C79"/>
    <mergeCell ref="D79:K79"/>
    <mergeCell ref="B80:N80"/>
    <mergeCell ref="B82:C82"/>
    <mergeCell ref="D82:K82"/>
    <mergeCell ref="B74:C74"/>
    <mergeCell ref="D74:K74"/>
    <mergeCell ref="B48:N48"/>
    <mergeCell ref="B50:C50"/>
    <mergeCell ref="B1:N1"/>
    <mergeCell ref="B3:N3"/>
    <mergeCell ref="B14:C14"/>
    <mergeCell ref="B15:N15"/>
    <mergeCell ref="B18:C18"/>
    <mergeCell ref="B47:C47"/>
    <mergeCell ref="D47:K47"/>
    <mergeCell ref="B23:N23"/>
    <mergeCell ref="B19:N19"/>
    <mergeCell ref="B22:C22"/>
    <mergeCell ref="B69:N69"/>
    <mergeCell ref="B64:C64"/>
    <mergeCell ref="B65:N65"/>
    <mergeCell ref="B68:C68"/>
    <mergeCell ref="D68:K68"/>
    <mergeCell ref="B51:N51"/>
    <mergeCell ref="B54:N54"/>
    <mergeCell ref="B56:C56"/>
    <mergeCell ref="B53:C53"/>
    <mergeCell ref="D64:K64"/>
    <mergeCell ref="B60:N60"/>
    <mergeCell ref="B58:N58"/>
    <mergeCell ref="B57:C57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0"/>
  <sheetViews>
    <sheetView rightToLeft="1" topLeftCell="A37" zoomScale="110" zoomScaleNormal="110" workbookViewId="0">
      <selection activeCell="A52" sqref="A52:XFD52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26.25" customHeight="1" x14ac:dyDescent="0.25">
      <c r="B1" s="262" t="s">
        <v>356</v>
      </c>
      <c r="C1" s="262"/>
      <c r="D1" s="262"/>
      <c r="E1" s="262"/>
    </row>
    <row r="2" spans="2:5" ht="26.2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21" customHeight="1" x14ac:dyDescent="0.25">
      <c r="B3" s="263" t="s">
        <v>52</v>
      </c>
      <c r="C3" s="264"/>
      <c r="D3" s="264"/>
      <c r="E3" s="265"/>
    </row>
    <row r="4" spans="2:5" ht="21" customHeight="1" x14ac:dyDescent="0.25">
      <c r="B4" s="100" t="s">
        <v>257</v>
      </c>
      <c r="C4" s="100" t="s">
        <v>261</v>
      </c>
      <c r="D4" s="85">
        <v>1.75</v>
      </c>
      <c r="E4" s="85">
        <v>1.75</v>
      </c>
    </row>
    <row r="5" spans="2:5" ht="21" customHeight="1" x14ac:dyDescent="0.25">
      <c r="B5" s="100" t="s">
        <v>274</v>
      </c>
      <c r="C5" s="100" t="s">
        <v>276</v>
      </c>
      <c r="D5" s="85">
        <v>0.32</v>
      </c>
      <c r="E5" s="85">
        <v>0.32</v>
      </c>
    </row>
    <row r="6" spans="2:5" ht="21" customHeight="1" x14ac:dyDescent="0.25">
      <c r="B6" s="72" t="s">
        <v>299</v>
      </c>
      <c r="C6" s="127" t="s">
        <v>304</v>
      </c>
      <c r="D6" s="85">
        <v>1</v>
      </c>
      <c r="E6" s="85">
        <v>1</v>
      </c>
    </row>
    <row r="7" spans="2:5" ht="21" customHeight="1" x14ac:dyDescent="0.25">
      <c r="B7" s="72" t="s">
        <v>240</v>
      </c>
      <c r="C7" s="91" t="s">
        <v>241</v>
      </c>
      <c r="D7" s="85">
        <v>1.06</v>
      </c>
      <c r="E7" s="85">
        <v>1.06</v>
      </c>
    </row>
    <row r="8" spans="2:5" ht="21" customHeight="1" x14ac:dyDescent="0.25">
      <c r="B8" s="259" t="s">
        <v>59</v>
      </c>
      <c r="C8" s="260"/>
      <c r="D8" s="260"/>
      <c r="E8" s="261"/>
    </row>
    <row r="9" spans="2:5" ht="21" customHeight="1" x14ac:dyDescent="0.25">
      <c r="B9" s="100" t="s">
        <v>236</v>
      </c>
      <c r="C9" s="100" t="s">
        <v>237</v>
      </c>
      <c r="D9" s="131">
        <v>0.69</v>
      </c>
      <c r="E9" s="131">
        <v>0.69</v>
      </c>
    </row>
    <row r="10" spans="2:5" ht="21" customHeight="1" x14ac:dyDescent="0.25">
      <c r="B10" s="72" t="s">
        <v>35</v>
      </c>
      <c r="C10" s="72" t="s">
        <v>62</v>
      </c>
      <c r="D10" s="85">
        <v>4.5199999999999996</v>
      </c>
      <c r="E10" s="85">
        <v>4.5199999999999996</v>
      </c>
    </row>
    <row r="11" spans="2:5" ht="21" customHeight="1" x14ac:dyDescent="0.25">
      <c r="B11" s="100" t="s">
        <v>63</v>
      </c>
      <c r="C11" s="100" t="s">
        <v>64</v>
      </c>
      <c r="D11" s="85">
        <v>6.46</v>
      </c>
      <c r="E11" s="85">
        <v>6.46</v>
      </c>
    </row>
    <row r="12" spans="2:5" ht="25.5" customHeight="1" x14ac:dyDescent="0.25">
      <c r="B12" s="259" t="s">
        <v>66</v>
      </c>
      <c r="C12" s="260"/>
      <c r="D12" s="260"/>
      <c r="E12" s="261"/>
    </row>
    <row r="13" spans="2:5" ht="21" customHeight="1" x14ac:dyDescent="0.25">
      <c r="B13" s="100" t="s">
        <v>67</v>
      </c>
      <c r="C13" s="100" t="s">
        <v>68</v>
      </c>
      <c r="D13" s="131">
        <v>2.69</v>
      </c>
      <c r="E13" s="131">
        <v>2.69</v>
      </c>
    </row>
    <row r="14" spans="2:5" ht="21" customHeight="1" x14ac:dyDescent="0.25">
      <c r="B14" s="49" t="s">
        <v>110</v>
      </c>
      <c r="C14" s="49" t="s">
        <v>111</v>
      </c>
      <c r="D14" s="131">
        <v>1.4</v>
      </c>
      <c r="E14" s="131">
        <v>1.4</v>
      </c>
    </row>
    <row r="15" spans="2:5" ht="21" customHeight="1" x14ac:dyDescent="0.25">
      <c r="B15" s="100" t="s">
        <v>94</v>
      </c>
      <c r="C15" s="100" t="s">
        <v>95</v>
      </c>
      <c r="D15" s="85">
        <v>5.04</v>
      </c>
      <c r="E15" s="85">
        <v>5.04</v>
      </c>
    </row>
    <row r="16" spans="2:5" ht="21" customHeight="1" x14ac:dyDescent="0.25">
      <c r="B16" s="100" t="s">
        <v>96</v>
      </c>
      <c r="C16" s="100" t="s">
        <v>97</v>
      </c>
      <c r="D16" s="131">
        <v>1.94</v>
      </c>
      <c r="E16" s="147">
        <v>1.94</v>
      </c>
    </row>
    <row r="17" spans="2:5" ht="21" customHeight="1" x14ac:dyDescent="0.25">
      <c r="B17" s="72" t="s">
        <v>218</v>
      </c>
      <c r="C17" s="72" t="s">
        <v>219</v>
      </c>
      <c r="D17" s="131">
        <v>2.1</v>
      </c>
      <c r="E17" s="131">
        <v>2.1</v>
      </c>
    </row>
    <row r="18" spans="2:5" ht="21" customHeight="1" x14ac:dyDescent="0.25">
      <c r="B18" s="259" t="s">
        <v>273</v>
      </c>
      <c r="C18" s="260"/>
      <c r="D18" s="260"/>
      <c r="E18" s="261"/>
    </row>
    <row r="19" spans="2:5" ht="21" customHeight="1" x14ac:dyDescent="0.25">
      <c r="B19" s="72" t="s">
        <v>39</v>
      </c>
      <c r="C19" s="72" t="s">
        <v>73</v>
      </c>
      <c r="D19" s="131">
        <v>108</v>
      </c>
      <c r="E19" s="131">
        <v>108</v>
      </c>
    </row>
    <row r="20" spans="2:5" ht="25.5" customHeight="1" x14ac:dyDescent="0.25">
      <c r="B20" s="259" t="s">
        <v>75</v>
      </c>
      <c r="C20" s="260"/>
      <c r="D20" s="260"/>
      <c r="E20" s="261"/>
    </row>
    <row r="21" spans="2:5" ht="21" customHeight="1" x14ac:dyDescent="0.25">
      <c r="B21" s="100" t="s">
        <v>271</v>
      </c>
      <c r="C21" s="100" t="s">
        <v>272</v>
      </c>
      <c r="D21" s="85">
        <v>11</v>
      </c>
      <c r="E21" s="147">
        <v>11</v>
      </c>
    </row>
    <row r="22" spans="2:5" ht="21" customHeight="1" x14ac:dyDescent="0.25">
      <c r="B22" s="100" t="s">
        <v>98</v>
      </c>
      <c r="C22" s="100" t="s">
        <v>99</v>
      </c>
      <c r="D22" s="85">
        <v>2.11</v>
      </c>
      <c r="E22" s="147">
        <v>2.11</v>
      </c>
    </row>
    <row r="23" spans="2:5" ht="21" customHeight="1" x14ac:dyDescent="0.25">
      <c r="B23" s="72" t="s">
        <v>198</v>
      </c>
      <c r="C23" s="72" t="s">
        <v>199</v>
      </c>
      <c r="D23" s="85">
        <v>5.69</v>
      </c>
      <c r="E23" s="147">
        <v>5.69</v>
      </c>
    </row>
    <row r="24" spans="2:5" ht="21" customHeight="1" x14ac:dyDescent="0.25">
      <c r="B24" s="72" t="s">
        <v>302</v>
      </c>
      <c r="C24" s="72" t="s">
        <v>303</v>
      </c>
      <c r="D24" s="85">
        <v>4.7</v>
      </c>
      <c r="E24" s="147">
        <v>4.7</v>
      </c>
    </row>
    <row r="25" spans="2:5" ht="17.25" customHeight="1" x14ac:dyDescent="0.25">
      <c r="B25" s="257" t="s">
        <v>355</v>
      </c>
      <c r="C25" s="258"/>
      <c r="D25" s="258"/>
      <c r="E25" s="258"/>
    </row>
    <row r="26" spans="2:5" ht="17.25" customHeight="1" x14ac:dyDescent="0.25">
      <c r="B26" s="125" t="s">
        <v>40</v>
      </c>
      <c r="C26" s="125" t="s">
        <v>41</v>
      </c>
      <c r="D26" s="125" t="s">
        <v>90</v>
      </c>
      <c r="E26" s="125" t="s">
        <v>91</v>
      </c>
    </row>
    <row r="27" spans="2:5" ht="20.100000000000001" customHeight="1" x14ac:dyDescent="0.25">
      <c r="B27" s="263" t="s">
        <v>52</v>
      </c>
      <c r="C27" s="264"/>
      <c r="D27" s="264"/>
      <c r="E27" s="265"/>
    </row>
    <row r="28" spans="2:5" ht="20.100000000000001" customHeight="1" x14ac:dyDescent="0.25">
      <c r="B28" s="121" t="s">
        <v>100</v>
      </c>
      <c r="C28" s="121" t="s">
        <v>101</v>
      </c>
      <c r="D28" s="135">
        <v>0.94</v>
      </c>
      <c r="E28" s="135">
        <v>0.94</v>
      </c>
    </row>
    <row r="29" spans="2:5" ht="20.100000000000001" customHeight="1" x14ac:dyDescent="0.25">
      <c r="B29" s="121" t="s">
        <v>102</v>
      </c>
      <c r="C29" s="121" t="s">
        <v>103</v>
      </c>
      <c r="D29" s="134">
        <v>0.75</v>
      </c>
      <c r="E29" s="134">
        <v>0.75</v>
      </c>
    </row>
    <row r="30" spans="2:5" ht="20.100000000000001" customHeight="1" x14ac:dyDescent="0.25">
      <c r="B30" s="121" t="s">
        <v>104</v>
      </c>
      <c r="C30" s="121" t="s">
        <v>105</v>
      </c>
      <c r="D30" s="135">
        <v>1</v>
      </c>
      <c r="E30" s="135">
        <v>1</v>
      </c>
    </row>
    <row r="31" spans="2:5" ht="20.100000000000001" customHeight="1" x14ac:dyDescent="0.25">
      <c r="B31" s="121" t="s">
        <v>161</v>
      </c>
      <c r="C31" s="121" t="s">
        <v>162</v>
      </c>
      <c r="D31" s="136">
        <v>1</v>
      </c>
      <c r="E31" s="135">
        <v>1</v>
      </c>
    </row>
    <row r="32" spans="2:5" ht="20.100000000000001" customHeight="1" x14ac:dyDescent="0.25">
      <c r="B32" s="121" t="s">
        <v>194</v>
      </c>
      <c r="C32" s="121" t="s">
        <v>195</v>
      </c>
      <c r="D32" s="85">
        <v>1.05</v>
      </c>
      <c r="E32" s="85">
        <v>1.05</v>
      </c>
    </row>
    <row r="33" spans="2:5" ht="20.100000000000001" customHeight="1" x14ac:dyDescent="0.25">
      <c r="B33" s="121" t="s">
        <v>245</v>
      </c>
      <c r="C33" s="121" t="s">
        <v>246</v>
      </c>
      <c r="D33" s="85">
        <v>1.01</v>
      </c>
      <c r="E33" s="85">
        <v>1.01</v>
      </c>
    </row>
    <row r="34" spans="2:5" ht="20.100000000000001" customHeight="1" x14ac:dyDescent="0.25">
      <c r="B34" s="121" t="s">
        <v>253</v>
      </c>
      <c r="C34" s="121" t="s">
        <v>254</v>
      </c>
      <c r="D34" s="85">
        <v>0.11</v>
      </c>
      <c r="E34" s="85">
        <v>0.11</v>
      </c>
    </row>
    <row r="35" spans="2:5" ht="20.100000000000001" customHeight="1" x14ac:dyDescent="0.25">
      <c r="B35" s="127" t="s">
        <v>238</v>
      </c>
      <c r="C35" s="127" t="s">
        <v>239</v>
      </c>
      <c r="D35" s="85">
        <v>1</v>
      </c>
      <c r="E35" s="85">
        <v>1</v>
      </c>
    </row>
    <row r="36" spans="2:5" ht="20.100000000000001" customHeight="1" x14ac:dyDescent="0.25">
      <c r="B36" s="100" t="s">
        <v>255</v>
      </c>
      <c r="C36" s="100" t="s">
        <v>256</v>
      </c>
      <c r="D36" s="85">
        <v>1.03</v>
      </c>
      <c r="E36" s="85">
        <v>1.04</v>
      </c>
    </row>
    <row r="37" spans="2:5" ht="20.100000000000001" customHeight="1" x14ac:dyDescent="0.25">
      <c r="B37" s="127" t="s">
        <v>204</v>
      </c>
      <c r="C37" s="127" t="s">
        <v>205</v>
      </c>
      <c r="D37" s="85">
        <v>0.25</v>
      </c>
      <c r="E37" s="85">
        <v>0.25</v>
      </c>
    </row>
    <row r="38" spans="2:5" ht="20.100000000000001" customHeight="1" x14ac:dyDescent="0.25">
      <c r="B38" s="100" t="s">
        <v>285</v>
      </c>
      <c r="C38" s="100" t="s">
        <v>283</v>
      </c>
      <c r="D38" s="85">
        <v>1</v>
      </c>
      <c r="E38" s="85">
        <v>1</v>
      </c>
    </row>
    <row r="39" spans="2:5" ht="20.100000000000001" customHeight="1" x14ac:dyDescent="0.25">
      <c r="B39" s="100" t="s">
        <v>206</v>
      </c>
      <c r="C39" s="100" t="s">
        <v>207</v>
      </c>
      <c r="D39" s="85">
        <v>0.2</v>
      </c>
      <c r="E39" s="85">
        <v>0.2</v>
      </c>
    </row>
    <row r="40" spans="2:5" ht="20.100000000000001" customHeight="1" x14ac:dyDescent="0.25">
      <c r="B40" s="100" t="s">
        <v>188</v>
      </c>
      <c r="C40" s="100" t="s">
        <v>189</v>
      </c>
      <c r="D40" s="85">
        <v>7.0000000000000007E-2</v>
      </c>
      <c r="E40" s="85">
        <v>7.0000000000000007E-2</v>
      </c>
    </row>
    <row r="41" spans="2:5" ht="20.100000000000001" customHeight="1" x14ac:dyDescent="0.25">
      <c r="B41" s="100" t="s">
        <v>269</v>
      </c>
      <c r="C41" s="100" t="s">
        <v>270</v>
      </c>
      <c r="D41" s="85">
        <v>0.85</v>
      </c>
      <c r="E41" s="85">
        <v>0.85</v>
      </c>
    </row>
    <row r="42" spans="2:5" ht="23.25" customHeight="1" x14ac:dyDescent="0.25">
      <c r="B42" s="127" t="s">
        <v>286</v>
      </c>
      <c r="C42" s="127" t="s">
        <v>287</v>
      </c>
      <c r="D42" s="85">
        <v>0.09</v>
      </c>
      <c r="E42" s="85">
        <v>0.09</v>
      </c>
    </row>
    <row r="43" spans="2:5" ht="28.5" customHeight="1" x14ac:dyDescent="0.25">
      <c r="B43" s="257" t="s">
        <v>355</v>
      </c>
      <c r="C43" s="258"/>
      <c r="D43" s="258"/>
      <c r="E43" s="258"/>
    </row>
    <row r="44" spans="2:5" ht="27" customHeight="1" x14ac:dyDescent="0.25">
      <c r="B44" s="125" t="s">
        <v>40</v>
      </c>
      <c r="C44" s="125" t="s">
        <v>41</v>
      </c>
      <c r="D44" s="125" t="s">
        <v>90</v>
      </c>
      <c r="E44" s="125" t="s">
        <v>91</v>
      </c>
    </row>
    <row r="45" spans="2:5" ht="17.100000000000001" customHeight="1" x14ac:dyDescent="0.25">
      <c r="B45" s="259" t="s">
        <v>58</v>
      </c>
      <c r="C45" s="260"/>
      <c r="D45" s="260"/>
      <c r="E45" s="261"/>
    </row>
    <row r="46" spans="2:5" ht="17.100000000000001" customHeight="1" x14ac:dyDescent="0.25">
      <c r="B46" s="49" t="s">
        <v>289</v>
      </c>
      <c r="C46" s="49" t="s">
        <v>292</v>
      </c>
      <c r="D46" s="85">
        <v>0.85</v>
      </c>
      <c r="E46" s="85">
        <v>0.85</v>
      </c>
    </row>
    <row r="47" spans="2:5" ht="17.100000000000001" customHeight="1" x14ac:dyDescent="0.25">
      <c r="B47" s="259" t="s">
        <v>307</v>
      </c>
      <c r="C47" s="260"/>
      <c r="D47" s="260"/>
      <c r="E47" s="261"/>
    </row>
    <row r="48" spans="2:5" ht="17.100000000000001" customHeight="1" x14ac:dyDescent="0.25">
      <c r="B48" s="137" t="s">
        <v>275</v>
      </c>
      <c r="C48" s="137" t="s">
        <v>277</v>
      </c>
      <c r="D48" s="85">
        <v>1.26</v>
      </c>
      <c r="E48" s="85">
        <v>1.26</v>
      </c>
    </row>
    <row r="49" spans="2:5" ht="17.100000000000001" customHeight="1" x14ac:dyDescent="0.25">
      <c r="B49" s="137" t="s">
        <v>170</v>
      </c>
      <c r="C49" s="137" t="s">
        <v>171</v>
      </c>
      <c r="D49" s="131">
        <v>0.68</v>
      </c>
      <c r="E49" s="147">
        <v>0.68</v>
      </c>
    </row>
    <row r="50" spans="2:5" ht="17.100000000000001" customHeight="1" x14ac:dyDescent="0.25">
      <c r="B50" s="259" t="s">
        <v>59</v>
      </c>
      <c r="C50" s="260"/>
      <c r="D50" s="260"/>
      <c r="E50" s="261"/>
    </row>
    <row r="51" spans="2:5" ht="17.100000000000001" customHeight="1" x14ac:dyDescent="0.25">
      <c r="B51" s="121" t="s">
        <v>230</v>
      </c>
      <c r="C51" s="121" t="s">
        <v>231</v>
      </c>
      <c r="D51" s="85">
        <v>1</v>
      </c>
      <c r="E51" s="85">
        <v>1</v>
      </c>
    </row>
    <row r="52" spans="2:5" ht="17.100000000000001" customHeight="1" x14ac:dyDescent="0.25">
      <c r="B52" s="259" t="s">
        <v>66</v>
      </c>
      <c r="C52" s="260"/>
      <c r="D52" s="260"/>
      <c r="E52" s="261"/>
    </row>
    <row r="53" spans="2:5" ht="17.100000000000001" customHeight="1" x14ac:dyDescent="0.25">
      <c r="B53" s="121" t="s">
        <v>212</v>
      </c>
      <c r="C53" s="121" t="s">
        <v>213</v>
      </c>
      <c r="D53" s="134">
        <v>100</v>
      </c>
      <c r="E53" s="134">
        <v>100</v>
      </c>
    </row>
    <row r="54" spans="2:5" ht="17.100000000000001" customHeight="1" x14ac:dyDescent="0.25">
      <c r="B54" s="121" t="s">
        <v>177</v>
      </c>
      <c r="C54" s="121" t="s">
        <v>178</v>
      </c>
      <c r="D54" s="134">
        <v>3</v>
      </c>
      <c r="E54" s="134">
        <v>3</v>
      </c>
    </row>
    <row r="55" spans="2:5" ht="17.100000000000001" customHeight="1" x14ac:dyDescent="0.25">
      <c r="B55" s="49" t="s">
        <v>33</v>
      </c>
      <c r="C55" s="49" t="s">
        <v>79</v>
      </c>
      <c r="D55" s="85">
        <v>1.1499999999999999</v>
      </c>
      <c r="E55" s="85">
        <v>1.1499999999999999</v>
      </c>
    </row>
    <row r="56" spans="2:5" ht="17.100000000000001" customHeight="1" x14ac:dyDescent="0.25">
      <c r="B56" s="259" t="s">
        <v>273</v>
      </c>
      <c r="C56" s="260"/>
      <c r="D56" s="260"/>
      <c r="E56" s="261"/>
    </row>
    <row r="57" spans="2:5" ht="17.100000000000001" customHeight="1" x14ac:dyDescent="0.25">
      <c r="B57" s="49" t="s">
        <v>208</v>
      </c>
      <c r="C57" s="49" t="s">
        <v>209</v>
      </c>
      <c r="D57" s="134">
        <v>25.99</v>
      </c>
      <c r="E57" s="134">
        <v>25.99</v>
      </c>
    </row>
    <row r="58" spans="2:5" ht="27" customHeight="1" x14ac:dyDescent="0.25">
      <c r="B58" s="257" t="s">
        <v>354</v>
      </c>
      <c r="C58" s="258"/>
      <c r="D58" s="258"/>
      <c r="E58" s="258"/>
    </row>
    <row r="59" spans="2:5" ht="27" customHeight="1" x14ac:dyDescent="0.25">
      <c r="B59" s="125" t="s">
        <v>40</v>
      </c>
      <c r="C59" s="125" t="s">
        <v>41</v>
      </c>
      <c r="D59" s="125" t="s">
        <v>90</v>
      </c>
      <c r="E59" s="125" t="s">
        <v>91</v>
      </c>
    </row>
    <row r="60" spans="2:5" ht="20.100000000000001" customHeight="1" x14ac:dyDescent="0.25">
      <c r="B60" s="259" t="s">
        <v>52</v>
      </c>
      <c r="C60" s="260"/>
      <c r="D60" s="260"/>
      <c r="E60" s="261"/>
    </row>
    <row r="61" spans="2:5" ht="20.100000000000001" customHeight="1" x14ac:dyDescent="0.25">
      <c r="B61" s="121" t="s">
        <v>330</v>
      </c>
      <c r="C61" s="121" t="s">
        <v>332</v>
      </c>
      <c r="D61" s="134">
        <v>1</v>
      </c>
      <c r="E61" s="134">
        <v>1</v>
      </c>
    </row>
    <row r="62" spans="2:5" ht="20.100000000000001" customHeight="1" x14ac:dyDescent="0.25">
      <c r="B62" s="121" t="s">
        <v>329</v>
      </c>
      <c r="C62" s="121" t="s">
        <v>328</v>
      </c>
      <c r="D62" s="134">
        <v>0.16</v>
      </c>
      <c r="E62" s="134">
        <v>0.16</v>
      </c>
    </row>
    <row r="63" spans="2:5" ht="20.100000000000001" customHeight="1" x14ac:dyDescent="0.25">
      <c r="B63" s="121" t="s">
        <v>316</v>
      </c>
      <c r="C63" s="121" t="s">
        <v>325</v>
      </c>
      <c r="D63" s="134">
        <v>1</v>
      </c>
      <c r="E63" s="134">
        <v>1</v>
      </c>
    </row>
    <row r="64" spans="2:5" ht="20.100000000000001" customHeight="1" x14ac:dyDescent="0.25">
      <c r="B64" s="259" t="s">
        <v>66</v>
      </c>
      <c r="C64" s="260"/>
      <c r="D64" s="260"/>
      <c r="E64" s="261"/>
    </row>
    <row r="65" spans="2:5" ht="20.100000000000001" customHeight="1" x14ac:dyDescent="0.25">
      <c r="B65" s="100" t="s">
        <v>34</v>
      </c>
      <c r="C65" s="100" t="s">
        <v>83</v>
      </c>
      <c r="D65" s="134">
        <v>1.34</v>
      </c>
      <c r="E65" s="134">
        <v>1.34</v>
      </c>
    </row>
    <row r="66" spans="2:5" ht="20.100000000000001" customHeight="1" x14ac:dyDescent="0.25">
      <c r="B66" s="259" t="s">
        <v>273</v>
      </c>
      <c r="C66" s="260"/>
      <c r="D66" s="260"/>
      <c r="E66" s="261"/>
    </row>
    <row r="67" spans="2:5" ht="20.100000000000001" customHeight="1" x14ac:dyDescent="0.25">
      <c r="B67" s="72" t="s">
        <v>214</v>
      </c>
      <c r="C67" s="72" t="s">
        <v>215</v>
      </c>
      <c r="D67" s="134">
        <v>24</v>
      </c>
      <c r="E67" s="160">
        <v>24</v>
      </c>
    </row>
    <row r="69" spans="2:5" x14ac:dyDescent="0.25">
      <c r="B69" s="100" t="s">
        <v>321</v>
      </c>
      <c r="C69" s="100" t="s">
        <v>323</v>
      </c>
      <c r="D69" s="134">
        <v>8.4</v>
      </c>
      <c r="E69" s="134">
        <v>8.4</v>
      </c>
    </row>
    <row r="70" spans="2:5" x14ac:dyDescent="0.25">
      <c r="B70" s="72" t="s">
        <v>320</v>
      </c>
      <c r="C70" s="72" t="s">
        <v>322</v>
      </c>
      <c r="D70" s="134">
        <v>0.34</v>
      </c>
      <c r="E70" s="134">
        <v>0.34</v>
      </c>
    </row>
  </sheetData>
  <mergeCells count="18">
    <mergeCell ref="B1:E1"/>
    <mergeCell ref="B3:E3"/>
    <mergeCell ref="B8:E8"/>
    <mergeCell ref="B20:E20"/>
    <mergeCell ref="B56:E56"/>
    <mergeCell ref="B12:E12"/>
    <mergeCell ref="B25:E25"/>
    <mergeCell ref="B27:E27"/>
    <mergeCell ref="B18:E18"/>
    <mergeCell ref="B58:E58"/>
    <mergeCell ref="B43:E43"/>
    <mergeCell ref="B47:E47"/>
    <mergeCell ref="B66:E66"/>
    <mergeCell ref="B52:E52"/>
    <mergeCell ref="B50:E50"/>
    <mergeCell ref="B64:E64"/>
    <mergeCell ref="B60:E60"/>
    <mergeCell ref="B45:E45"/>
  </mergeCells>
  <pageMargins left="0.25" right="0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workbookViewId="0">
      <selection activeCell="R9" sqref="R9"/>
    </sheetView>
  </sheetViews>
  <sheetFormatPr defaultRowHeight="18.75" x14ac:dyDescent="0.3"/>
  <cols>
    <col min="1" max="1" width="3.25" style="158" customWidth="1"/>
    <col min="2" max="2" width="22.125" style="159" bestFit="1" customWidth="1"/>
    <col min="3" max="3" width="10.875" style="159" customWidth="1"/>
    <col min="4" max="4" width="10.125" style="159" customWidth="1"/>
    <col min="5" max="5" width="14.25" style="159" customWidth="1"/>
    <col min="6" max="6" width="18.125" style="159" customWidth="1"/>
    <col min="7" max="256" width="9" style="158"/>
    <col min="257" max="257" width="3.25" style="158" customWidth="1"/>
    <col min="258" max="258" width="22.125" style="158" bestFit="1" customWidth="1"/>
    <col min="259" max="259" width="10.875" style="158" customWidth="1"/>
    <col min="260" max="260" width="10.125" style="158" customWidth="1"/>
    <col min="261" max="261" width="14.25" style="158" customWidth="1"/>
    <col min="262" max="262" width="18.125" style="158" customWidth="1"/>
    <col min="263" max="512" width="9" style="158"/>
    <col min="513" max="513" width="3.25" style="158" customWidth="1"/>
    <col min="514" max="514" width="22.125" style="158" bestFit="1" customWidth="1"/>
    <col min="515" max="515" width="10.875" style="158" customWidth="1"/>
    <col min="516" max="516" width="10.125" style="158" customWidth="1"/>
    <col min="517" max="517" width="14.25" style="158" customWidth="1"/>
    <col min="518" max="518" width="18.125" style="158" customWidth="1"/>
    <col min="519" max="768" width="9" style="158"/>
    <col min="769" max="769" width="3.25" style="158" customWidth="1"/>
    <col min="770" max="770" width="22.125" style="158" bestFit="1" customWidth="1"/>
    <col min="771" max="771" width="10.875" style="158" customWidth="1"/>
    <col min="772" max="772" width="10.125" style="158" customWidth="1"/>
    <col min="773" max="773" width="14.25" style="158" customWidth="1"/>
    <col min="774" max="774" width="18.125" style="158" customWidth="1"/>
    <col min="775" max="1024" width="9" style="158"/>
    <col min="1025" max="1025" width="3.25" style="158" customWidth="1"/>
    <col min="1026" max="1026" width="22.125" style="158" bestFit="1" customWidth="1"/>
    <col min="1027" max="1027" width="10.875" style="158" customWidth="1"/>
    <col min="1028" max="1028" width="10.125" style="158" customWidth="1"/>
    <col min="1029" max="1029" width="14.25" style="158" customWidth="1"/>
    <col min="1030" max="1030" width="18.125" style="158" customWidth="1"/>
    <col min="1031" max="1280" width="9" style="158"/>
    <col min="1281" max="1281" width="3.25" style="158" customWidth="1"/>
    <col min="1282" max="1282" width="22.125" style="158" bestFit="1" customWidth="1"/>
    <col min="1283" max="1283" width="10.875" style="158" customWidth="1"/>
    <col min="1284" max="1284" width="10.125" style="158" customWidth="1"/>
    <col min="1285" max="1285" width="14.25" style="158" customWidth="1"/>
    <col min="1286" max="1286" width="18.125" style="158" customWidth="1"/>
    <col min="1287" max="1536" width="9" style="158"/>
    <col min="1537" max="1537" width="3.25" style="158" customWidth="1"/>
    <col min="1538" max="1538" width="22.125" style="158" bestFit="1" customWidth="1"/>
    <col min="1539" max="1539" width="10.875" style="158" customWidth="1"/>
    <col min="1540" max="1540" width="10.125" style="158" customWidth="1"/>
    <col min="1541" max="1541" width="14.25" style="158" customWidth="1"/>
    <col min="1542" max="1542" width="18.125" style="158" customWidth="1"/>
    <col min="1543" max="1792" width="9" style="158"/>
    <col min="1793" max="1793" width="3.25" style="158" customWidth="1"/>
    <col min="1794" max="1794" width="22.125" style="158" bestFit="1" customWidth="1"/>
    <col min="1795" max="1795" width="10.875" style="158" customWidth="1"/>
    <col min="1796" max="1796" width="10.125" style="158" customWidth="1"/>
    <col min="1797" max="1797" width="14.25" style="158" customWidth="1"/>
    <col min="1798" max="1798" width="18.125" style="158" customWidth="1"/>
    <col min="1799" max="2048" width="9" style="158"/>
    <col min="2049" max="2049" width="3.25" style="158" customWidth="1"/>
    <col min="2050" max="2050" width="22.125" style="158" bestFit="1" customWidth="1"/>
    <col min="2051" max="2051" width="10.875" style="158" customWidth="1"/>
    <col min="2052" max="2052" width="10.125" style="158" customWidth="1"/>
    <col min="2053" max="2053" width="14.25" style="158" customWidth="1"/>
    <col min="2054" max="2054" width="18.125" style="158" customWidth="1"/>
    <col min="2055" max="2304" width="9" style="158"/>
    <col min="2305" max="2305" width="3.25" style="158" customWidth="1"/>
    <col min="2306" max="2306" width="22.125" style="158" bestFit="1" customWidth="1"/>
    <col min="2307" max="2307" width="10.875" style="158" customWidth="1"/>
    <col min="2308" max="2308" width="10.125" style="158" customWidth="1"/>
    <col min="2309" max="2309" width="14.25" style="158" customWidth="1"/>
    <col min="2310" max="2310" width="18.125" style="158" customWidth="1"/>
    <col min="2311" max="2560" width="9" style="158"/>
    <col min="2561" max="2561" width="3.25" style="158" customWidth="1"/>
    <col min="2562" max="2562" width="22.125" style="158" bestFit="1" customWidth="1"/>
    <col min="2563" max="2563" width="10.875" style="158" customWidth="1"/>
    <col min="2564" max="2564" width="10.125" style="158" customWidth="1"/>
    <col min="2565" max="2565" width="14.25" style="158" customWidth="1"/>
    <col min="2566" max="2566" width="18.125" style="158" customWidth="1"/>
    <col min="2567" max="2816" width="9" style="158"/>
    <col min="2817" max="2817" width="3.25" style="158" customWidth="1"/>
    <col min="2818" max="2818" width="22.125" style="158" bestFit="1" customWidth="1"/>
    <col min="2819" max="2819" width="10.875" style="158" customWidth="1"/>
    <col min="2820" max="2820" width="10.125" style="158" customWidth="1"/>
    <col min="2821" max="2821" width="14.25" style="158" customWidth="1"/>
    <col min="2822" max="2822" width="18.125" style="158" customWidth="1"/>
    <col min="2823" max="3072" width="9" style="158"/>
    <col min="3073" max="3073" width="3.25" style="158" customWidth="1"/>
    <col min="3074" max="3074" width="22.125" style="158" bestFit="1" customWidth="1"/>
    <col min="3075" max="3075" width="10.875" style="158" customWidth="1"/>
    <col min="3076" max="3076" width="10.125" style="158" customWidth="1"/>
    <col min="3077" max="3077" width="14.25" style="158" customWidth="1"/>
    <col min="3078" max="3078" width="18.125" style="158" customWidth="1"/>
    <col min="3079" max="3328" width="9" style="158"/>
    <col min="3329" max="3329" width="3.25" style="158" customWidth="1"/>
    <col min="3330" max="3330" width="22.125" style="158" bestFit="1" customWidth="1"/>
    <col min="3331" max="3331" width="10.875" style="158" customWidth="1"/>
    <col min="3332" max="3332" width="10.125" style="158" customWidth="1"/>
    <col min="3333" max="3333" width="14.25" style="158" customWidth="1"/>
    <col min="3334" max="3334" width="18.125" style="158" customWidth="1"/>
    <col min="3335" max="3584" width="9" style="158"/>
    <col min="3585" max="3585" width="3.25" style="158" customWidth="1"/>
    <col min="3586" max="3586" width="22.125" style="158" bestFit="1" customWidth="1"/>
    <col min="3587" max="3587" width="10.875" style="158" customWidth="1"/>
    <col min="3588" max="3588" width="10.125" style="158" customWidth="1"/>
    <col min="3589" max="3589" width="14.25" style="158" customWidth="1"/>
    <col min="3590" max="3590" width="18.125" style="158" customWidth="1"/>
    <col min="3591" max="3840" width="9" style="158"/>
    <col min="3841" max="3841" width="3.25" style="158" customWidth="1"/>
    <col min="3842" max="3842" width="22.125" style="158" bestFit="1" customWidth="1"/>
    <col min="3843" max="3843" width="10.875" style="158" customWidth="1"/>
    <col min="3844" max="3844" width="10.125" style="158" customWidth="1"/>
    <col min="3845" max="3845" width="14.25" style="158" customWidth="1"/>
    <col min="3846" max="3846" width="18.125" style="158" customWidth="1"/>
    <col min="3847" max="4096" width="9" style="158"/>
    <col min="4097" max="4097" width="3.25" style="158" customWidth="1"/>
    <col min="4098" max="4098" width="22.125" style="158" bestFit="1" customWidth="1"/>
    <col min="4099" max="4099" width="10.875" style="158" customWidth="1"/>
    <col min="4100" max="4100" width="10.125" style="158" customWidth="1"/>
    <col min="4101" max="4101" width="14.25" style="158" customWidth="1"/>
    <col min="4102" max="4102" width="18.125" style="158" customWidth="1"/>
    <col min="4103" max="4352" width="9" style="158"/>
    <col min="4353" max="4353" width="3.25" style="158" customWidth="1"/>
    <col min="4354" max="4354" width="22.125" style="158" bestFit="1" customWidth="1"/>
    <col min="4355" max="4355" width="10.875" style="158" customWidth="1"/>
    <col min="4356" max="4356" width="10.125" style="158" customWidth="1"/>
    <col min="4357" max="4357" width="14.25" style="158" customWidth="1"/>
    <col min="4358" max="4358" width="18.125" style="158" customWidth="1"/>
    <col min="4359" max="4608" width="9" style="158"/>
    <col min="4609" max="4609" width="3.25" style="158" customWidth="1"/>
    <col min="4610" max="4610" width="22.125" style="158" bestFit="1" customWidth="1"/>
    <col min="4611" max="4611" width="10.875" style="158" customWidth="1"/>
    <col min="4612" max="4612" width="10.125" style="158" customWidth="1"/>
    <col min="4613" max="4613" width="14.25" style="158" customWidth="1"/>
    <col min="4614" max="4614" width="18.125" style="158" customWidth="1"/>
    <col min="4615" max="4864" width="9" style="158"/>
    <col min="4865" max="4865" width="3.25" style="158" customWidth="1"/>
    <col min="4866" max="4866" width="22.125" style="158" bestFit="1" customWidth="1"/>
    <col min="4867" max="4867" width="10.875" style="158" customWidth="1"/>
    <col min="4868" max="4868" width="10.125" style="158" customWidth="1"/>
    <col min="4869" max="4869" width="14.25" style="158" customWidth="1"/>
    <col min="4870" max="4870" width="18.125" style="158" customWidth="1"/>
    <col min="4871" max="5120" width="9" style="158"/>
    <col min="5121" max="5121" width="3.25" style="158" customWidth="1"/>
    <col min="5122" max="5122" width="22.125" style="158" bestFit="1" customWidth="1"/>
    <col min="5123" max="5123" width="10.875" style="158" customWidth="1"/>
    <col min="5124" max="5124" width="10.125" style="158" customWidth="1"/>
    <col min="5125" max="5125" width="14.25" style="158" customWidth="1"/>
    <col min="5126" max="5126" width="18.125" style="158" customWidth="1"/>
    <col min="5127" max="5376" width="9" style="158"/>
    <col min="5377" max="5377" width="3.25" style="158" customWidth="1"/>
    <col min="5378" max="5378" width="22.125" style="158" bestFit="1" customWidth="1"/>
    <col min="5379" max="5379" width="10.875" style="158" customWidth="1"/>
    <col min="5380" max="5380" width="10.125" style="158" customWidth="1"/>
    <col min="5381" max="5381" width="14.25" style="158" customWidth="1"/>
    <col min="5382" max="5382" width="18.125" style="158" customWidth="1"/>
    <col min="5383" max="5632" width="9" style="158"/>
    <col min="5633" max="5633" width="3.25" style="158" customWidth="1"/>
    <col min="5634" max="5634" width="22.125" style="158" bestFit="1" customWidth="1"/>
    <col min="5635" max="5635" width="10.875" style="158" customWidth="1"/>
    <col min="5636" max="5636" width="10.125" style="158" customWidth="1"/>
    <col min="5637" max="5637" width="14.25" style="158" customWidth="1"/>
    <col min="5638" max="5638" width="18.125" style="158" customWidth="1"/>
    <col min="5639" max="5888" width="9" style="158"/>
    <col min="5889" max="5889" width="3.25" style="158" customWidth="1"/>
    <col min="5890" max="5890" width="22.125" style="158" bestFit="1" customWidth="1"/>
    <col min="5891" max="5891" width="10.875" style="158" customWidth="1"/>
    <col min="5892" max="5892" width="10.125" style="158" customWidth="1"/>
    <col min="5893" max="5893" width="14.25" style="158" customWidth="1"/>
    <col min="5894" max="5894" width="18.125" style="158" customWidth="1"/>
    <col min="5895" max="6144" width="9" style="158"/>
    <col min="6145" max="6145" width="3.25" style="158" customWidth="1"/>
    <col min="6146" max="6146" width="22.125" style="158" bestFit="1" customWidth="1"/>
    <col min="6147" max="6147" width="10.875" style="158" customWidth="1"/>
    <col min="6148" max="6148" width="10.125" style="158" customWidth="1"/>
    <col min="6149" max="6149" width="14.25" style="158" customWidth="1"/>
    <col min="6150" max="6150" width="18.125" style="158" customWidth="1"/>
    <col min="6151" max="6400" width="9" style="158"/>
    <col min="6401" max="6401" width="3.25" style="158" customWidth="1"/>
    <col min="6402" max="6402" width="22.125" style="158" bestFit="1" customWidth="1"/>
    <col min="6403" max="6403" width="10.875" style="158" customWidth="1"/>
    <col min="6404" max="6404" width="10.125" style="158" customWidth="1"/>
    <col min="6405" max="6405" width="14.25" style="158" customWidth="1"/>
    <col min="6406" max="6406" width="18.125" style="158" customWidth="1"/>
    <col min="6407" max="6656" width="9" style="158"/>
    <col min="6657" max="6657" width="3.25" style="158" customWidth="1"/>
    <col min="6658" max="6658" width="22.125" style="158" bestFit="1" customWidth="1"/>
    <col min="6659" max="6659" width="10.875" style="158" customWidth="1"/>
    <col min="6660" max="6660" width="10.125" style="158" customWidth="1"/>
    <col min="6661" max="6661" width="14.25" style="158" customWidth="1"/>
    <col min="6662" max="6662" width="18.125" style="158" customWidth="1"/>
    <col min="6663" max="6912" width="9" style="158"/>
    <col min="6913" max="6913" width="3.25" style="158" customWidth="1"/>
    <col min="6914" max="6914" width="22.125" style="158" bestFit="1" customWidth="1"/>
    <col min="6915" max="6915" width="10.875" style="158" customWidth="1"/>
    <col min="6916" max="6916" width="10.125" style="158" customWidth="1"/>
    <col min="6917" max="6917" width="14.25" style="158" customWidth="1"/>
    <col min="6918" max="6918" width="18.125" style="158" customWidth="1"/>
    <col min="6919" max="7168" width="9" style="158"/>
    <col min="7169" max="7169" width="3.25" style="158" customWidth="1"/>
    <col min="7170" max="7170" width="22.125" style="158" bestFit="1" customWidth="1"/>
    <col min="7171" max="7171" width="10.875" style="158" customWidth="1"/>
    <col min="7172" max="7172" width="10.125" style="158" customWidth="1"/>
    <col min="7173" max="7173" width="14.25" style="158" customWidth="1"/>
    <col min="7174" max="7174" width="18.125" style="158" customWidth="1"/>
    <col min="7175" max="7424" width="9" style="158"/>
    <col min="7425" max="7425" width="3.25" style="158" customWidth="1"/>
    <col min="7426" max="7426" width="22.125" style="158" bestFit="1" customWidth="1"/>
    <col min="7427" max="7427" width="10.875" style="158" customWidth="1"/>
    <col min="7428" max="7428" width="10.125" style="158" customWidth="1"/>
    <col min="7429" max="7429" width="14.25" style="158" customWidth="1"/>
    <col min="7430" max="7430" width="18.125" style="158" customWidth="1"/>
    <col min="7431" max="7680" width="9" style="158"/>
    <col min="7681" max="7681" width="3.25" style="158" customWidth="1"/>
    <col min="7682" max="7682" width="22.125" style="158" bestFit="1" customWidth="1"/>
    <col min="7683" max="7683" width="10.875" style="158" customWidth="1"/>
    <col min="7684" max="7684" width="10.125" style="158" customWidth="1"/>
    <col min="7685" max="7685" width="14.25" style="158" customWidth="1"/>
    <col min="7686" max="7686" width="18.125" style="158" customWidth="1"/>
    <col min="7687" max="7936" width="9" style="158"/>
    <col min="7937" max="7937" width="3.25" style="158" customWidth="1"/>
    <col min="7938" max="7938" width="22.125" style="158" bestFit="1" customWidth="1"/>
    <col min="7939" max="7939" width="10.875" style="158" customWidth="1"/>
    <col min="7940" max="7940" width="10.125" style="158" customWidth="1"/>
    <col min="7941" max="7941" width="14.25" style="158" customWidth="1"/>
    <col min="7942" max="7942" width="18.125" style="158" customWidth="1"/>
    <col min="7943" max="8192" width="9" style="158"/>
    <col min="8193" max="8193" width="3.25" style="158" customWidth="1"/>
    <col min="8194" max="8194" width="22.125" style="158" bestFit="1" customWidth="1"/>
    <col min="8195" max="8195" width="10.875" style="158" customWidth="1"/>
    <col min="8196" max="8196" width="10.125" style="158" customWidth="1"/>
    <col min="8197" max="8197" width="14.25" style="158" customWidth="1"/>
    <col min="8198" max="8198" width="18.125" style="158" customWidth="1"/>
    <col min="8199" max="8448" width="9" style="158"/>
    <col min="8449" max="8449" width="3.25" style="158" customWidth="1"/>
    <col min="8450" max="8450" width="22.125" style="158" bestFit="1" customWidth="1"/>
    <col min="8451" max="8451" width="10.875" style="158" customWidth="1"/>
    <col min="8452" max="8452" width="10.125" style="158" customWidth="1"/>
    <col min="8453" max="8453" width="14.25" style="158" customWidth="1"/>
    <col min="8454" max="8454" width="18.125" style="158" customWidth="1"/>
    <col min="8455" max="8704" width="9" style="158"/>
    <col min="8705" max="8705" width="3.25" style="158" customWidth="1"/>
    <col min="8706" max="8706" width="22.125" style="158" bestFit="1" customWidth="1"/>
    <col min="8707" max="8707" width="10.875" style="158" customWidth="1"/>
    <col min="8708" max="8708" width="10.125" style="158" customWidth="1"/>
    <col min="8709" max="8709" width="14.25" style="158" customWidth="1"/>
    <col min="8710" max="8710" width="18.125" style="158" customWidth="1"/>
    <col min="8711" max="8960" width="9" style="158"/>
    <col min="8961" max="8961" width="3.25" style="158" customWidth="1"/>
    <col min="8962" max="8962" width="22.125" style="158" bestFit="1" customWidth="1"/>
    <col min="8963" max="8963" width="10.875" style="158" customWidth="1"/>
    <col min="8964" max="8964" width="10.125" style="158" customWidth="1"/>
    <col min="8965" max="8965" width="14.25" style="158" customWidth="1"/>
    <col min="8966" max="8966" width="18.125" style="158" customWidth="1"/>
    <col min="8967" max="9216" width="9" style="158"/>
    <col min="9217" max="9217" width="3.25" style="158" customWidth="1"/>
    <col min="9218" max="9218" width="22.125" style="158" bestFit="1" customWidth="1"/>
    <col min="9219" max="9219" width="10.875" style="158" customWidth="1"/>
    <col min="9220" max="9220" width="10.125" style="158" customWidth="1"/>
    <col min="9221" max="9221" width="14.25" style="158" customWidth="1"/>
    <col min="9222" max="9222" width="18.125" style="158" customWidth="1"/>
    <col min="9223" max="9472" width="9" style="158"/>
    <col min="9473" max="9473" width="3.25" style="158" customWidth="1"/>
    <col min="9474" max="9474" width="22.125" style="158" bestFit="1" customWidth="1"/>
    <col min="9475" max="9475" width="10.875" style="158" customWidth="1"/>
    <col min="9476" max="9476" width="10.125" style="158" customWidth="1"/>
    <col min="9477" max="9477" width="14.25" style="158" customWidth="1"/>
    <col min="9478" max="9478" width="18.125" style="158" customWidth="1"/>
    <col min="9479" max="9728" width="9" style="158"/>
    <col min="9729" max="9729" width="3.25" style="158" customWidth="1"/>
    <col min="9730" max="9730" width="22.125" style="158" bestFit="1" customWidth="1"/>
    <col min="9731" max="9731" width="10.875" style="158" customWidth="1"/>
    <col min="9732" max="9732" width="10.125" style="158" customWidth="1"/>
    <col min="9733" max="9733" width="14.25" style="158" customWidth="1"/>
    <col min="9734" max="9734" width="18.125" style="158" customWidth="1"/>
    <col min="9735" max="9984" width="9" style="158"/>
    <col min="9985" max="9985" width="3.25" style="158" customWidth="1"/>
    <col min="9986" max="9986" width="22.125" style="158" bestFit="1" customWidth="1"/>
    <col min="9987" max="9987" width="10.875" style="158" customWidth="1"/>
    <col min="9988" max="9988" width="10.125" style="158" customWidth="1"/>
    <col min="9989" max="9989" width="14.25" style="158" customWidth="1"/>
    <col min="9990" max="9990" width="18.125" style="158" customWidth="1"/>
    <col min="9991" max="10240" width="9" style="158"/>
    <col min="10241" max="10241" width="3.25" style="158" customWidth="1"/>
    <col min="10242" max="10242" width="22.125" style="158" bestFit="1" customWidth="1"/>
    <col min="10243" max="10243" width="10.875" style="158" customWidth="1"/>
    <col min="10244" max="10244" width="10.125" style="158" customWidth="1"/>
    <col min="10245" max="10245" width="14.25" style="158" customWidth="1"/>
    <col min="10246" max="10246" width="18.125" style="158" customWidth="1"/>
    <col min="10247" max="10496" width="9" style="158"/>
    <col min="10497" max="10497" width="3.25" style="158" customWidth="1"/>
    <col min="10498" max="10498" width="22.125" style="158" bestFit="1" customWidth="1"/>
    <col min="10499" max="10499" width="10.875" style="158" customWidth="1"/>
    <col min="10500" max="10500" width="10.125" style="158" customWidth="1"/>
    <col min="10501" max="10501" width="14.25" style="158" customWidth="1"/>
    <col min="10502" max="10502" width="18.125" style="158" customWidth="1"/>
    <col min="10503" max="10752" width="9" style="158"/>
    <col min="10753" max="10753" width="3.25" style="158" customWidth="1"/>
    <col min="10754" max="10754" width="22.125" style="158" bestFit="1" customWidth="1"/>
    <col min="10755" max="10755" width="10.875" style="158" customWidth="1"/>
    <col min="10756" max="10756" width="10.125" style="158" customWidth="1"/>
    <col min="10757" max="10757" width="14.25" style="158" customWidth="1"/>
    <col min="10758" max="10758" width="18.125" style="158" customWidth="1"/>
    <col min="10759" max="11008" width="9" style="158"/>
    <col min="11009" max="11009" width="3.25" style="158" customWidth="1"/>
    <col min="11010" max="11010" width="22.125" style="158" bestFit="1" customWidth="1"/>
    <col min="11011" max="11011" width="10.875" style="158" customWidth="1"/>
    <col min="11012" max="11012" width="10.125" style="158" customWidth="1"/>
    <col min="11013" max="11013" width="14.25" style="158" customWidth="1"/>
    <col min="11014" max="11014" width="18.125" style="158" customWidth="1"/>
    <col min="11015" max="11264" width="9" style="158"/>
    <col min="11265" max="11265" width="3.25" style="158" customWidth="1"/>
    <col min="11266" max="11266" width="22.125" style="158" bestFit="1" customWidth="1"/>
    <col min="11267" max="11267" width="10.875" style="158" customWidth="1"/>
    <col min="11268" max="11268" width="10.125" style="158" customWidth="1"/>
    <col min="11269" max="11269" width="14.25" style="158" customWidth="1"/>
    <col min="11270" max="11270" width="18.125" style="158" customWidth="1"/>
    <col min="11271" max="11520" width="9" style="158"/>
    <col min="11521" max="11521" width="3.25" style="158" customWidth="1"/>
    <col min="11522" max="11522" width="22.125" style="158" bestFit="1" customWidth="1"/>
    <col min="11523" max="11523" width="10.875" style="158" customWidth="1"/>
    <col min="11524" max="11524" width="10.125" style="158" customWidth="1"/>
    <col min="11525" max="11525" width="14.25" style="158" customWidth="1"/>
    <col min="11526" max="11526" width="18.125" style="158" customWidth="1"/>
    <col min="11527" max="11776" width="9" style="158"/>
    <col min="11777" max="11777" width="3.25" style="158" customWidth="1"/>
    <col min="11778" max="11778" width="22.125" style="158" bestFit="1" customWidth="1"/>
    <col min="11779" max="11779" width="10.875" style="158" customWidth="1"/>
    <col min="11780" max="11780" width="10.125" style="158" customWidth="1"/>
    <col min="11781" max="11781" width="14.25" style="158" customWidth="1"/>
    <col min="11782" max="11782" width="18.125" style="158" customWidth="1"/>
    <col min="11783" max="12032" width="9" style="158"/>
    <col min="12033" max="12033" width="3.25" style="158" customWidth="1"/>
    <col min="12034" max="12034" width="22.125" style="158" bestFit="1" customWidth="1"/>
    <col min="12035" max="12035" width="10.875" style="158" customWidth="1"/>
    <col min="12036" max="12036" width="10.125" style="158" customWidth="1"/>
    <col min="12037" max="12037" width="14.25" style="158" customWidth="1"/>
    <col min="12038" max="12038" width="18.125" style="158" customWidth="1"/>
    <col min="12039" max="12288" width="9" style="158"/>
    <col min="12289" max="12289" width="3.25" style="158" customWidth="1"/>
    <col min="12290" max="12290" width="22.125" style="158" bestFit="1" customWidth="1"/>
    <col min="12291" max="12291" width="10.875" style="158" customWidth="1"/>
    <col min="12292" max="12292" width="10.125" style="158" customWidth="1"/>
    <col min="12293" max="12293" width="14.25" style="158" customWidth="1"/>
    <col min="12294" max="12294" width="18.125" style="158" customWidth="1"/>
    <col min="12295" max="12544" width="9" style="158"/>
    <col min="12545" max="12545" width="3.25" style="158" customWidth="1"/>
    <col min="12546" max="12546" width="22.125" style="158" bestFit="1" customWidth="1"/>
    <col min="12547" max="12547" width="10.875" style="158" customWidth="1"/>
    <col min="12548" max="12548" width="10.125" style="158" customWidth="1"/>
    <col min="12549" max="12549" width="14.25" style="158" customWidth="1"/>
    <col min="12550" max="12550" width="18.125" style="158" customWidth="1"/>
    <col min="12551" max="12800" width="9" style="158"/>
    <col min="12801" max="12801" width="3.25" style="158" customWidth="1"/>
    <col min="12802" max="12802" width="22.125" style="158" bestFit="1" customWidth="1"/>
    <col min="12803" max="12803" width="10.875" style="158" customWidth="1"/>
    <col min="12804" max="12804" width="10.125" style="158" customWidth="1"/>
    <col min="12805" max="12805" width="14.25" style="158" customWidth="1"/>
    <col min="12806" max="12806" width="18.125" style="158" customWidth="1"/>
    <col min="12807" max="13056" width="9" style="158"/>
    <col min="13057" max="13057" width="3.25" style="158" customWidth="1"/>
    <col min="13058" max="13058" width="22.125" style="158" bestFit="1" customWidth="1"/>
    <col min="13059" max="13059" width="10.875" style="158" customWidth="1"/>
    <col min="13060" max="13060" width="10.125" style="158" customWidth="1"/>
    <col min="13061" max="13061" width="14.25" style="158" customWidth="1"/>
    <col min="13062" max="13062" width="18.125" style="158" customWidth="1"/>
    <col min="13063" max="13312" width="9" style="158"/>
    <col min="13313" max="13313" width="3.25" style="158" customWidth="1"/>
    <col min="13314" max="13314" width="22.125" style="158" bestFit="1" customWidth="1"/>
    <col min="13315" max="13315" width="10.875" style="158" customWidth="1"/>
    <col min="13316" max="13316" width="10.125" style="158" customWidth="1"/>
    <col min="13317" max="13317" width="14.25" style="158" customWidth="1"/>
    <col min="13318" max="13318" width="18.125" style="158" customWidth="1"/>
    <col min="13319" max="13568" width="9" style="158"/>
    <col min="13569" max="13569" width="3.25" style="158" customWidth="1"/>
    <col min="13570" max="13570" width="22.125" style="158" bestFit="1" customWidth="1"/>
    <col min="13571" max="13571" width="10.875" style="158" customWidth="1"/>
    <col min="13572" max="13572" width="10.125" style="158" customWidth="1"/>
    <col min="13573" max="13573" width="14.25" style="158" customWidth="1"/>
    <col min="13574" max="13574" width="18.125" style="158" customWidth="1"/>
    <col min="13575" max="13824" width="9" style="158"/>
    <col min="13825" max="13825" width="3.25" style="158" customWidth="1"/>
    <col min="13826" max="13826" width="22.125" style="158" bestFit="1" customWidth="1"/>
    <col min="13827" max="13827" width="10.875" style="158" customWidth="1"/>
    <col min="13828" max="13828" width="10.125" style="158" customWidth="1"/>
    <col min="13829" max="13829" width="14.25" style="158" customWidth="1"/>
    <col min="13830" max="13830" width="18.125" style="158" customWidth="1"/>
    <col min="13831" max="14080" width="9" style="158"/>
    <col min="14081" max="14081" width="3.25" style="158" customWidth="1"/>
    <col min="14082" max="14082" width="22.125" style="158" bestFit="1" customWidth="1"/>
    <col min="14083" max="14083" width="10.875" style="158" customWidth="1"/>
    <col min="14084" max="14084" width="10.125" style="158" customWidth="1"/>
    <col min="14085" max="14085" width="14.25" style="158" customWidth="1"/>
    <col min="14086" max="14086" width="18.125" style="158" customWidth="1"/>
    <col min="14087" max="14336" width="9" style="158"/>
    <col min="14337" max="14337" width="3.25" style="158" customWidth="1"/>
    <col min="14338" max="14338" width="22.125" style="158" bestFit="1" customWidth="1"/>
    <col min="14339" max="14339" width="10.875" style="158" customWidth="1"/>
    <col min="14340" max="14340" width="10.125" style="158" customWidth="1"/>
    <col min="14341" max="14341" width="14.25" style="158" customWidth="1"/>
    <col min="14342" max="14342" width="18.125" style="158" customWidth="1"/>
    <col min="14343" max="14592" width="9" style="158"/>
    <col min="14593" max="14593" width="3.25" style="158" customWidth="1"/>
    <col min="14594" max="14594" width="22.125" style="158" bestFit="1" customWidth="1"/>
    <col min="14595" max="14595" width="10.875" style="158" customWidth="1"/>
    <col min="14596" max="14596" width="10.125" style="158" customWidth="1"/>
    <col min="14597" max="14597" width="14.25" style="158" customWidth="1"/>
    <col min="14598" max="14598" width="18.125" style="158" customWidth="1"/>
    <col min="14599" max="14848" width="9" style="158"/>
    <col min="14849" max="14849" width="3.25" style="158" customWidth="1"/>
    <col min="14850" max="14850" width="22.125" style="158" bestFit="1" customWidth="1"/>
    <col min="14851" max="14851" width="10.875" style="158" customWidth="1"/>
    <col min="14852" max="14852" width="10.125" style="158" customWidth="1"/>
    <col min="14853" max="14853" width="14.25" style="158" customWidth="1"/>
    <col min="14854" max="14854" width="18.125" style="158" customWidth="1"/>
    <col min="14855" max="15104" width="9" style="158"/>
    <col min="15105" max="15105" width="3.25" style="158" customWidth="1"/>
    <col min="15106" max="15106" width="22.125" style="158" bestFit="1" customWidth="1"/>
    <col min="15107" max="15107" width="10.875" style="158" customWidth="1"/>
    <col min="15108" max="15108" width="10.125" style="158" customWidth="1"/>
    <col min="15109" max="15109" width="14.25" style="158" customWidth="1"/>
    <col min="15110" max="15110" width="18.125" style="158" customWidth="1"/>
    <col min="15111" max="15360" width="9" style="158"/>
    <col min="15361" max="15361" width="3.25" style="158" customWidth="1"/>
    <col min="15362" max="15362" width="22.125" style="158" bestFit="1" customWidth="1"/>
    <col min="15363" max="15363" width="10.875" style="158" customWidth="1"/>
    <col min="15364" max="15364" width="10.125" style="158" customWidth="1"/>
    <col min="15365" max="15365" width="14.25" style="158" customWidth="1"/>
    <col min="15366" max="15366" width="18.125" style="158" customWidth="1"/>
    <col min="15367" max="15616" width="9" style="158"/>
    <col min="15617" max="15617" width="3.25" style="158" customWidth="1"/>
    <col min="15618" max="15618" width="22.125" style="158" bestFit="1" customWidth="1"/>
    <col min="15619" max="15619" width="10.875" style="158" customWidth="1"/>
    <col min="15620" max="15620" width="10.125" style="158" customWidth="1"/>
    <col min="15621" max="15621" width="14.25" style="158" customWidth="1"/>
    <col min="15622" max="15622" width="18.125" style="158" customWidth="1"/>
    <col min="15623" max="15872" width="9" style="158"/>
    <col min="15873" max="15873" width="3.25" style="158" customWidth="1"/>
    <col min="15874" max="15874" width="22.125" style="158" bestFit="1" customWidth="1"/>
    <col min="15875" max="15875" width="10.875" style="158" customWidth="1"/>
    <col min="15876" max="15876" width="10.125" style="158" customWidth="1"/>
    <col min="15877" max="15877" width="14.25" style="158" customWidth="1"/>
    <col min="15878" max="15878" width="18.125" style="158" customWidth="1"/>
    <col min="15879" max="16128" width="9" style="158"/>
    <col min="16129" max="16129" width="3.25" style="158" customWidth="1"/>
    <col min="16130" max="16130" width="22.125" style="158" bestFit="1" customWidth="1"/>
    <col min="16131" max="16131" width="10.875" style="158" customWidth="1"/>
    <col min="16132" max="16132" width="10.125" style="158" customWidth="1"/>
    <col min="16133" max="16133" width="14.25" style="158" customWidth="1"/>
    <col min="16134" max="16134" width="18.125" style="158" customWidth="1"/>
    <col min="16135" max="16384" width="9" style="158"/>
  </cols>
  <sheetData>
    <row r="1" spans="2:6" ht="27" customHeight="1" x14ac:dyDescent="0.3">
      <c r="B1" s="268" t="s">
        <v>362</v>
      </c>
      <c r="C1" s="268"/>
    </row>
    <row r="2" spans="2:6" ht="18" customHeight="1" x14ac:dyDescent="0.3">
      <c r="B2" s="269" t="s">
        <v>363</v>
      </c>
      <c r="C2" s="269"/>
      <c r="D2" s="269"/>
      <c r="E2" s="269"/>
    </row>
    <row r="3" spans="2:6" ht="21.95" customHeight="1" x14ac:dyDescent="0.3">
      <c r="B3" s="268"/>
      <c r="C3" s="268"/>
      <c r="D3" s="268"/>
    </row>
    <row r="4" spans="2:6" ht="21.95" customHeight="1" x14ac:dyDescent="0.3">
      <c r="B4" s="270" t="s">
        <v>364</v>
      </c>
      <c r="C4" s="270"/>
      <c r="D4" s="270"/>
      <c r="E4" s="270"/>
      <c r="F4" s="270"/>
    </row>
    <row r="5" spans="2:6" x14ac:dyDescent="0.3">
      <c r="B5" s="171" t="s">
        <v>28</v>
      </c>
      <c r="C5" s="172" t="s">
        <v>41</v>
      </c>
      <c r="D5" s="172" t="s">
        <v>49</v>
      </c>
      <c r="E5" s="172" t="s">
        <v>31</v>
      </c>
      <c r="F5" s="172" t="s">
        <v>51</v>
      </c>
    </row>
    <row r="6" spans="2:6" ht="21.95" customHeight="1" x14ac:dyDescent="0.3">
      <c r="B6" s="271" t="s">
        <v>52</v>
      </c>
      <c r="C6" s="272"/>
      <c r="D6" s="272"/>
      <c r="E6" s="272"/>
      <c r="F6" s="273"/>
    </row>
    <row r="7" spans="2:6" ht="21.95" customHeight="1" x14ac:dyDescent="0.3">
      <c r="B7" s="173" t="s">
        <v>184</v>
      </c>
      <c r="C7" s="174" t="s">
        <v>185</v>
      </c>
      <c r="D7" s="175">
        <v>1</v>
      </c>
      <c r="E7" s="175">
        <v>66474</v>
      </c>
      <c r="F7" s="175">
        <v>251936.46</v>
      </c>
    </row>
    <row r="8" spans="2:6" ht="21.95" customHeight="1" x14ac:dyDescent="0.3">
      <c r="B8" s="274" t="s">
        <v>55</v>
      </c>
      <c r="C8" s="275"/>
      <c r="D8" s="175">
        <f>SUM(D7)</f>
        <v>1</v>
      </c>
      <c r="E8" s="175">
        <f>SUM(E7)</f>
        <v>66474</v>
      </c>
      <c r="F8" s="175">
        <f>SUM(F7)</f>
        <v>251936.46</v>
      </c>
    </row>
    <row r="9" spans="2:6" ht="21" customHeight="1" x14ac:dyDescent="0.3">
      <c r="B9" s="266" t="s">
        <v>365</v>
      </c>
      <c r="C9" s="267"/>
      <c r="D9" s="175">
        <f>D8</f>
        <v>1</v>
      </c>
      <c r="E9" s="175">
        <f>E8</f>
        <v>66474</v>
      </c>
      <c r="F9" s="175">
        <f>F8</f>
        <v>251936.46</v>
      </c>
    </row>
  </sheetData>
  <mergeCells count="7">
    <mergeCell ref="B9:C9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201" t="s">
        <v>352</v>
      </c>
      <c r="C2" s="201"/>
      <c r="D2" s="201"/>
      <c r="E2" s="201"/>
      <c r="F2" s="53"/>
      <c r="G2" s="53"/>
      <c r="H2" s="53"/>
      <c r="I2" s="54"/>
    </row>
    <row r="3" spans="2:9" ht="17.25" customHeight="1" x14ac:dyDescent="0.25">
      <c r="B3" s="295" t="s">
        <v>353</v>
      </c>
      <c r="C3" s="295"/>
      <c r="D3" s="295"/>
      <c r="E3" s="295"/>
      <c r="F3" s="295"/>
      <c r="G3" s="295"/>
      <c r="H3" s="295"/>
      <c r="I3" s="295"/>
    </row>
    <row r="4" spans="2:9" ht="17.25" customHeight="1" x14ac:dyDescent="0.25">
      <c r="B4" s="148" t="s">
        <v>40</v>
      </c>
      <c r="C4" s="149" t="s">
        <v>41</v>
      </c>
      <c r="D4" s="149" t="s">
        <v>43</v>
      </c>
      <c r="E4" s="149" t="s">
        <v>44</v>
      </c>
      <c r="F4" s="149" t="s">
        <v>45</v>
      </c>
      <c r="G4" s="150" t="s">
        <v>49</v>
      </c>
      <c r="H4" s="149" t="s">
        <v>50</v>
      </c>
      <c r="I4" s="149" t="s">
        <v>51</v>
      </c>
    </row>
    <row r="5" spans="2:9" ht="17.25" customHeight="1" x14ac:dyDescent="0.25">
      <c r="B5" s="296" t="s">
        <v>52</v>
      </c>
      <c r="C5" s="297"/>
      <c r="D5" s="297"/>
      <c r="E5" s="297"/>
      <c r="F5" s="297"/>
      <c r="G5" s="297"/>
      <c r="H5" s="297"/>
      <c r="I5" s="298"/>
    </row>
    <row r="6" spans="2:9" ht="17.25" customHeight="1" x14ac:dyDescent="0.25">
      <c r="B6" s="151" t="s">
        <v>312</v>
      </c>
      <c r="C6" s="152" t="s">
        <v>116</v>
      </c>
      <c r="D6" s="153">
        <v>0.13</v>
      </c>
      <c r="E6" s="153">
        <v>0.13</v>
      </c>
      <c r="F6" s="153">
        <v>0.13</v>
      </c>
      <c r="G6" s="154">
        <v>3</v>
      </c>
      <c r="H6" s="155">
        <v>20000000</v>
      </c>
      <c r="I6" s="155">
        <v>2600000</v>
      </c>
    </row>
    <row r="7" spans="2:9" ht="17.25" customHeight="1" x14ac:dyDescent="0.25">
      <c r="B7" s="299" t="s">
        <v>55</v>
      </c>
      <c r="C7" s="300"/>
      <c r="D7" s="301"/>
      <c r="E7" s="301"/>
      <c r="F7" s="301"/>
      <c r="G7" s="156">
        <v>3</v>
      </c>
      <c r="H7" s="156">
        <v>20000000</v>
      </c>
      <c r="I7" s="155">
        <v>2600000</v>
      </c>
    </row>
    <row r="8" spans="2:9" ht="17.25" customHeight="1" x14ac:dyDescent="0.25">
      <c r="B8" s="302" t="s">
        <v>313</v>
      </c>
      <c r="C8" s="303"/>
      <c r="D8" s="304"/>
      <c r="E8" s="304"/>
      <c r="F8" s="304"/>
      <c r="G8" s="157">
        <v>3</v>
      </c>
      <c r="H8" s="157">
        <v>20000000</v>
      </c>
      <c r="I8" s="157">
        <v>2600000</v>
      </c>
    </row>
    <row r="9" spans="2:9" ht="22.5" customHeight="1" x14ac:dyDescent="0.25">
      <c r="B9" s="294" t="s">
        <v>112</v>
      </c>
      <c r="C9" s="294"/>
      <c r="D9" s="294"/>
      <c r="E9" s="294"/>
      <c r="F9" s="294"/>
      <c r="G9" s="294"/>
      <c r="H9" s="294"/>
      <c r="I9" s="294"/>
    </row>
    <row r="10" spans="2:9" ht="16.5" customHeight="1" x14ac:dyDescent="0.25">
      <c r="B10" s="61" t="s">
        <v>40</v>
      </c>
      <c r="C10" s="63" t="s">
        <v>41</v>
      </c>
      <c r="D10" s="305" t="s">
        <v>90</v>
      </c>
      <c r="E10" s="306"/>
      <c r="F10" s="306"/>
      <c r="G10" s="306"/>
      <c r="H10" s="306"/>
      <c r="I10" s="307"/>
    </row>
    <row r="11" spans="2:9" ht="12.95" customHeight="1" x14ac:dyDescent="0.25">
      <c r="B11" s="279" t="s">
        <v>52</v>
      </c>
      <c r="C11" s="280"/>
      <c r="D11" s="280"/>
      <c r="E11" s="280"/>
      <c r="F11" s="280"/>
      <c r="G11" s="280"/>
      <c r="H11" s="280"/>
      <c r="I11" s="281"/>
    </row>
    <row r="12" spans="2:9" ht="12.95" customHeight="1" x14ac:dyDescent="0.25">
      <c r="B12" s="92" t="s">
        <v>114</v>
      </c>
      <c r="C12" s="93" t="s">
        <v>115</v>
      </c>
      <c r="D12" s="276">
        <v>3</v>
      </c>
      <c r="E12" s="277"/>
      <c r="F12" s="277"/>
      <c r="G12" s="277"/>
      <c r="H12" s="277"/>
      <c r="I12" s="278"/>
    </row>
    <row r="13" spans="2:9" ht="12.95" customHeight="1" x14ac:dyDescent="0.25">
      <c r="B13" s="92" t="s">
        <v>339</v>
      </c>
      <c r="C13" s="93" t="s">
        <v>344</v>
      </c>
      <c r="D13" s="285" t="s">
        <v>113</v>
      </c>
      <c r="E13" s="286"/>
      <c r="F13" s="286"/>
      <c r="G13" s="286"/>
      <c r="H13" s="286"/>
      <c r="I13" s="287"/>
    </row>
    <row r="14" spans="2:9" ht="12.95" customHeight="1" x14ac:dyDescent="0.25">
      <c r="B14" s="279" t="s">
        <v>58</v>
      </c>
      <c r="C14" s="280"/>
      <c r="D14" s="280"/>
      <c r="E14" s="280"/>
      <c r="F14" s="280"/>
      <c r="G14" s="280"/>
      <c r="H14" s="280"/>
      <c r="I14" s="281"/>
    </row>
    <row r="15" spans="2:9" ht="12.95" customHeight="1" x14ac:dyDescent="0.25">
      <c r="B15" s="65" t="s">
        <v>117</v>
      </c>
      <c r="C15" s="68" t="s">
        <v>118</v>
      </c>
      <c r="D15" s="285" t="s">
        <v>113</v>
      </c>
      <c r="E15" s="286"/>
      <c r="F15" s="286"/>
      <c r="G15" s="286"/>
      <c r="H15" s="286"/>
      <c r="I15" s="287"/>
    </row>
    <row r="16" spans="2:9" ht="12.95" customHeight="1" x14ac:dyDescent="0.25">
      <c r="B16" s="164" t="s">
        <v>342</v>
      </c>
      <c r="C16" s="68" t="s">
        <v>343</v>
      </c>
      <c r="D16" s="285" t="s">
        <v>113</v>
      </c>
      <c r="E16" s="286"/>
      <c r="F16" s="286"/>
      <c r="G16" s="286"/>
      <c r="H16" s="286"/>
      <c r="I16" s="287"/>
    </row>
    <row r="17" spans="2:9" ht="12.95" customHeight="1" x14ac:dyDescent="0.25">
      <c r="B17" s="65" t="s">
        <v>120</v>
      </c>
      <c r="C17" s="68" t="s">
        <v>121</v>
      </c>
      <c r="D17" s="285" t="s">
        <v>113</v>
      </c>
      <c r="E17" s="286"/>
      <c r="F17" s="286"/>
      <c r="G17" s="286"/>
      <c r="H17" s="286"/>
      <c r="I17" s="287"/>
    </row>
    <row r="18" spans="2:9" ht="12.95" customHeight="1" x14ac:dyDescent="0.25">
      <c r="B18" s="65" t="s">
        <v>159</v>
      </c>
      <c r="C18" s="68" t="s">
        <v>119</v>
      </c>
      <c r="D18" s="276">
        <v>0.5</v>
      </c>
      <c r="E18" s="277"/>
      <c r="F18" s="277"/>
      <c r="G18" s="277"/>
      <c r="H18" s="277"/>
      <c r="I18" s="278"/>
    </row>
    <row r="19" spans="2:9" ht="12.95" customHeight="1" x14ac:dyDescent="0.25">
      <c r="B19" s="118" t="s">
        <v>200</v>
      </c>
      <c r="C19" s="119" t="s">
        <v>201</v>
      </c>
      <c r="D19" s="291">
        <v>1</v>
      </c>
      <c r="E19" s="292"/>
      <c r="F19" s="292"/>
      <c r="G19" s="292"/>
      <c r="H19" s="292"/>
      <c r="I19" s="293"/>
    </row>
    <row r="20" spans="2:9" ht="12.95" customHeight="1" x14ac:dyDescent="0.25">
      <c r="B20" s="118" t="s">
        <v>220</v>
      </c>
      <c r="C20" s="119" t="s">
        <v>221</v>
      </c>
      <c r="D20" s="285" t="s">
        <v>113</v>
      </c>
      <c r="E20" s="286"/>
      <c r="F20" s="286"/>
      <c r="G20" s="286"/>
      <c r="H20" s="286"/>
      <c r="I20" s="287"/>
    </row>
    <row r="21" spans="2:9" ht="12.95" customHeight="1" x14ac:dyDescent="0.25">
      <c r="B21" s="83" t="s">
        <v>249</v>
      </c>
      <c r="C21" s="84" t="s">
        <v>250</v>
      </c>
      <c r="D21" s="285" t="s">
        <v>113</v>
      </c>
      <c r="E21" s="286"/>
      <c r="F21" s="286"/>
      <c r="G21" s="286"/>
      <c r="H21" s="286"/>
      <c r="I21" s="287"/>
    </row>
    <row r="22" spans="2:9" ht="12.95" customHeight="1" x14ac:dyDescent="0.25">
      <c r="B22" s="118" t="s">
        <v>228</v>
      </c>
      <c r="C22" s="84" t="s">
        <v>229</v>
      </c>
      <c r="D22" s="285" t="s">
        <v>113</v>
      </c>
      <c r="E22" s="286"/>
      <c r="F22" s="286"/>
      <c r="G22" s="286"/>
      <c r="H22" s="286"/>
      <c r="I22" s="287"/>
    </row>
    <row r="23" spans="2:9" ht="12.95" customHeight="1" x14ac:dyDescent="0.25">
      <c r="B23" s="122" t="s">
        <v>262</v>
      </c>
      <c r="C23" s="133" t="s">
        <v>259</v>
      </c>
      <c r="D23" s="285" t="s">
        <v>113</v>
      </c>
      <c r="E23" s="286"/>
      <c r="F23" s="286"/>
      <c r="G23" s="286"/>
      <c r="H23" s="286"/>
      <c r="I23" s="287"/>
    </row>
    <row r="24" spans="2:9" ht="12.95" customHeight="1" x14ac:dyDescent="0.25">
      <c r="B24" s="122" t="s">
        <v>260</v>
      </c>
      <c r="C24" s="133" t="s">
        <v>258</v>
      </c>
      <c r="D24" s="285" t="s">
        <v>113</v>
      </c>
      <c r="E24" s="286"/>
      <c r="F24" s="286"/>
      <c r="G24" s="286"/>
      <c r="H24" s="286"/>
      <c r="I24" s="287"/>
    </row>
    <row r="25" spans="2:9" ht="12.95" customHeight="1" x14ac:dyDescent="0.25">
      <c r="B25" s="122" t="s">
        <v>265</v>
      </c>
      <c r="C25" s="133" t="s">
        <v>264</v>
      </c>
      <c r="D25" s="285" t="s">
        <v>113</v>
      </c>
      <c r="E25" s="286"/>
      <c r="F25" s="286"/>
      <c r="G25" s="286"/>
      <c r="H25" s="286"/>
      <c r="I25" s="287"/>
    </row>
    <row r="26" spans="2:9" ht="12.95" customHeight="1" x14ac:dyDescent="0.25">
      <c r="B26" s="166" t="s">
        <v>345</v>
      </c>
      <c r="C26" s="167" t="s">
        <v>346</v>
      </c>
      <c r="D26" s="288" t="s">
        <v>113</v>
      </c>
      <c r="E26" s="289"/>
      <c r="F26" s="289"/>
      <c r="G26" s="289"/>
      <c r="H26" s="289"/>
      <c r="I26" s="290"/>
    </row>
    <row r="27" spans="2:9" ht="12.95" customHeight="1" x14ac:dyDescent="0.25">
      <c r="B27" s="279" t="s">
        <v>59</v>
      </c>
      <c r="C27" s="280"/>
      <c r="D27" s="280"/>
      <c r="E27" s="280"/>
      <c r="F27" s="280"/>
      <c r="G27" s="280"/>
      <c r="H27" s="280"/>
      <c r="I27" s="281"/>
    </row>
    <row r="28" spans="2:9" ht="12.75" customHeight="1" x14ac:dyDescent="0.25">
      <c r="B28" s="122" t="s">
        <v>268</v>
      </c>
      <c r="C28" s="133" t="s">
        <v>267</v>
      </c>
      <c r="D28" s="285" t="s">
        <v>113</v>
      </c>
      <c r="E28" s="286"/>
      <c r="F28" s="286"/>
      <c r="G28" s="286"/>
      <c r="H28" s="286"/>
      <c r="I28" s="287"/>
    </row>
    <row r="29" spans="2:9" ht="12.95" customHeight="1" x14ac:dyDescent="0.25">
      <c r="B29" s="282" t="s">
        <v>122</v>
      </c>
      <c r="C29" s="283"/>
      <c r="D29" s="283"/>
      <c r="E29" s="283"/>
      <c r="F29" s="283"/>
      <c r="G29" s="283"/>
      <c r="H29" s="283"/>
      <c r="I29" s="284"/>
    </row>
    <row r="30" spans="2:9" ht="12.95" customHeight="1" x14ac:dyDescent="0.25">
      <c r="B30" s="65" t="s">
        <v>125</v>
      </c>
      <c r="C30" s="68" t="s">
        <v>126</v>
      </c>
      <c r="D30" s="276">
        <v>1</v>
      </c>
      <c r="E30" s="277"/>
      <c r="F30" s="277"/>
      <c r="G30" s="277"/>
      <c r="H30" s="277"/>
      <c r="I30" s="278"/>
    </row>
    <row r="31" spans="2:9" ht="12.95" customHeight="1" x14ac:dyDescent="0.25">
      <c r="B31" s="65" t="s">
        <v>173</v>
      </c>
      <c r="C31" s="68" t="s">
        <v>174</v>
      </c>
      <c r="D31" s="276">
        <v>10</v>
      </c>
      <c r="E31" s="277"/>
      <c r="F31" s="277"/>
      <c r="G31" s="277"/>
      <c r="H31" s="277"/>
      <c r="I31" s="278"/>
    </row>
    <row r="32" spans="2:9" ht="12.95" customHeight="1" x14ac:dyDescent="0.25">
      <c r="B32" s="118" t="s">
        <v>222</v>
      </c>
      <c r="C32" s="119" t="s">
        <v>225</v>
      </c>
      <c r="D32" s="285" t="s">
        <v>113</v>
      </c>
      <c r="E32" s="286"/>
      <c r="F32" s="286"/>
      <c r="G32" s="286"/>
      <c r="H32" s="286"/>
      <c r="I32" s="287"/>
    </row>
    <row r="33" spans="2:9" ht="12.95" customHeight="1" x14ac:dyDescent="0.25">
      <c r="B33" s="83" t="s">
        <v>123</v>
      </c>
      <c r="C33" s="84" t="s">
        <v>124</v>
      </c>
      <c r="D33" s="276">
        <v>25</v>
      </c>
      <c r="E33" s="277"/>
      <c r="F33" s="277"/>
      <c r="G33" s="277"/>
      <c r="H33" s="277"/>
      <c r="I33" s="278"/>
    </row>
    <row r="34" spans="2:9" ht="12.95" customHeight="1" x14ac:dyDescent="0.25">
      <c r="B34" s="83" t="s">
        <v>293</v>
      </c>
      <c r="C34" s="84" t="s">
        <v>294</v>
      </c>
      <c r="D34" s="276">
        <v>1</v>
      </c>
      <c r="E34" s="277"/>
      <c r="F34" s="277"/>
      <c r="G34" s="277"/>
      <c r="H34" s="277"/>
      <c r="I34" s="278"/>
    </row>
    <row r="35" spans="2:9" ht="15.75" x14ac:dyDescent="0.25">
      <c r="B35" s="279" t="s">
        <v>66</v>
      </c>
      <c r="C35" s="280"/>
      <c r="D35" s="280"/>
      <c r="E35" s="280"/>
      <c r="F35" s="280"/>
      <c r="G35" s="280"/>
      <c r="H35" s="280"/>
      <c r="I35" s="281"/>
    </row>
    <row r="36" spans="2:9" ht="15.75" x14ac:dyDescent="0.25">
      <c r="B36" s="65" t="s">
        <v>163</v>
      </c>
      <c r="C36" s="68" t="s">
        <v>164</v>
      </c>
      <c r="D36" s="276">
        <v>2</v>
      </c>
      <c r="E36" s="277"/>
      <c r="F36" s="277"/>
      <c r="G36" s="277"/>
      <c r="H36" s="277"/>
      <c r="I36" s="278"/>
    </row>
  </sheetData>
  <mergeCells count="35"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2:I12"/>
    <mergeCell ref="B11:I11"/>
    <mergeCell ref="D13:I13"/>
    <mergeCell ref="D22:I22"/>
    <mergeCell ref="D21:I21"/>
    <mergeCell ref="D16:I16"/>
    <mergeCell ref="D17:I17"/>
    <mergeCell ref="D34:I34"/>
    <mergeCell ref="D23:I23"/>
    <mergeCell ref="D24:I24"/>
    <mergeCell ref="D18:I18"/>
    <mergeCell ref="D26:I26"/>
    <mergeCell ref="D25:I25"/>
    <mergeCell ref="D19:I19"/>
    <mergeCell ref="D20:I20"/>
    <mergeCell ref="D36:I36"/>
    <mergeCell ref="B35:I35"/>
    <mergeCell ref="B27:I27"/>
    <mergeCell ref="B29:I29"/>
    <mergeCell ref="D32:I32"/>
    <mergeCell ref="D33:I33"/>
    <mergeCell ref="D31:I31"/>
    <mergeCell ref="D30:I30"/>
    <mergeCell ref="D28:I28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201" t="s">
        <v>352</v>
      </c>
      <c r="C2" s="201"/>
      <c r="D2" s="201"/>
      <c r="E2" s="201"/>
      <c r="F2" s="59"/>
      <c r="G2" s="60"/>
    </row>
    <row r="3" spans="1:7" ht="26.25" x14ac:dyDescent="0.25">
      <c r="B3" s="310" t="s">
        <v>127</v>
      </c>
      <c r="C3" s="310"/>
      <c r="D3" s="310"/>
      <c r="E3" s="310"/>
      <c r="F3" s="310"/>
      <c r="G3" s="310"/>
    </row>
    <row r="4" spans="1:7" ht="18.75" x14ac:dyDescent="0.25">
      <c r="B4" s="61" t="s">
        <v>128</v>
      </c>
      <c r="C4" s="62" t="s">
        <v>129</v>
      </c>
      <c r="D4" s="63" t="s">
        <v>130</v>
      </c>
      <c r="E4" s="311" t="s">
        <v>131</v>
      </c>
      <c r="F4" s="312"/>
      <c r="G4" s="64" t="s">
        <v>132</v>
      </c>
    </row>
    <row r="5" spans="1:7" ht="21.95" customHeight="1" x14ac:dyDescent="0.25">
      <c r="B5" s="65" t="s">
        <v>133</v>
      </c>
      <c r="C5" s="35" t="s">
        <v>134</v>
      </c>
      <c r="D5" s="36" t="s">
        <v>172</v>
      </c>
      <c r="E5" s="313">
        <v>1001095</v>
      </c>
      <c r="F5" s="309"/>
      <c r="G5" s="103">
        <v>46640</v>
      </c>
    </row>
    <row r="6" spans="1:7" ht="21.95" customHeight="1" x14ac:dyDescent="0.25">
      <c r="B6" s="65" t="s">
        <v>133</v>
      </c>
      <c r="C6" s="35" t="s">
        <v>135</v>
      </c>
      <c r="D6" s="36" t="s">
        <v>136</v>
      </c>
      <c r="E6" s="308" t="s">
        <v>137</v>
      </c>
      <c r="F6" s="309"/>
      <c r="G6" s="66" t="s">
        <v>138</v>
      </c>
    </row>
    <row r="7" spans="1:7" ht="21.95" customHeight="1" x14ac:dyDescent="0.25">
      <c r="B7" s="65" t="s">
        <v>133</v>
      </c>
      <c r="C7" s="35" t="s">
        <v>139</v>
      </c>
      <c r="D7" s="126" t="s">
        <v>226</v>
      </c>
      <c r="E7" s="308" t="s">
        <v>137</v>
      </c>
      <c r="F7" s="309"/>
      <c r="G7" s="103" t="s">
        <v>227</v>
      </c>
    </row>
    <row r="8" spans="1:7" ht="21.95" customHeight="1" x14ac:dyDescent="0.25">
      <c r="B8" s="83" t="s">
        <v>141</v>
      </c>
      <c r="C8" s="35" t="s">
        <v>134</v>
      </c>
      <c r="D8" s="36" t="s">
        <v>142</v>
      </c>
      <c r="E8" s="308">
        <v>951110</v>
      </c>
      <c r="F8" s="309"/>
      <c r="G8" s="106" t="s">
        <v>183</v>
      </c>
    </row>
    <row r="9" spans="1:7" ht="21.95" customHeight="1" x14ac:dyDescent="0.25">
      <c r="B9" s="83" t="s">
        <v>141</v>
      </c>
      <c r="C9" s="104" t="s">
        <v>135</v>
      </c>
      <c r="D9" s="36" t="s">
        <v>144</v>
      </c>
      <c r="E9" s="308">
        <v>965050</v>
      </c>
      <c r="F9" s="309"/>
      <c r="G9" s="103" t="s">
        <v>169</v>
      </c>
    </row>
    <row r="10" spans="1:7" ht="21.95" customHeight="1" x14ac:dyDescent="0.25">
      <c r="B10" s="65" t="s">
        <v>140</v>
      </c>
      <c r="C10" s="35" t="s">
        <v>139</v>
      </c>
      <c r="D10" s="36" t="s">
        <v>145</v>
      </c>
      <c r="E10" s="308" t="s">
        <v>137</v>
      </c>
      <c r="F10" s="309"/>
      <c r="G10" s="66" t="s">
        <v>146</v>
      </c>
    </row>
    <row r="11" spans="1:7" ht="21.95" customHeight="1" x14ac:dyDescent="0.25">
      <c r="B11" s="65" t="s">
        <v>143</v>
      </c>
      <c r="C11" s="35" t="s">
        <v>139</v>
      </c>
      <c r="D11" s="36" t="s">
        <v>147</v>
      </c>
      <c r="E11" s="308">
        <v>978181.82</v>
      </c>
      <c r="F11" s="309"/>
      <c r="G11" s="89"/>
    </row>
    <row r="12" spans="1:7" ht="21.95" customHeight="1" x14ac:dyDescent="0.25">
      <c r="B12" s="65" t="s">
        <v>148</v>
      </c>
      <c r="C12" s="35" t="s">
        <v>134</v>
      </c>
      <c r="D12" s="36" t="s">
        <v>149</v>
      </c>
      <c r="E12" s="308" t="s">
        <v>137</v>
      </c>
      <c r="F12" s="309"/>
      <c r="G12" s="66">
        <v>46662</v>
      </c>
    </row>
    <row r="13" spans="1:7" ht="21.95" customHeight="1" x14ac:dyDescent="0.25">
      <c r="B13" s="65" t="s">
        <v>150</v>
      </c>
      <c r="C13" s="35" t="s">
        <v>134</v>
      </c>
      <c r="D13" s="36" t="s">
        <v>151</v>
      </c>
      <c r="E13" s="308" t="s">
        <v>137</v>
      </c>
      <c r="F13" s="309"/>
      <c r="G13" s="66">
        <v>47363</v>
      </c>
    </row>
    <row r="14" spans="1:7" ht="21.95" customHeight="1" x14ac:dyDescent="0.25">
      <c r="B14" s="65" t="s">
        <v>148</v>
      </c>
      <c r="C14" s="35" t="s">
        <v>135</v>
      </c>
      <c r="D14" s="36" t="s">
        <v>152</v>
      </c>
      <c r="E14" s="308" t="s">
        <v>137</v>
      </c>
      <c r="F14" s="309"/>
      <c r="G14" s="66" t="s">
        <v>153</v>
      </c>
    </row>
    <row r="15" spans="1:7" ht="24.75" customHeight="1" x14ac:dyDescent="0.25">
      <c r="B15" s="65" t="s">
        <v>150</v>
      </c>
      <c r="C15" s="35" t="s">
        <v>135</v>
      </c>
      <c r="D15" s="36" t="s">
        <v>154</v>
      </c>
      <c r="E15" s="308" t="s">
        <v>137</v>
      </c>
      <c r="F15" s="309"/>
      <c r="G15" s="66" t="s">
        <v>155</v>
      </c>
    </row>
    <row r="16" spans="1:7" ht="19.5" customHeight="1" x14ac:dyDescent="0.25">
      <c r="B16" s="65" t="s">
        <v>148</v>
      </c>
      <c r="C16" s="35" t="s">
        <v>139</v>
      </c>
      <c r="D16" s="105" t="s">
        <v>179</v>
      </c>
      <c r="E16" s="308" t="s">
        <v>137</v>
      </c>
      <c r="F16" s="309"/>
      <c r="G16" s="106" t="s">
        <v>181</v>
      </c>
    </row>
    <row r="17" spans="2:7" ht="22.5" customHeight="1" x14ac:dyDescent="0.25">
      <c r="B17" s="65" t="s">
        <v>150</v>
      </c>
      <c r="C17" s="35" t="s">
        <v>139</v>
      </c>
      <c r="D17" s="105" t="s">
        <v>180</v>
      </c>
      <c r="E17" s="308" t="s">
        <v>137</v>
      </c>
      <c r="F17" s="309"/>
      <c r="G17" s="106" t="s">
        <v>182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2026-09-14T11:00:45Z</cp:lastPrinted>
  <dcterms:created xsi:type="dcterms:W3CDTF">2026-01-04T07:55:20Z</dcterms:created>
  <dcterms:modified xsi:type="dcterms:W3CDTF">2026-09-14T11:04:51Z</dcterms:modified>
</cp:coreProperties>
</file>