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14-4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2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" i="12" l="1"/>
  <c r="F9" i="12"/>
  <c r="F10" i="12" s="1"/>
  <c r="E9" i="12"/>
  <c r="E10" i="12" s="1"/>
  <c r="D9" i="12"/>
  <c r="F12" i="10"/>
  <c r="E12" i="10"/>
  <c r="D12" i="10"/>
  <c r="F9" i="10"/>
  <c r="F13" i="10" s="1"/>
  <c r="E9" i="10"/>
  <c r="E13" i="10" s="1"/>
  <c r="D9" i="10"/>
  <c r="D13" i="10" s="1"/>
  <c r="L62" i="8" l="1"/>
  <c r="M62" i="8"/>
  <c r="N62" i="8"/>
  <c r="L78" i="8"/>
  <c r="M78" i="8"/>
  <c r="N78" i="8"/>
  <c r="L54" i="8" l="1"/>
  <c r="M54" i="8"/>
  <c r="N54" i="8"/>
  <c r="L71" i="8"/>
  <c r="M71" i="8"/>
  <c r="N71" i="8"/>
  <c r="L28" i="8"/>
  <c r="M28" i="8"/>
  <c r="N28" i="8"/>
  <c r="L34" i="8"/>
  <c r="M34" i="8"/>
  <c r="N34" i="8"/>
  <c r="L85" i="8"/>
  <c r="M85" i="8"/>
  <c r="N85" i="8"/>
  <c r="L20" i="8" l="1"/>
  <c r="M20" i="8"/>
  <c r="N20" i="8"/>
  <c r="L48" i="8"/>
  <c r="M48" i="8"/>
  <c r="N48" i="8"/>
  <c r="L75" i="8"/>
  <c r="M75" i="8"/>
  <c r="N75" i="8"/>
  <c r="L92" i="8"/>
  <c r="M92" i="8"/>
  <c r="N92" i="8"/>
  <c r="L43" i="8" l="1"/>
  <c r="M43" i="8"/>
  <c r="N43" i="8"/>
  <c r="L65" i="8"/>
  <c r="M65" i="8"/>
  <c r="N65" i="8"/>
  <c r="L24" i="8" l="1"/>
  <c r="M24" i="8"/>
  <c r="N24" i="8"/>
  <c r="L98" i="8" l="1"/>
  <c r="M98" i="8"/>
  <c r="N98" i="8"/>
  <c r="L95" i="8"/>
  <c r="M95" i="8"/>
  <c r="N95" i="8"/>
  <c r="L99" i="8" l="1"/>
  <c r="N99" i="8"/>
  <c r="M99" i="8"/>
  <c r="L68" i="8"/>
  <c r="L79" i="8" s="1"/>
  <c r="M68" i="8"/>
  <c r="M79" i="8" s="1"/>
  <c r="L55" i="8"/>
  <c r="M55" i="8"/>
  <c r="N55" i="8"/>
  <c r="M100" i="8" l="1"/>
  <c r="L100" i="8"/>
  <c r="N68" i="8"/>
  <c r="N79" i="8" s="1"/>
  <c r="N100" i="8" l="1"/>
  <c r="I4" i="1" s="1"/>
  <c r="O4" i="1"/>
  <c r="D4" i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<sst xmlns="http://schemas.openxmlformats.org/spreadsheetml/2006/main" count="551" uniqueCount="359">
  <si>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</si>
  <si>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</si>
  <si>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</si>
  <si>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</si>
  <si>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</si>
  <si>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</si>
  <si>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</si>
  <si>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</si>
  <si>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</si>
  <si>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</si>
  <si>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</si>
  <si>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</si>
  <si>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</si>
  <si>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</si>
  <si>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</si>
  <si>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</si>
  <si>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</si>
  <si>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</si>
  <si>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</si>
  <si>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</si>
  <si>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</si>
  <si>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</si>
  <si>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</si>
  <si>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</si>
  <si>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</si>
  <si>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</si>
  <si>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</si>
  <si>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</si>
  <si>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</si>
  <si>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</si>
  <si>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</si>
  <si>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</si>
  <si>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</si>
  <si>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</si>
  <si>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</si>
  <si>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</si>
  <si>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</si>
  <si>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</si>
  <si>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</si>
  <si>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</si>
  <si>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</si>
  <si>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</si>
  <si>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</si>
  <si>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</si>
  <si>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</si>
  <si>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</si>
  <si>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</si>
  <si>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</si>
  <si>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</si>
  <si>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</si>
  <si>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</si>
  <si>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</si>
  <si>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</si>
  <si>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</si>
  <si>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</si>
  <si>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</si>
  <si>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</si>
  <si>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</si>
  <si>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</si>
  <si>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</si>
  <si>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</si>
  <si>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</si>
  <si>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</si>
  <si>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</si>
  <si>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</si>
  <si>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</si>
  <si>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</si>
  <si>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</si>
  <si>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</si>
  <si>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</si>
  <si>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</si>
  <si>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</si>
  <si>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</si>
  <si>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</si>
  <si>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</si>
  <si>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</si>
  <si>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</si>
  <si>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</si>
  <si>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</si>
  <si>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</si>
  <si>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</si>
  <si>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</si>
  <si>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</si>
  <si>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</si>
  <si>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</si>
  <si>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</si>
  <si>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</si>
  <si>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</si>
  <si>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</si>
  <si>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</si>
  <si>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</si>
  <si>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</si>
  <si>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</si>
  <si>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</si>
  <si>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</si>
  <si>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</si>
  <si>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</si>
  <si>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</si>
  <si>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</si>
  <si>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</si>
  <si>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</si>
  <si>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</si>
  <si>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</si>
  <si>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</si>
  <si>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</si>
  <si>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</si>
  <si>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</si>
  <si>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</si>
  <si>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</si>
  <si>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</si>
  <si>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</si>
  <si>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</si>
  <si>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</si>
  <si>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</si>
  <si>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</si>
  <si>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</si>
  <si>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</si>
  <si>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</si>
  <si>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</si>
  <si>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</si>
  <si>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</si>
  <si>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</si>
  <si>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</si>
  <si>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</si>
  <si>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</si>
  <si>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</si>
  <si>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</si>
  <si>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</si>
  <si>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</si>
  <si>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</si>
  <si>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</si>
  <si>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</si>
  <si>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</si>
  <si>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</si>
  <si>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</si>
  <si>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</si>
  <si>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</si>
  <si>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</si>
  <si>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</si>
  <si>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</si>
  <si>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</si>
  <si>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</si>
  <si>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</si>
  <si>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</si>
  <si>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</si>
  <si>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</si>
  <si>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</si>
  <si>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</si>
  <si>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</si>
  <si>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</si>
  <si>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</si>
  <si>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</si>
  <si>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</si>
  <si>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</si>
  <si>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</si>
  <si>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</si>
  <si>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</si>
  <si>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</si>
  <si>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</si>
  <si>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</si>
  <si>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</si>
  <si>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</si>
  <si>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</si>
  <si>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</si>
  <si>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</si>
  <si>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</si>
  <si>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</si>
  <si>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</si>
  <si>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</si>
  <si>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</si>
  <si>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</si>
  <si>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</si>
  <si>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</si>
  <si>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</si>
  <si>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</si>
  <si>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</si>
  <si>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</si>
  <si>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</si>
  <si>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</si>
  <si>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</si>
  <si>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</si>
  <si>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</si>
  <si>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</si>
  <si>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</si>
  <si>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</si>
  <si>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</si>
  <si>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</si>
  <si>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</si>
  <si>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</si>
  <si>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</si>
  <si>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</si>
  <si>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</si>
  <si>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</si>
  <si>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</si>
  <si>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</si>
  <si>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</si>
  <si>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</si>
  <si>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</si>
  <si>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</si>
  <si>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</si>
  <si>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</si>
  <si>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</si>
  <si>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</si>
  <si>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</si>
  <si>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</si>
  <si>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</si>
  <si>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</si>
  <si>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</si>
  <si>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</si>
  <si>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</si>
  <si>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</si>
  <si>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</si>
  <si>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</si>
  <si>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</si>
  <si>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</si>
  <si>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</si>
  <si>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</si>
  <si>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</si>
  <si>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</si>
  <si>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</si>
  <si>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</si>
  <si>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</si>
  <si>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</si>
  <si>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</si>
  <si>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</si>
  <si>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</si>
  <si>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</si>
  <si>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</si>
  <si>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</si>
  <si>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</si>
  <si>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</si>
  <si>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</si>
  <si>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</si>
  <si>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</si>
  <si>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</si>
  <si>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</si>
  <si>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</si>
  <si>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</si>
  <si>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</si>
  <si>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</si>
  <si>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</si>
  <si>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</si>
  <si>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</si>
  <si>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</si>
  <si>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</si>
  <si>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</si>
  <si>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</si>
  <si>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</si>
  <si>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</si>
  <si>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</si>
  <si>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</si>
  <si>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</si>
  <si>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</si>
  <si>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</si>
  <si>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</si>
  <si>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</si>
  <si>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</si>
  <si>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</si>
  <si>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</si>
  <si>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</si>
  <si>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</si>
  <si>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</si>
  <si>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</si>
  <si>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</si>
  <si>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</si>
  <si>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</si>
  <si>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</si>
  <si>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</si>
  <si>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</si>
  <si>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</si>
  <si>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</si>
  <si>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</si>
  <si>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</si>
  <si>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</si>
  <si>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</si>
  <si>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</si>
  <si>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</si>
  <si>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</si>
  <si>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</si>
  <si>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</si>
  <si>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</si>
  <si>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</si>
  <si>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</si>
  <si>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</si>
  <si>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</si>
  <si>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</si>
  <si>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</si>
  <si>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</si>
  <si>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</si>
  <si>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</si>
  <si>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</si>
  <si>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</si>
  <si>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</si>
  <si>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</si>
  <si>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</si>
  <si>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</si>
  <si>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</si>
  <si>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</si>
  <si>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</si>
  <si>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</si>
  <si>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</si>
  <si>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</si>
  <si>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</si>
  <si>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</si>
  <si>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</si>
  <si>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</si>
  <si>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</si>
  <si>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</si>
  <si>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</si>
  <si>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</si>
  <si>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</si>
  <si>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</si>
  <si>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</si>
  <si>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</si>
  <si>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</si>
  <si>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</si>
  <si>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</si>
  <si>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</si>
  <si>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</si>
  <si>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</si>
  <si>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</si>
  <si>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</si>
  <si>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سندات انجاز الاصدارية الاولى</t>
  </si>
  <si>
    <t>ايقاف التداول على سندات انجاز الاصدارية الاولى فئة (500000)  دينار إعتباراً من جلسة الاحد 2025/4/5 لكون تاريخ الاطفاء السند 2026/4/15.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</si>
  <si>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</si>
  <si>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</si>
  <si>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</si>
  <si>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</si>
  <si>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</si>
  <si>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</si>
  <si>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</si>
  <si>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</si>
  <si>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سندات انجاز الاصدارية الثالثة</t>
  </si>
  <si>
    <t>ايقاف التداول على سندات انجاز الاصدارية الاولى فئة (1,000,000،500,000)  دينار إعتباراً من جلسة الخميس 2025/4/9 لقرب استحقاق الفائدة النصف السنوية . وسيتم اعادة التداول اعتبارا من جلسة 2026/4/15</t>
  </si>
  <si>
    <t>ايقاف التداول على سندات انجاز الاصدارية الاولى فئة (1,000,000)  دينار إعتباراً من جلسة الاحد 2025/4/12 لقرب استحقاق الفائدة النصف السنوية . وسيتم اعادة التداول اعتبارا من جلسة 2026/4/16</t>
  </si>
  <si>
    <t>CB30</t>
  </si>
  <si>
    <t>مجموع قطاع الاستثمار</t>
  </si>
  <si>
    <t>سوق العراق للأوراق المالية</t>
  </si>
  <si>
    <t>نشرة  تداول الاسهم المباعة من غير العراقيين في السوق النظامي</t>
  </si>
  <si>
    <t>المجموع الكلي</t>
  </si>
  <si>
    <t>سندات الوطينة الاصدارية الثالثة</t>
  </si>
  <si>
    <t>سيتم ايقاف التداول على سندات الوطنية الاصدارية الثالثة فئة (1,000,000، 500,000)  دينار إعتباراً من جلسة الاربعاء 2025/4/15 لقرب استحقاق الفائدة النصف السنوية . وسيتم اعادة التداول اعتبارا من جلسة الاحد 2026/4/21</t>
  </si>
  <si>
    <t>الجلسة (63)</t>
  </si>
  <si>
    <t>جلسة الثلاثاء 2026/4/14</t>
  </si>
  <si>
    <t xml:space="preserve">الجلسة (63) نشرة التداول لمنصة الشركات غير المدرجة OTC    </t>
  </si>
  <si>
    <t>الشركات غير المتداولة للمنصة الثانية لجلسة الثلاثاء 2026/4/14</t>
  </si>
  <si>
    <t>الشركات غير المتداولة لمنصة التداول النظامي لجلسة الثلاثاء 2026/4/14</t>
  </si>
  <si>
    <t>الجلسة (63) نشرة تداول الأسهم للمنصة النظامية لجلسة الثلاثاء 2026/4/14 Regular Market Trading</t>
  </si>
  <si>
    <t xml:space="preserve">الجلسة (63) نشرة تداول المنصة الثانية لجلسة الثلاثاء 2026/4/14 Second Trading Platform </t>
  </si>
  <si>
    <t xml:space="preserve">الجلسة (63) نشرة تداول منصة الشركات غير المفصحة لجلسة الثلاثاء 2026/4/14 Non Disclosing Trading Platform </t>
  </si>
  <si>
    <t>مصرف المال الاسلامي</t>
  </si>
  <si>
    <t>BMAL</t>
  </si>
  <si>
    <t>نشرة تداول أسهم غير العراقيين لجلسة الثلاثاء 2026/4/14</t>
  </si>
  <si>
    <t xml:space="preserve">قطاع الصناعة </t>
  </si>
  <si>
    <t xml:space="preserve">مجموع قطاع الصناعة </t>
  </si>
  <si>
    <t>نشرة تداول أسهم غير العراقيين لجلسة الثلاثاء  2026/4/14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</si>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</sst>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b/>
      <sz val="15"/>
      <color rgb="FF00B050"/>
      <name val="Calibri"/>
      <family val="2"/>
    </font>
    <font>
      <sz val="14"/>
      <color theme="3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9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29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164" fontId="19" fillId="2" borderId="34" xfId="0" applyNumberFormat="1" applyFont="1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3" fillId="0" borderId="0" xfId="0" applyFont="1"/>
    <xf numFmtId="0" fontId="34" fillId="0" borderId="0" xfId="0" applyFont="1"/>
    <xf numFmtId="4" fontId="27" fillId="2" borderId="33" xfId="0" applyNumberFormat="1" applyFont="1" applyFill="1" applyBorder="1" applyAlignment="1">
      <alignment horizontal="center" vertical="center"/>
    </xf>
    <xf numFmtId="3" fontId="27" fillId="2" borderId="33" xfId="0" applyNumberFormat="1" applyFont="1" applyFill="1" applyBorder="1" applyAlignment="1">
      <alignment vertical="center"/>
    </xf>
    <xf numFmtId="3" fontId="27" fillId="2" borderId="33" xfId="0" applyNumberFormat="1" applyFont="1" applyFill="1" applyBorder="1" applyAlignment="1">
      <alignment horizontal="right" vertical="center"/>
    </xf>
    <xf numFmtId="0" fontId="15" fillId="2" borderId="24" xfId="0" applyFont="1" applyFill="1" applyBorder="1" applyAlignment="1">
      <alignment horizontal="right" vertical="center"/>
    </xf>
    <xf numFmtId="0" fontId="15" fillId="2" borderId="24" xfId="0" applyFont="1" applyFill="1" applyBorder="1" applyAlignment="1">
      <alignment horizontal="left" vertical="center"/>
    </xf>
    <xf numFmtId="0" fontId="27" fillId="2" borderId="35" xfId="0" applyFont="1" applyFill="1" applyBorder="1" applyAlignment="1">
      <alignment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164" fontId="27" fillId="2" borderId="34" xfId="0" applyNumberFormat="1" applyFont="1" applyFill="1" applyBorder="1" applyAlignment="1">
      <alignment horizontal="center" vertical="center"/>
    </xf>
    <xf numFmtId="0" fontId="37" fillId="0" borderId="0" xfId="0" applyFont="1"/>
    <xf numFmtId="0" fontId="35" fillId="2" borderId="24" xfId="2" applyFont="1" applyFill="1" applyBorder="1" applyAlignment="1">
      <alignment horizontal="right" vertical="center"/>
    </xf>
    <xf numFmtId="0" fontId="35" fillId="2" borderId="24" xfId="2" applyFont="1" applyFill="1" applyBorder="1" applyAlignment="1">
      <alignment horizontal="left" vertical="center"/>
    </xf>
    <xf numFmtId="3" fontId="35" fillId="0" borderId="38" xfId="3" applyNumberFormat="1" applyFont="1" applyBorder="1" applyAlignment="1">
      <alignment horizontal="center" vertical="center"/>
    </xf>
    <xf numFmtId="164" fontId="19" fillId="2" borderId="33" xfId="0" applyNumberFormat="1" applyFont="1" applyFill="1" applyBorder="1" applyAlignment="1">
      <alignment horizontal="center" vertical="center"/>
    </xf>
    <xf numFmtId="4" fontId="38" fillId="0" borderId="10" xfId="0" applyNumberFormat="1" applyFont="1" applyBorder="1" applyAlignment="1">
      <alignment horizontal="center" vertical="center"/>
    </xf>
    <xf numFmtId="0" fontId="35" fillId="4" borderId="41" xfId="0" applyFont="1" applyFill="1" applyBorder="1" applyAlignment="1">
      <alignment horizontal="center" vertical="center"/>
    </xf>
    <xf numFmtId="0" fontId="35" fillId="4" borderId="41" xfId="0" applyFont="1" applyFill="1" applyBorder="1" applyAlignment="1">
      <alignment horizontal="center" vertical="center" wrapText="1"/>
    </xf>
    <xf numFmtId="0" fontId="39" fillId="0" borderId="0" xfId="0" applyFont="1"/>
    <xf numFmtId="0" fontId="36" fillId="4" borderId="37" xfId="0" applyFont="1" applyFill="1" applyBorder="1" applyAlignment="1">
      <alignment horizontal="center" vertical="center"/>
    </xf>
    <xf numFmtId="0" fontId="36" fillId="4" borderId="37" xfId="0" applyFont="1" applyFill="1" applyBorder="1" applyAlignment="1">
      <alignment horizontal="center" vertical="center" wrapText="1"/>
    </xf>
    <xf numFmtId="0" fontId="36" fillId="0" borderId="37" xfId="3" applyFont="1" applyBorder="1" applyAlignment="1">
      <alignment horizontal="right" vertical="center"/>
    </xf>
    <xf numFmtId="0" fontId="36" fillId="0" borderId="37" xfId="3" applyFont="1" applyBorder="1" applyAlignment="1">
      <alignment horizontal="left" vertical="center"/>
    </xf>
    <xf numFmtId="3" fontId="36" fillId="0" borderId="38" xfId="3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30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8" fillId="0" borderId="7" xfId="0" applyNumberFormat="1" applyFont="1" applyBorder="1" applyAlignment="1">
      <alignment horizontal="center" vertical="center"/>
    </xf>
    <xf numFmtId="2" fontId="38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35" fillId="0" borderId="39" xfId="3" applyFont="1" applyBorder="1" applyAlignment="1">
      <alignment horizontal="center" vertical="center"/>
    </xf>
    <xf numFmtId="0" fontId="35" fillId="0" borderId="40" xfId="3" applyFont="1" applyBorder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6" fillId="0" borderId="0" xfId="0" applyFont="1" applyAlignment="1">
      <alignment horizontal="right"/>
    </xf>
    <xf numFmtId="0" fontId="35" fillId="0" borderId="36" xfId="0" applyFont="1" applyBorder="1" applyAlignment="1">
      <alignment horizontal="right" vertical="center"/>
    </xf>
    <xf numFmtId="0" fontId="35" fillId="0" borderId="42" xfId="0" applyFont="1" applyBorder="1" applyAlignment="1">
      <alignment horizontal="center" vertical="center"/>
    </xf>
    <xf numFmtId="0" fontId="35" fillId="0" borderId="43" xfId="0" applyFont="1" applyBorder="1" applyAlignment="1">
      <alignment horizontal="center" vertical="center"/>
    </xf>
    <xf numFmtId="0" fontId="35" fillId="0" borderId="44" xfId="0" applyFont="1" applyBorder="1" applyAlignment="1">
      <alignment horizontal="center" vertical="center"/>
    </xf>
    <xf numFmtId="0" fontId="35" fillId="0" borderId="39" xfId="0" applyFont="1" applyBorder="1" applyAlignment="1">
      <alignment horizontal="center" vertical="center"/>
    </xf>
    <xf numFmtId="0" fontId="35" fillId="0" borderId="40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36" fillId="0" borderId="39" xfId="3" applyFont="1" applyBorder="1" applyAlignment="1">
      <alignment horizontal="center" vertical="center"/>
    </xf>
    <xf numFmtId="0" fontId="36" fillId="0" borderId="40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6" fillId="0" borderId="36" xfId="0" applyFont="1" applyBorder="1" applyAlignment="1">
      <alignment horizontal="right" vertical="center"/>
    </xf>
    <xf numFmtId="0" fontId="36" fillId="0" borderId="42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52918</xdr:colOff>
      <xdr:row>14</xdr:row>
      <xdr:rowOff>52917</xdr:rowOff>
    </xdr:from>
    <xdr:to>
      <xdr:col>6</xdr:col>
      <xdr:colOff>1989668</xdr:colOff>
      <xdr:row>17</xdr:row>
      <xdr:rowOff>1604852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98913F5-CA0F-442F-903D-F93C0A0F1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066249" y="4826000"/>
          <a:ext cx="7630583" cy="3859102"/>
        </a:xfrm>
        <a:prstGeom prst="rect">
          <a:avLst/>
        </a:prstGeom>
      </xdr:spPr>
    </xdr:pic>
    <xdr:clientData/>
  </xdr:twoCellAnchor>
  <xdr:twoCellAnchor editAs="oneCell">
    <xdr:from>
      <xdr:col>6</xdr:col>
      <xdr:colOff>2031999</xdr:colOff>
      <xdr:row>14</xdr:row>
      <xdr:rowOff>52915</xdr:rowOff>
    </xdr:from>
    <xdr:to>
      <xdr:col>14</xdr:col>
      <xdr:colOff>994832</xdr:colOff>
      <xdr:row>17</xdr:row>
      <xdr:rowOff>1619249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C8C8D42-5FB0-4953-B77A-07DF63A3BB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8038918" y="4825998"/>
          <a:ext cx="6985000" cy="3873501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31751</xdr:colOff>
      <xdr:row>4</xdr:row>
      <xdr:rowOff>116417</xdr:rowOff>
    </xdr:from>
    <xdr:to>
      <xdr:col>14</xdr:col>
      <xdr:colOff>1079501</xdr:colOff>
      <xdr:row>13</xdr:row>
      <xdr:rowOff>264583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E8D28A4-5020-4E98-AE7E-7CA0030189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54249" y="1502834"/>
          <a:ext cx="3820583" cy="31961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76200</xdr:rowOff>
    </xdr:from>
    <xdr:to>
      <xdr:col>3</xdr:col>
      <xdr:colOff>1666875</xdr:colOff>
      <xdr:row>32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83B0773-A237-44CC-BD62-C4F512020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629250" y="4867275"/>
          <a:ext cx="4800600" cy="2638425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342900</xdr:colOff>
      <xdr:row>19</xdr:row>
      <xdr:rowOff>76200</xdr:rowOff>
    </xdr:from>
    <xdr:to>
      <xdr:col>8</xdr:col>
      <xdr:colOff>1790700</xdr:colOff>
      <xdr:row>32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7C648ED-4119-4EEB-A153-9097AEEC5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47625" y="4867275"/>
          <a:ext cx="4914900" cy="2667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43296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1187637</xdr:colOff>
      <xdr:row>55</xdr:row>
      <xdr:rowOff>25977</xdr:rowOff>
    </xdr:from>
    <xdr:to>
      <xdr:col>13</xdr:col>
      <xdr:colOff>1792950</xdr:colOff>
      <xdr:row>56</xdr:row>
      <xdr:rowOff>25977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4" y="9654886"/>
          <a:ext cx="605313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1246909</xdr:colOff>
      <xdr:row>79</xdr:row>
      <xdr:rowOff>8661</xdr:rowOff>
    </xdr:from>
    <xdr:to>
      <xdr:col>13</xdr:col>
      <xdr:colOff>1781695</xdr:colOff>
      <xdr:row>79</xdr:row>
      <xdr:rowOff>547030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3716002"/>
          <a:ext cx="534786" cy="538369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43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C1F56077-27E5-401C-8C5B-633676AA51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150EC682-A467-4892-9D2A-41EE08B4C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BEADFA4E-91B6-47AF-A666-7C62FAF6C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67E86EE-CF5B-4A2C-89A2-E83B8568B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0915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CD7F397F-61CD-46D4-8A23-96C816132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0915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5" t="s">
        <v>0</v>
      </c>
      <c r="B1" s="176"/>
      <c r="C1" s="176"/>
      <c r="D1" s="176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7" t="s">
        <v>343</v>
      </c>
      <c r="B2" s="177"/>
      <c r="C2" s="177"/>
      <c r="D2" s="177"/>
      <c r="E2" s="178" t="s">
        <v>274</v>
      </c>
      <c r="F2" s="179"/>
      <c r="G2" s="179"/>
      <c r="H2" s="179"/>
      <c r="I2" s="179"/>
      <c r="J2" s="179"/>
      <c r="K2" s="179"/>
      <c r="L2" s="180"/>
      <c r="M2" s="3"/>
      <c r="N2" s="3"/>
      <c r="O2" s="3"/>
    </row>
    <row r="3" spans="1:15" s="2" customFormat="1" ht="27.75" customHeight="1" x14ac:dyDescent="0.35">
      <c r="A3" s="181" t="s">
        <v>342</v>
      </c>
      <c r="B3" s="182"/>
      <c r="C3" s="182"/>
      <c r="D3" s="182"/>
      <c r="E3" s="178"/>
      <c r="F3" s="179"/>
      <c r="G3" s="179"/>
      <c r="H3" s="179"/>
      <c r="I3" s="179"/>
      <c r="J3" s="179"/>
      <c r="K3" s="179"/>
      <c r="L3" s="180"/>
      <c r="M3" s="1"/>
      <c r="N3" s="1"/>
      <c r="O3" s="3"/>
    </row>
    <row r="4" spans="1:15" ht="26.25" customHeight="1" x14ac:dyDescent="0.35">
      <c r="A4" s="192" t="s">
        <v>1</v>
      </c>
      <c r="B4" s="193"/>
      <c r="C4" s="194"/>
      <c r="D4" s="195">
        <f>'نشرة التداول'!M100+'نشرة OTC'!H8</f>
        <v>750986125</v>
      </c>
      <c r="E4" s="196"/>
      <c r="F4" s="4"/>
      <c r="G4" s="187" t="s">
        <v>2</v>
      </c>
      <c r="H4" s="188"/>
      <c r="I4" s="197">
        <f>'نشرة التداول'!N100+'نشرة OTC'!I8</f>
        <v>833273704.99000001</v>
      </c>
      <c r="J4" s="197"/>
      <c r="K4" s="197"/>
      <c r="L4" s="5"/>
      <c r="M4" s="186" t="s">
        <v>3</v>
      </c>
      <c r="N4" s="187"/>
      <c r="O4" s="6">
        <f>'نشرة التداول'!L100+'نشرة OTC'!G8</f>
        <v>1021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5"/>
      <c r="M5" s="166"/>
      <c r="N5" s="166"/>
      <c r="O5" s="11" t="s">
        <v>287</v>
      </c>
    </row>
    <row r="6" spans="1:15" ht="26.25" customHeight="1" x14ac:dyDescent="0.35">
      <c r="A6" s="12" t="s">
        <v>4</v>
      </c>
      <c r="B6" s="187">
        <v>978.59</v>
      </c>
      <c r="C6" s="188"/>
      <c r="D6" s="187" t="s">
        <v>5</v>
      </c>
      <c r="E6" s="188"/>
      <c r="F6" s="1"/>
      <c r="G6" s="12" t="s">
        <v>6</v>
      </c>
      <c r="H6" s="13">
        <v>1271.92</v>
      </c>
      <c r="I6" s="189" t="s">
        <v>5</v>
      </c>
      <c r="J6" s="190"/>
      <c r="K6" s="191"/>
      <c r="L6" s="165"/>
      <c r="M6" s="166"/>
      <c r="N6" s="166"/>
      <c r="O6" s="14"/>
    </row>
    <row r="7" spans="1:15" ht="26.25" customHeight="1" x14ac:dyDescent="0.35">
      <c r="A7" s="12" t="s">
        <v>7</v>
      </c>
      <c r="B7" s="187">
        <v>976.61</v>
      </c>
      <c r="C7" s="188"/>
      <c r="D7" s="187" t="s">
        <v>5</v>
      </c>
      <c r="E7" s="188"/>
      <c r="F7" s="15"/>
      <c r="G7" s="12" t="s">
        <v>8</v>
      </c>
      <c r="H7" s="116">
        <v>1265.3399999999999</v>
      </c>
      <c r="I7" s="189" t="s">
        <v>5</v>
      </c>
      <c r="J7" s="190"/>
      <c r="K7" s="191"/>
      <c r="L7" s="165"/>
      <c r="M7" s="166"/>
      <c r="N7" s="166"/>
      <c r="O7" s="14"/>
    </row>
    <row r="8" spans="1:15" ht="26.25" customHeight="1" x14ac:dyDescent="0.35">
      <c r="A8" s="12" t="s">
        <v>9</v>
      </c>
      <c r="B8" s="198">
        <f>((B6/B7)-1)*100</f>
        <v>0.20274213862236934</v>
      </c>
      <c r="C8" s="199"/>
      <c r="D8" s="187" t="s">
        <v>10</v>
      </c>
      <c r="E8" s="188"/>
      <c r="F8" s="15"/>
      <c r="G8" s="12" t="s">
        <v>9</v>
      </c>
      <c r="H8" s="153">
        <f>((H6/H7)-1)*100</f>
        <v>0.52001833499297767</v>
      </c>
      <c r="I8" s="189" t="s">
        <v>10</v>
      </c>
      <c r="J8" s="190"/>
      <c r="K8" s="191"/>
      <c r="L8" s="165"/>
      <c r="M8" s="166"/>
      <c r="N8" s="166"/>
      <c r="O8" s="14"/>
    </row>
    <row r="9" spans="1:15" ht="26.25" customHeight="1" x14ac:dyDescent="0.35">
      <c r="A9" s="12" t="s">
        <v>11</v>
      </c>
      <c r="B9" s="198">
        <f>B6-B7</f>
        <v>1.9800000000000182</v>
      </c>
      <c r="C9" s="199">
        <f>B6-B7</f>
        <v>1.9800000000000182</v>
      </c>
      <c r="D9" s="187" t="s">
        <v>5</v>
      </c>
      <c r="E9" s="188"/>
      <c r="F9" s="15"/>
      <c r="G9" s="12" t="s">
        <v>11</v>
      </c>
      <c r="H9" s="153">
        <f>H6-H7</f>
        <v>6.5800000000001546</v>
      </c>
      <c r="I9" s="189" t="s">
        <v>5</v>
      </c>
      <c r="J9" s="190"/>
      <c r="K9" s="191"/>
      <c r="L9" s="165"/>
      <c r="M9" s="166"/>
      <c r="N9" s="166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5"/>
      <c r="M10" s="166"/>
      <c r="N10" s="166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39</v>
      </c>
      <c r="I11" s="13" t="s">
        <v>15</v>
      </c>
      <c r="J11" s="20">
        <v>13</v>
      </c>
      <c r="K11" s="20">
        <f>J11+H11</f>
        <v>52</v>
      </c>
      <c r="L11" s="165"/>
      <c r="M11" s="166"/>
      <c r="N11" s="166"/>
      <c r="O11" s="14"/>
    </row>
    <row r="12" spans="1:15" ht="26.25" customHeight="1" x14ac:dyDescent="0.35">
      <c r="A12" s="12" t="s">
        <v>16</v>
      </c>
      <c r="B12" s="20">
        <v>54</v>
      </c>
      <c r="C12" s="13" t="s">
        <v>13</v>
      </c>
      <c r="D12" s="20">
        <v>1</v>
      </c>
      <c r="E12" s="20">
        <f>D12+B12</f>
        <v>55</v>
      </c>
      <c r="F12" s="22"/>
      <c r="G12" s="183" t="s">
        <v>17</v>
      </c>
      <c r="H12" s="183"/>
      <c r="I12" s="183"/>
      <c r="J12" s="184">
        <v>14</v>
      </c>
      <c r="K12" s="185"/>
      <c r="L12" s="165"/>
      <c r="M12" s="166"/>
      <c r="N12" s="166"/>
      <c r="O12" s="23"/>
    </row>
    <row r="13" spans="1:15" ht="26.25" customHeight="1" x14ac:dyDescent="0.35">
      <c r="A13" s="163" t="s">
        <v>18</v>
      </c>
      <c r="B13" s="164"/>
      <c r="C13" s="164"/>
      <c r="D13" s="164"/>
      <c r="E13" s="20">
        <v>3</v>
      </c>
      <c r="F13" s="22"/>
      <c r="G13" s="170" t="s">
        <v>19</v>
      </c>
      <c r="H13" s="170"/>
      <c r="I13" s="170"/>
      <c r="J13" s="171">
        <v>11</v>
      </c>
      <c r="K13" s="171"/>
      <c r="L13" s="165"/>
      <c r="M13" s="166"/>
      <c r="N13" s="166"/>
      <c r="O13" s="23"/>
    </row>
    <row r="14" spans="1:15" ht="26.25" customHeight="1" x14ac:dyDescent="0.35">
      <c r="A14" s="163" t="s">
        <v>20</v>
      </c>
      <c r="B14" s="164"/>
      <c r="C14" s="164"/>
      <c r="D14" s="164"/>
      <c r="E14" s="24">
        <v>8</v>
      </c>
      <c r="F14" s="25"/>
      <c r="G14" s="132"/>
      <c r="H14" s="132"/>
      <c r="I14" s="132"/>
      <c r="J14" s="132"/>
      <c r="K14" s="132"/>
      <c r="L14" s="165"/>
      <c r="M14" s="166"/>
      <c r="N14" s="166"/>
      <c r="O14" s="23"/>
    </row>
    <row r="15" spans="1:15" ht="53.25" customHeight="1" x14ac:dyDescent="0.35">
      <c r="A15" s="165"/>
      <c r="B15" s="166"/>
      <c r="C15" s="166"/>
      <c r="D15" s="166"/>
      <c r="E15" s="165"/>
      <c r="F15" s="166"/>
      <c r="G15" s="118"/>
      <c r="H15" s="118"/>
      <c r="I15" s="118"/>
      <c r="J15" s="118"/>
      <c r="K15" s="165"/>
      <c r="L15" s="166"/>
      <c r="M15" s="165"/>
      <c r="N15" s="166"/>
      <c r="O15" s="23"/>
    </row>
    <row r="16" spans="1:15" ht="53.25" customHeight="1" x14ac:dyDescent="0.35">
      <c r="A16" s="165"/>
      <c r="B16" s="166"/>
      <c r="C16" s="166"/>
      <c r="D16" s="166"/>
      <c r="E16" s="165"/>
      <c r="F16" s="166"/>
      <c r="G16" s="23"/>
      <c r="H16" s="23"/>
      <c r="I16" s="23"/>
      <c r="J16" s="165"/>
      <c r="K16" s="166"/>
      <c r="L16" s="165"/>
      <c r="M16" s="166"/>
      <c r="N16" s="166"/>
      <c r="O16" s="23"/>
    </row>
    <row r="17" spans="1:15" ht="75" customHeight="1" x14ac:dyDescent="0.35">
      <c r="A17" s="165"/>
      <c r="B17" s="166"/>
      <c r="C17" s="166"/>
      <c r="D17" s="166"/>
      <c r="E17" s="165"/>
      <c r="F17" s="166"/>
      <c r="G17" s="23"/>
      <c r="H17" s="23"/>
      <c r="I17" s="23"/>
      <c r="J17" s="165"/>
      <c r="K17" s="166"/>
      <c r="L17" s="165"/>
      <c r="M17" s="166"/>
      <c r="N17" s="166"/>
      <c r="O17" s="23"/>
    </row>
    <row r="18" spans="1:15" ht="133.5" customHeight="1" x14ac:dyDescent="0.35">
      <c r="A18" s="165"/>
      <c r="B18" s="166"/>
      <c r="C18" s="166"/>
      <c r="D18" s="166"/>
      <c r="E18" s="165"/>
      <c r="F18" s="166"/>
      <c r="G18" s="23"/>
      <c r="H18" s="23"/>
      <c r="I18" s="23"/>
      <c r="J18" s="165"/>
      <c r="K18" s="166"/>
      <c r="L18" s="165"/>
      <c r="M18" s="166"/>
      <c r="N18" s="166"/>
      <c r="O18" s="23"/>
    </row>
    <row r="19" spans="1:15" ht="54.75" customHeight="1" x14ac:dyDescent="0.25">
      <c r="A19" s="26" t="s">
        <v>322</v>
      </c>
      <c r="B19" s="167" t="s">
        <v>334</v>
      </c>
      <c r="C19" s="168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  <c r="O19" s="169"/>
    </row>
    <row r="20" spans="1:15" ht="54.75" customHeight="1" x14ac:dyDescent="0.25">
      <c r="A20" s="26" t="s">
        <v>340</v>
      </c>
      <c r="B20" s="167" t="s">
        <v>341</v>
      </c>
      <c r="C20" s="168"/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9"/>
    </row>
    <row r="21" spans="1:15" ht="45.75" customHeight="1" x14ac:dyDescent="0.25">
      <c r="A21" s="26" t="s">
        <v>332</v>
      </c>
      <c r="B21" s="167" t="s">
        <v>333</v>
      </c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9"/>
    </row>
    <row r="22" spans="1:15" ht="27" customHeight="1" x14ac:dyDescent="0.25">
      <c r="A22" s="26" t="s">
        <v>322</v>
      </c>
      <c r="B22" s="167" t="s">
        <v>323</v>
      </c>
      <c r="C22" s="168"/>
      <c r="D22" s="168"/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9"/>
    </row>
    <row r="23" spans="1:15" ht="30.75" customHeight="1" x14ac:dyDescent="0.25">
      <c r="A23" s="26" t="s">
        <v>21</v>
      </c>
      <c r="B23" s="172" t="s">
        <v>310</v>
      </c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4"/>
    </row>
    <row r="24" spans="1:15" ht="23.25" customHeight="1" x14ac:dyDescent="0.25">
      <c r="A24" s="162" t="s">
        <v>22</v>
      </c>
      <c r="B24" s="162"/>
      <c r="C24" s="162"/>
      <c r="D24" s="162"/>
      <c r="E24" s="162"/>
      <c r="F24" s="162" t="s">
        <v>23</v>
      </c>
      <c r="G24" s="162"/>
      <c r="H24" s="162"/>
      <c r="I24" s="162"/>
      <c r="J24" s="162"/>
      <c r="K24" s="162"/>
      <c r="L24" s="162"/>
      <c r="M24" s="162" t="s">
        <v>24</v>
      </c>
      <c r="N24" s="162"/>
      <c r="O24" s="162"/>
    </row>
  </sheetData>
  <mergeCells count="62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23:O23"/>
    <mergeCell ref="E16:F16"/>
    <mergeCell ref="J16:K16"/>
    <mergeCell ref="L16:N16"/>
    <mergeCell ref="A17:D17"/>
    <mergeCell ref="E17:F17"/>
    <mergeCell ref="J17:K17"/>
    <mergeCell ref="L17:N17"/>
    <mergeCell ref="M15:N15"/>
    <mergeCell ref="B22:O22"/>
    <mergeCell ref="A24:E24"/>
    <mergeCell ref="F24:L24"/>
    <mergeCell ref="M24:O24"/>
    <mergeCell ref="A14:D14"/>
    <mergeCell ref="A15:D15"/>
    <mergeCell ref="E15:F15"/>
    <mergeCell ref="A18:D18"/>
    <mergeCell ref="E18:F18"/>
    <mergeCell ref="J18:K18"/>
    <mergeCell ref="L18:N18"/>
    <mergeCell ref="A16:D16"/>
    <mergeCell ref="K15:L15"/>
    <mergeCell ref="L14:N14"/>
    <mergeCell ref="B21:O21"/>
    <mergeCell ref="B19:O19"/>
    <mergeCell ref="B20:O20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topLeftCell="A10" workbookViewId="0">
      <selection activeCell="O23" sqref="O23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200" t="s">
        <v>25</v>
      </c>
      <c r="B2" s="201"/>
      <c r="C2" s="201"/>
      <c r="D2" s="201"/>
      <c r="E2" s="201"/>
      <c r="F2" s="201"/>
      <c r="G2" s="201"/>
      <c r="H2" s="201"/>
      <c r="I2" s="202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203" t="s">
        <v>26</v>
      </c>
      <c r="B4" s="204"/>
      <c r="C4" s="204"/>
      <c r="D4" s="205"/>
      <c r="E4" s="75"/>
      <c r="F4" s="203" t="s">
        <v>27</v>
      </c>
      <c r="G4" s="204"/>
      <c r="H4" s="204"/>
      <c r="I4" s="205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155</v>
      </c>
      <c r="B6" s="111">
        <v>0.09</v>
      </c>
      <c r="C6" s="114">
        <v>12.5</v>
      </c>
      <c r="D6" s="113">
        <v>44121751</v>
      </c>
      <c r="E6" s="35"/>
      <c r="F6" s="83" t="s">
        <v>288</v>
      </c>
      <c r="G6" s="111">
        <v>4.84</v>
      </c>
      <c r="H6" s="115">
        <v>-4.91</v>
      </c>
      <c r="I6" s="113">
        <v>119145</v>
      </c>
    </row>
    <row r="7" spans="1:9" ht="20.100000000000001" customHeight="1" x14ac:dyDescent="0.25">
      <c r="A7" s="83" t="s">
        <v>134</v>
      </c>
      <c r="B7" s="111">
        <v>1.05</v>
      </c>
      <c r="C7" s="114">
        <v>5</v>
      </c>
      <c r="D7" s="113">
        <v>36060000</v>
      </c>
      <c r="E7" s="35"/>
      <c r="F7" s="83" t="s">
        <v>212</v>
      </c>
      <c r="G7" s="111">
        <v>1.4</v>
      </c>
      <c r="H7" s="115">
        <v>-4.1100000000000003</v>
      </c>
      <c r="I7" s="122">
        <v>4001000</v>
      </c>
    </row>
    <row r="8" spans="1:9" ht="20.100000000000001" customHeight="1" x14ac:dyDescent="0.25">
      <c r="A8" s="83" t="s">
        <v>278</v>
      </c>
      <c r="B8" s="111">
        <v>8.08</v>
      </c>
      <c r="C8" s="114">
        <v>4.9400000000000004</v>
      </c>
      <c r="D8" s="113">
        <v>566403</v>
      </c>
      <c r="E8" s="35"/>
      <c r="F8" s="83" t="s">
        <v>127</v>
      </c>
      <c r="G8" s="111">
        <v>2.7</v>
      </c>
      <c r="H8" s="115">
        <v>-2.88</v>
      </c>
      <c r="I8" s="122">
        <v>241000</v>
      </c>
    </row>
    <row r="9" spans="1:9" ht="20.100000000000001" customHeight="1" x14ac:dyDescent="0.25">
      <c r="A9" s="119" t="s">
        <v>125</v>
      </c>
      <c r="B9" s="120">
        <v>30.75</v>
      </c>
      <c r="C9" s="121">
        <v>4.91</v>
      </c>
      <c r="D9" s="122">
        <v>2557</v>
      </c>
      <c r="E9" s="35"/>
      <c r="F9" s="83" t="s">
        <v>203</v>
      </c>
      <c r="G9" s="111">
        <v>1.8</v>
      </c>
      <c r="H9" s="115">
        <v>-2.7</v>
      </c>
      <c r="I9" s="122">
        <v>40373</v>
      </c>
    </row>
    <row r="10" spans="1:9" ht="20.100000000000001" customHeight="1" x14ac:dyDescent="0.25">
      <c r="A10" s="119" t="s">
        <v>280</v>
      </c>
      <c r="B10" s="120">
        <v>0.94</v>
      </c>
      <c r="C10" s="121">
        <v>3.3</v>
      </c>
      <c r="D10" s="122">
        <v>101274</v>
      </c>
      <c r="E10" s="35"/>
      <c r="F10" s="83" t="s">
        <v>165</v>
      </c>
      <c r="G10" s="111">
        <v>1.9</v>
      </c>
      <c r="H10" s="115">
        <v>-2.56</v>
      </c>
      <c r="I10" s="122">
        <v>25344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206" t="s">
        <v>37</v>
      </c>
      <c r="B13" s="206"/>
      <c r="C13" s="206"/>
      <c r="D13" s="206"/>
      <c r="E13" s="76"/>
      <c r="F13" s="207" t="s">
        <v>38</v>
      </c>
      <c r="G13" s="207"/>
      <c r="H13" s="207"/>
      <c r="I13" s="207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3" t="s">
        <v>40</v>
      </c>
      <c r="B15" s="111">
        <v>0.38</v>
      </c>
      <c r="C15" s="112">
        <v>0</v>
      </c>
      <c r="D15" s="113">
        <v>120215469</v>
      </c>
      <c r="E15" s="49"/>
      <c r="F15" s="83" t="s">
        <v>315</v>
      </c>
      <c r="G15" s="111">
        <v>1.7</v>
      </c>
      <c r="H15" s="112">
        <v>0</v>
      </c>
      <c r="I15" s="113">
        <v>198609463.91</v>
      </c>
    </row>
    <row r="16" spans="1:9" ht="20.100000000000001" customHeight="1" x14ac:dyDescent="0.25">
      <c r="A16" s="83" t="s">
        <v>315</v>
      </c>
      <c r="B16" s="111">
        <v>1.7</v>
      </c>
      <c r="C16" s="112">
        <v>0</v>
      </c>
      <c r="D16" s="113">
        <v>117069515</v>
      </c>
      <c r="E16" s="49"/>
      <c r="F16" s="83" t="s">
        <v>43</v>
      </c>
      <c r="G16" s="111">
        <v>3.42</v>
      </c>
      <c r="H16" s="112">
        <v>0.59</v>
      </c>
      <c r="I16" s="113">
        <v>142391126.28</v>
      </c>
    </row>
    <row r="17" spans="1:9" ht="20.100000000000001" customHeight="1" x14ac:dyDescent="0.25">
      <c r="A17" s="83" t="s">
        <v>58</v>
      </c>
      <c r="B17" s="111">
        <v>0.67</v>
      </c>
      <c r="C17" s="112">
        <v>1.52</v>
      </c>
      <c r="D17" s="113">
        <v>45165468</v>
      </c>
      <c r="E17" s="49"/>
      <c r="F17" s="83" t="s">
        <v>42</v>
      </c>
      <c r="G17" s="111">
        <v>5.0999999999999996</v>
      </c>
      <c r="H17" s="112">
        <v>0.39</v>
      </c>
      <c r="I17" s="113">
        <v>104227496.61</v>
      </c>
    </row>
    <row r="18" spans="1:9" ht="20.100000000000001" customHeight="1" x14ac:dyDescent="0.25">
      <c r="A18" s="83" t="s">
        <v>155</v>
      </c>
      <c r="B18" s="111">
        <v>0.09</v>
      </c>
      <c r="C18" s="112">
        <v>12.5</v>
      </c>
      <c r="D18" s="113">
        <v>44121751</v>
      </c>
      <c r="E18" s="49"/>
      <c r="F18" s="83" t="s">
        <v>72</v>
      </c>
      <c r="G18" s="111">
        <v>16</v>
      </c>
      <c r="H18" s="112">
        <v>1.46</v>
      </c>
      <c r="I18" s="113">
        <v>87079003.620000005</v>
      </c>
    </row>
    <row r="19" spans="1:9" ht="20.100000000000001" customHeight="1" x14ac:dyDescent="0.25">
      <c r="A19" s="83" t="s">
        <v>43</v>
      </c>
      <c r="B19" s="111">
        <v>3.42</v>
      </c>
      <c r="C19" s="112">
        <v>0.59</v>
      </c>
      <c r="D19" s="113">
        <v>41791212</v>
      </c>
      <c r="E19" s="49"/>
      <c r="F19" s="83" t="s">
        <v>40</v>
      </c>
      <c r="G19" s="111">
        <v>0.38</v>
      </c>
      <c r="H19" s="112">
        <v>0</v>
      </c>
      <c r="I19" s="113">
        <v>45671878.219999999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2"/>
  <sheetViews>
    <sheetView rightToLeft="1" topLeftCell="A70" zoomScale="110" zoomScaleNormal="110" workbookViewId="0">
      <selection activeCell="B78" sqref="B78:C78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7.25" customHeight="1" x14ac:dyDescent="0.25">
      <c r="A1" s="77"/>
      <c r="B1" s="210" t="s">
        <v>347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</row>
    <row r="2" spans="1:15" ht="31.5" customHeight="1" x14ac:dyDescent="0.25">
      <c r="A2" s="77"/>
      <c r="B2" s="78" t="s">
        <v>44</v>
      </c>
      <c r="C2" s="79" t="s">
        <v>45</v>
      </c>
      <c r="D2" s="79" t="s">
        <v>46</v>
      </c>
      <c r="E2" s="79" t="s">
        <v>47</v>
      </c>
      <c r="F2" s="79" t="s">
        <v>48</v>
      </c>
      <c r="G2" s="79" t="s">
        <v>49</v>
      </c>
      <c r="H2" s="79" t="s">
        <v>50</v>
      </c>
      <c r="I2" s="79" t="s">
        <v>51</v>
      </c>
      <c r="J2" s="80" t="s">
        <v>52</v>
      </c>
      <c r="K2" s="81" t="s">
        <v>32</v>
      </c>
      <c r="L2" s="82" t="s">
        <v>53</v>
      </c>
      <c r="M2" s="82" t="s">
        <v>54</v>
      </c>
      <c r="N2" s="79" t="s">
        <v>55</v>
      </c>
    </row>
    <row r="3" spans="1:15" ht="12.6" customHeight="1" x14ac:dyDescent="0.25">
      <c r="A3" s="77"/>
      <c r="B3" s="211" t="s">
        <v>56</v>
      </c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3"/>
    </row>
    <row r="4" spans="1:15" ht="12.6" customHeight="1" x14ac:dyDescent="0.25">
      <c r="A4" s="77"/>
      <c r="B4" s="83" t="s">
        <v>291</v>
      </c>
      <c r="C4" s="83" t="s">
        <v>292</v>
      </c>
      <c r="D4" s="104">
        <v>0.24</v>
      </c>
      <c r="E4" s="97">
        <v>0.24</v>
      </c>
      <c r="F4" s="97">
        <v>0.24</v>
      </c>
      <c r="G4" s="97">
        <v>0.24</v>
      </c>
      <c r="H4" s="97">
        <v>0.24</v>
      </c>
      <c r="I4" s="97">
        <v>0.24</v>
      </c>
      <c r="J4" s="97">
        <v>0.24</v>
      </c>
      <c r="K4" s="98">
        <v>0</v>
      </c>
      <c r="L4" s="110">
        <v>10</v>
      </c>
      <c r="M4" s="99">
        <v>27075886</v>
      </c>
      <c r="N4" s="100">
        <v>6498212.6399999997</v>
      </c>
      <c r="O4"/>
    </row>
    <row r="5" spans="1:15" ht="12.6" customHeight="1" x14ac:dyDescent="0.25">
      <c r="A5" s="77"/>
      <c r="B5" s="83" t="s">
        <v>43</v>
      </c>
      <c r="C5" s="83" t="s">
        <v>57</v>
      </c>
      <c r="D5" s="84">
        <v>3.4</v>
      </c>
      <c r="E5" s="97">
        <v>3.44</v>
      </c>
      <c r="F5" s="97">
        <v>3.39</v>
      </c>
      <c r="G5" s="97">
        <v>3.41</v>
      </c>
      <c r="H5" s="97">
        <v>3.41</v>
      </c>
      <c r="I5" s="97">
        <v>3.42</v>
      </c>
      <c r="J5" s="97">
        <v>3.4</v>
      </c>
      <c r="K5" s="98">
        <v>0.59</v>
      </c>
      <c r="L5" s="110">
        <v>139</v>
      </c>
      <c r="M5" s="99">
        <v>41791212</v>
      </c>
      <c r="N5" s="100">
        <v>142391126.28</v>
      </c>
      <c r="O5"/>
    </row>
    <row r="6" spans="1:15" ht="12.6" customHeight="1" x14ac:dyDescent="0.25">
      <c r="A6" s="77"/>
      <c r="B6" s="83" t="s">
        <v>58</v>
      </c>
      <c r="C6" s="83" t="s">
        <v>59</v>
      </c>
      <c r="D6" s="84">
        <v>0.66</v>
      </c>
      <c r="E6" s="97">
        <v>0.67</v>
      </c>
      <c r="F6" s="97">
        <v>0.66</v>
      </c>
      <c r="G6" s="97">
        <v>0.67</v>
      </c>
      <c r="H6" s="97">
        <v>0.66</v>
      </c>
      <c r="I6" s="97">
        <v>0.67</v>
      </c>
      <c r="J6" s="97">
        <v>0.66</v>
      </c>
      <c r="K6" s="98">
        <v>1.52</v>
      </c>
      <c r="L6" s="110">
        <v>35</v>
      </c>
      <c r="M6" s="99">
        <v>45165468</v>
      </c>
      <c r="N6" s="100">
        <v>30153995.219999999</v>
      </c>
      <c r="O6"/>
    </row>
    <row r="7" spans="1:15" ht="12.6" customHeight="1" x14ac:dyDescent="0.25">
      <c r="A7" s="77"/>
      <c r="B7" s="83" t="s">
        <v>60</v>
      </c>
      <c r="C7" s="83" t="s">
        <v>61</v>
      </c>
      <c r="D7" s="97">
        <v>0.22</v>
      </c>
      <c r="E7" s="97">
        <v>0.22</v>
      </c>
      <c r="F7" s="97">
        <v>0.22</v>
      </c>
      <c r="G7" s="97">
        <v>0.22</v>
      </c>
      <c r="H7" s="97">
        <v>0.22</v>
      </c>
      <c r="I7" s="97">
        <v>0.22</v>
      </c>
      <c r="J7" s="97">
        <v>0.22</v>
      </c>
      <c r="K7" s="98">
        <v>0</v>
      </c>
      <c r="L7" s="110">
        <v>3</v>
      </c>
      <c r="M7" s="99">
        <v>4704737</v>
      </c>
      <c r="N7" s="100">
        <v>1035042.14</v>
      </c>
      <c r="O7"/>
    </row>
    <row r="8" spans="1:15" ht="12.6" customHeight="1" x14ac:dyDescent="0.25">
      <c r="A8" s="77"/>
      <c r="B8" s="83" t="s">
        <v>157</v>
      </c>
      <c r="C8" s="83" t="s">
        <v>158</v>
      </c>
      <c r="D8" s="97">
        <v>0.25</v>
      </c>
      <c r="E8" s="97">
        <v>0.25</v>
      </c>
      <c r="F8" s="97">
        <v>0.25</v>
      </c>
      <c r="G8" s="97">
        <v>0.25</v>
      </c>
      <c r="H8" s="97">
        <v>0.25</v>
      </c>
      <c r="I8" s="97">
        <v>0.25</v>
      </c>
      <c r="J8" s="97">
        <v>0.25</v>
      </c>
      <c r="K8" s="98">
        <v>0</v>
      </c>
      <c r="L8" s="143">
        <v>1</v>
      </c>
      <c r="M8" s="99">
        <v>25000</v>
      </c>
      <c r="N8" s="100">
        <v>6250</v>
      </c>
      <c r="O8"/>
    </row>
    <row r="9" spans="1:15" ht="12.6" customHeight="1" x14ac:dyDescent="0.25">
      <c r="A9" s="77"/>
      <c r="B9" s="83" t="s">
        <v>40</v>
      </c>
      <c r="C9" s="83" t="s">
        <v>62</v>
      </c>
      <c r="D9" s="84">
        <v>0.38</v>
      </c>
      <c r="E9" s="97">
        <v>0.38</v>
      </c>
      <c r="F9" s="97">
        <v>0.37</v>
      </c>
      <c r="G9" s="97">
        <v>0.38</v>
      </c>
      <c r="H9" s="97">
        <v>0.37</v>
      </c>
      <c r="I9" s="97">
        <v>0.38</v>
      </c>
      <c r="J9" s="97">
        <v>0.38</v>
      </c>
      <c r="K9" s="98">
        <v>0</v>
      </c>
      <c r="L9" s="110">
        <v>37</v>
      </c>
      <c r="M9" s="99">
        <v>120215469</v>
      </c>
      <c r="N9" s="100">
        <v>45671878.219999999</v>
      </c>
      <c r="O9"/>
    </row>
    <row r="10" spans="1:15" ht="12.6" customHeight="1" x14ac:dyDescent="0.25">
      <c r="A10" s="77"/>
      <c r="B10" s="83" t="s">
        <v>63</v>
      </c>
      <c r="C10" s="83" t="s">
        <v>64</v>
      </c>
      <c r="D10" s="104">
        <v>0.21</v>
      </c>
      <c r="E10" s="97">
        <v>0.21</v>
      </c>
      <c r="F10" s="97">
        <v>0.21</v>
      </c>
      <c r="G10" s="97">
        <v>0.21</v>
      </c>
      <c r="H10" s="97">
        <v>0.21</v>
      </c>
      <c r="I10" s="97">
        <v>0.21</v>
      </c>
      <c r="J10" s="97">
        <v>0.21</v>
      </c>
      <c r="K10" s="98">
        <v>0</v>
      </c>
      <c r="L10" s="110">
        <v>6</v>
      </c>
      <c r="M10" s="99">
        <v>28000160</v>
      </c>
      <c r="N10" s="100">
        <v>5880033.5999999996</v>
      </c>
      <c r="O10"/>
    </row>
    <row r="11" spans="1:15" ht="12.6" customHeight="1" x14ac:dyDescent="0.25">
      <c r="A11" s="77"/>
      <c r="B11" s="83" t="s">
        <v>65</v>
      </c>
      <c r="C11" s="83" t="s">
        <v>66</v>
      </c>
      <c r="D11" s="84">
        <v>1.01</v>
      </c>
      <c r="E11" s="97">
        <v>1.01</v>
      </c>
      <c r="F11" s="97">
        <v>1</v>
      </c>
      <c r="G11" s="97">
        <v>1</v>
      </c>
      <c r="H11" s="97">
        <v>1.01</v>
      </c>
      <c r="I11" s="97">
        <v>1.01</v>
      </c>
      <c r="J11" s="97">
        <v>1.01</v>
      </c>
      <c r="K11" s="98">
        <v>0</v>
      </c>
      <c r="L11" s="110">
        <v>7</v>
      </c>
      <c r="M11" s="99">
        <v>1054664</v>
      </c>
      <c r="N11" s="100">
        <v>1055210.6399999999</v>
      </c>
      <c r="O11"/>
    </row>
    <row r="12" spans="1:15" ht="12.6" customHeight="1" x14ac:dyDescent="0.25">
      <c r="A12" s="77"/>
      <c r="B12" s="83" t="s">
        <v>155</v>
      </c>
      <c r="C12" s="83" t="s">
        <v>156</v>
      </c>
      <c r="D12" s="84">
        <v>0.09</v>
      </c>
      <c r="E12" s="97">
        <v>0.09</v>
      </c>
      <c r="F12" s="97">
        <v>0.09</v>
      </c>
      <c r="G12" s="97">
        <v>0.09</v>
      </c>
      <c r="H12" s="97">
        <v>0.08</v>
      </c>
      <c r="I12" s="97">
        <v>0.09</v>
      </c>
      <c r="J12" s="97">
        <v>0.08</v>
      </c>
      <c r="K12" s="98">
        <v>12.5</v>
      </c>
      <c r="L12" s="110">
        <v>12</v>
      </c>
      <c r="M12" s="99">
        <v>44121751</v>
      </c>
      <c r="N12" s="100">
        <v>3970957.59</v>
      </c>
      <c r="O12"/>
    </row>
    <row r="13" spans="1:15" ht="12.6" customHeight="1" x14ac:dyDescent="0.25">
      <c r="A13" s="77"/>
      <c r="B13" s="83" t="s">
        <v>293</v>
      </c>
      <c r="C13" s="83" t="s">
        <v>294</v>
      </c>
      <c r="D13" s="84">
        <v>0.14000000000000001</v>
      </c>
      <c r="E13" s="97">
        <v>0.14000000000000001</v>
      </c>
      <c r="F13" s="97">
        <v>0.14000000000000001</v>
      </c>
      <c r="G13" s="97">
        <v>0.14000000000000001</v>
      </c>
      <c r="H13" s="97">
        <v>0.14000000000000001</v>
      </c>
      <c r="I13" s="97">
        <v>0.14000000000000001</v>
      </c>
      <c r="J13" s="97">
        <v>0.14000000000000001</v>
      </c>
      <c r="K13" s="98">
        <v>0</v>
      </c>
      <c r="L13" s="110">
        <v>3</v>
      </c>
      <c r="M13" s="99">
        <v>10000000</v>
      </c>
      <c r="N13" s="100">
        <v>1400000</v>
      </c>
      <c r="O13"/>
    </row>
    <row r="14" spans="1:15" ht="12.6" customHeight="1" x14ac:dyDescent="0.25">
      <c r="A14" s="77"/>
      <c r="B14" s="83" t="s">
        <v>315</v>
      </c>
      <c r="C14" s="83" t="s">
        <v>316</v>
      </c>
      <c r="D14" s="97">
        <v>1.7</v>
      </c>
      <c r="E14" s="97">
        <v>1.71</v>
      </c>
      <c r="F14" s="97">
        <v>1.68</v>
      </c>
      <c r="G14" s="97">
        <v>1.7</v>
      </c>
      <c r="H14" s="97">
        <v>1.7</v>
      </c>
      <c r="I14" s="97">
        <v>1.7</v>
      </c>
      <c r="J14" s="97">
        <v>1.7</v>
      </c>
      <c r="K14" s="98">
        <v>0</v>
      </c>
      <c r="L14" s="110">
        <v>230</v>
      </c>
      <c r="M14" s="99">
        <v>117069515</v>
      </c>
      <c r="N14" s="100">
        <v>198609463.91</v>
      </c>
      <c r="O14"/>
    </row>
    <row r="15" spans="1:15" ht="12.6" customHeight="1" x14ac:dyDescent="0.25">
      <c r="A15" s="77"/>
      <c r="B15" s="83" t="s">
        <v>280</v>
      </c>
      <c r="C15" s="106" t="s">
        <v>281</v>
      </c>
      <c r="D15" s="97">
        <v>0.94</v>
      </c>
      <c r="E15" s="129">
        <v>0.94</v>
      </c>
      <c r="F15" s="129">
        <v>0.94</v>
      </c>
      <c r="G15" s="129">
        <v>0.94</v>
      </c>
      <c r="H15" s="129">
        <v>0.91</v>
      </c>
      <c r="I15" s="129">
        <v>0.94</v>
      </c>
      <c r="J15" s="129">
        <v>0.91</v>
      </c>
      <c r="K15" s="138">
        <v>3.3</v>
      </c>
      <c r="L15" s="143">
        <v>2</v>
      </c>
      <c r="M15" s="139">
        <v>101274</v>
      </c>
      <c r="N15" s="140">
        <v>95197.56</v>
      </c>
      <c r="O15"/>
    </row>
    <row r="16" spans="1:15" ht="12.6" customHeight="1" x14ac:dyDescent="0.25">
      <c r="A16" s="77"/>
      <c r="B16" s="83" t="s">
        <v>42</v>
      </c>
      <c r="C16" s="83" t="s">
        <v>67</v>
      </c>
      <c r="D16" s="84">
        <v>5.08</v>
      </c>
      <c r="E16" s="97">
        <v>5.0999999999999996</v>
      </c>
      <c r="F16" s="97">
        <v>5.08</v>
      </c>
      <c r="G16" s="97">
        <v>5.0999999999999996</v>
      </c>
      <c r="H16" s="97">
        <v>5.0999999999999996</v>
      </c>
      <c r="I16" s="97">
        <v>5.0999999999999996</v>
      </c>
      <c r="J16" s="97">
        <v>5.08</v>
      </c>
      <c r="K16" s="98">
        <v>0.39</v>
      </c>
      <c r="L16" s="110">
        <v>85</v>
      </c>
      <c r="M16" s="99">
        <v>20440133</v>
      </c>
      <c r="N16" s="100">
        <v>104227496.61</v>
      </c>
      <c r="O16"/>
    </row>
    <row r="17" spans="1:15" ht="12.6" customHeight="1" x14ac:dyDescent="0.25">
      <c r="A17" s="77"/>
      <c r="B17" s="83" t="s">
        <v>36</v>
      </c>
      <c r="C17" s="83" t="s">
        <v>131</v>
      </c>
      <c r="D17" s="84">
        <v>0.2</v>
      </c>
      <c r="E17" s="97">
        <v>0.2</v>
      </c>
      <c r="F17" s="97">
        <v>0.2</v>
      </c>
      <c r="G17" s="97">
        <v>0.2</v>
      </c>
      <c r="H17" s="97">
        <v>0.2</v>
      </c>
      <c r="I17" s="97">
        <v>0.2</v>
      </c>
      <c r="J17" s="97">
        <v>0.2</v>
      </c>
      <c r="K17" s="98">
        <v>0</v>
      </c>
      <c r="L17" s="143">
        <v>7</v>
      </c>
      <c r="M17" s="99">
        <v>3561916</v>
      </c>
      <c r="N17" s="100">
        <v>712383.2</v>
      </c>
      <c r="O17"/>
    </row>
    <row r="18" spans="1:15" ht="12.6" customHeight="1" x14ac:dyDescent="0.25">
      <c r="A18" s="77"/>
      <c r="B18" s="83" t="s">
        <v>68</v>
      </c>
      <c r="C18" s="83" t="s">
        <v>69</v>
      </c>
      <c r="D18" s="97">
        <v>0.67</v>
      </c>
      <c r="E18" s="129">
        <v>0.67</v>
      </c>
      <c r="F18" s="129">
        <v>0.67</v>
      </c>
      <c r="G18" s="129">
        <v>0.67</v>
      </c>
      <c r="H18" s="129">
        <v>0.67</v>
      </c>
      <c r="I18" s="129">
        <v>0.67</v>
      </c>
      <c r="J18" s="129">
        <v>0.67</v>
      </c>
      <c r="K18" s="138">
        <v>0</v>
      </c>
      <c r="L18" s="143">
        <v>4</v>
      </c>
      <c r="M18" s="139">
        <v>31882</v>
      </c>
      <c r="N18" s="140">
        <v>21360.94</v>
      </c>
      <c r="O18"/>
    </row>
    <row r="19" spans="1:15" ht="12.6" customHeight="1" x14ac:dyDescent="0.25">
      <c r="A19" s="77"/>
      <c r="B19" s="83" t="s">
        <v>132</v>
      </c>
      <c r="C19" s="83" t="s">
        <v>133</v>
      </c>
      <c r="D19" s="51">
        <v>0.05</v>
      </c>
      <c r="E19" s="97">
        <v>0.05</v>
      </c>
      <c r="F19" s="97">
        <v>0.05</v>
      </c>
      <c r="G19" s="97">
        <v>0.05</v>
      </c>
      <c r="H19" s="97">
        <v>0.05</v>
      </c>
      <c r="I19" s="97">
        <v>0.05</v>
      </c>
      <c r="J19" s="97">
        <v>0.05</v>
      </c>
      <c r="K19" s="98">
        <v>0</v>
      </c>
      <c r="L19" s="143">
        <v>2</v>
      </c>
      <c r="M19" s="99">
        <v>775</v>
      </c>
      <c r="N19" s="100">
        <v>38.75</v>
      </c>
      <c r="O19"/>
    </row>
    <row r="20" spans="1:15" ht="12.6" customHeight="1" x14ac:dyDescent="0.25">
      <c r="A20" s="77"/>
      <c r="B20" s="225" t="s">
        <v>70</v>
      </c>
      <c r="C20" s="226"/>
      <c r="D20" s="117"/>
      <c r="E20" s="117"/>
      <c r="F20" s="117"/>
      <c r="G20" s="117"/>
      <c r="H20" s="117"/>
      <c r="I20" s="144"/>
      <c r="J20" s="117"/>
      <c r="K20" s="117"/>
      <c r="L20" s="85">
        <f>SUM(L4:L19)</f>
        <v>583</v>
      </c>
      <c r="M20" s="85">
        <f>SUM(M4:M19)</f>
        <v>463359842</v>
      </c>
      <c r="N20" s="85">
        <f>SUM(N4:N19)</f>
        <v>541728647.30000007</v>
      </c>
      <c r="O20"/>
    </row>
    <row r="21" spans="1:15" ht="12.6" customHeight="1" x14ac:dyDescent="0.25">
      <c r="A21" s="77"/>
      <c r="B21" s="211" t="s">
        <v>71</v>
      </c>
      <c r="C21" s="212"/>
      <c r="D21" s="212"/>
      <c r="E21" s="212"/>
      <c r="F21" s="212"/>
      <c r="G21" s="212"/>
      <c r="H21" s="212"/>
      <c r="I21" s="212"/>
      <c r="J21" s="212"/>
      <c r="K21" s="212"/>
      <c r="L21" s="212"/>
      <c r="M21" s="212"/>
      <c r="N21" s="213"/>
      <c r="O21"/>
    </row>
    <row r="22" spans="1:15" ht="12.6" customHeight="1" x14ac:dyDescent="0.25">
      <c r="A22" s="77"/>
      <c r="B22" s="83" t="s">
        <v>72</v>
      </c>
      <c r="C22" s="83" t="s">
        <v>73</v>
      </c>
      <c r="D22" s="84">
        <v>15.77</v>
      </c>
      <c r="E22" s="97">
        <v>16</v>
      </c>
      <c r="F22" s="97">
        <v>15.72</v>
      </c>
      <c r="G22" s="97">
        <v>15.79</v>
      </c>
      <c r="H22" s="97">
        <v>15.7</v>
      </c>
      <c r="I22" s="97">
        <v>16</v>
      </c>
      <c r="J22" s="97">
        <v>15.77</v>
      </c>
      <c r="K22" s="98">
        <v>1.46</v>
      </c>
      <c r="L22" s="110">
        <v>101</v>
      </c>
      <c r="M22" s="99">
        <v>5514268</v>
      </c>
      <c r="N22" s="100">
        <v>87079003.620000005</v>
      </c>
      <c r="O22"/>
    </row>
    <row r="23" spans="1:15" ht="12.6" customHeight="1" x14ac:dyDescent="0.25">
      <c r="A23" s="77"/>
      <c r="B23" s="83" t="s">
        <v>74</v>
      </c>
      <c r="C23" s="83" t="s">
        <v>75</v>
      </c>
      <c r="D23" s="84">
        <v>3.69</v>
      </c>
      <c r="E23" s="97">
        <v>3.69</v>
      </c>
      <c r="F23" s="97">
        <v>3.69</v>
      </c>
      <c r="G23" s="97">
        <v>3.69</v>
      </c>
      <c r="H23" s="97">
        <v>3.69</v>
      </c>
      <c r="I23" s="97">
        <v>3.69</v>
      </c>
      <c r="J23" s="97">
        <v>3.69</v>
      </c>
      <c r="K23" s="98">
        <v>0</v>
      </c>
      <c r="L23" s="110">
        <v>8</v>
      </c>
      <c r="M23" s="99">
        <v>400139</v>
      </c>
      <c r="N23" s="100">
        <v>1476512.91</v>
      </c>
      <c r="O23"/>
    </row>
    <row r="24" spans="1:15" ht="12.6" customHeight="1" x14ac:dyDescent="0.25">
      <c r="A24" s="77"/>
      <c r="B24" s="214" t="s">
        <v>76</v>
      </c>
      <c r="C24" s="215"/>
      <c r="D24" s="105"/>
      <c r="E24" s="105"/>
      <c r="F24" s="105"/>
      <c r="G24" s="105"/>
      <c r="H24" s="105"/>
      <c r="I24" s="144"/>
      <c r="J24" s="105"/>
      <c r="K24" s="105"/>
      <c r="L24" s="85">
        <f>SUM(L22:L23)</f>
        <v>109</v>
      </c>
      <c r="M24" s="85">
        <f>SUM(M22:M23)</f>
        <v>5914407</v>
      </c>
      <c r="N24" s="85">
        <f>SUM(N22:N23)</f>
        <v>88555516.530000001</v>
      </c>
    </row>
    <row r="25" spans="1:15" ht="12.6" customHeight="1" x14ac:dyDescent="0.25">
      <c r="A25" s="77"/>
      <c r="B25" s="211" t="s">
        <v>320</v>
      </c>
      <c r="C25" s="212"/>
      <c r="D25" s="212"/>
      <c r="E25" s="212"/>
      <c r="F25" s="212"/>
      <c r="G25" s="212"/>
      <c r="H25" s="212"/>
      <c r="I25" s="212"/>
      <c r="J25" s="212"/>
      <c r="K25" s="212"/>
      <c r="L25" s="212"/>
      <c r="M25" s="212"/>
      <c r="N25" s="213"/>
    </row>
    <row r="26" spans="1:15" ht="12.6" customHeight="1" x14ac:dyDescent="0.25">
      <c r="A26" s="77"/>
      <c r="B26" s="83" t="s">
        <v>318</v>
      </c>
      <c r="C26" s="83" t="s">
        <v>317</v>
      </c>
      <c r="D26" s="104">
        <v>0.93</v>
      </c>
      <c r="E26" s="97">
        <v>0.93</v>
      </c>
      <c r="F26" s="97">
        <v>0.92</v>
      </c>
      <c r="G26" s="97">
        <v>0.93</v>
      </c>
      <c r="H26" s="97">
        <v>0.91</v>
      </c>
      <c r="I26" s="97">
        <v>0.92</v>
      </c>
      <c r="J26" s="97">
        <v>0.91</v>
      </c>
      <c r="K26" s="98">
        <v>1.1000000000000001</v>
      </c>
      <c r="L26" s="110">
        <v>2</v>
      </c>
      <c r="M26" s="99">
        <v>42860</v>
      </c>
      <c r="N26" s="100">
        <v>39858.74</v>
      </c>
    </row>
    <row r="27" spans="1:15" ht="12.6" customHeight="1" x14ac:dyDescent="0.25">
      <c r="A27" s="77"/>
      <c r="B27" s="83" t="s">
        <v>78</v>
      </c>
      <c r="C27" s="83" t="s">
        <v>79</v>
      </c>
      <c r="D27" s="104">
        <v>0.76</v>
      </c>
      <c r="E27" s="97">
        <v>0.76</v>
      </c>
      <c r="F27" s="97">
        <v>0.76</v>
      </c>
      <c r="G27" s="97">
        <v>0.76</v>
      </c>
      <c r="H27" s="97">
        <v>0.77</v>
      </c>
      <c r="I27" s="97">
        <v>0.76</v>
      </c>
      <c r="J27" s="97">
        <v>0.77</v>
      </c>
      <c r="K27" s="98">
        <v>-1.3</v>
      </c>
      <c r="L27" s="110">
        <v>1</v>
      </c>
      <c r="M27" s="99">
        <v>1307</v>
      </c>
      <c r="N27" s="100">
        <v>993.32</v>
      </c>
    </row>
    <row r="28" spans="1:15" ht="12.6" customHeight="1" x14ac:dyDescent="0.25">
      <c r="A28" s="77"/>
      <c r="B28" s="214" t="s">
        <v>321</v>
      </c>
      <c r="C28" s="215"/>
      <c r="D28" s="131"/>
      <c r="E28" s="131"/>
      <c r="F28" s="131"/>
      <c r="G28" s="131"/>
      <c r="H28" s="131"/>
      <c r="I28" s="144"/>
      <c r="J28" s="131"/>
      <c r="K28" s="131"/>
      <c r="L28" s="85">
        <f>SUM(L26:L27)</f>
        <v>3</v>
      </c>
      <c r="M28" s="85">
        <f>SUM(M26:M27)</f>
        <v>44167</v>
      </c>
      <c r="N28" s="85">
        <f>SUM(N26:N27)</f>
        <v>40852.06</v>
      </c>
    </row>
    <row r="29" spans="1:15" ht="11.25" customHeight="1" x14ac:dyDescent="0.25">
      <c r="A29" s="77"/>
      <c r="B29" s="211" t="s">
        <v>82</v>
      </c>
      <c r="C29" s="212"/>
      <c r="D29" s="212"/>
      <c r="E29" s="212"/>
      <c r="F29" s="212"/>
      <c r="G29" s="212"/>
      <c r="H29" s="212"/>
      <c r="I29" s="212"/>
      <c r="J29" s="212"/>
      <c r="K29" s="212"/>
      <c r="L29" s="212"/>
      <c r="M29" s="212"/>
      <c r="N29" s="213"/>
    </row>
    <row r="30" spans="1:15" ht="12.6" customHeight="1" x14ac:dyDescent="0.25">
      <c r="A30" s="77"/>
      <c r="B30" s="83" t="s">
        <v>83</v>
      </c>
      <c r="C30" s="83" t="s">
        <v>84</v>
      </c>
      <c r="D30" s="97">
        <v>23.4</v>
      </c>
      <c r="E30" s="97">
        <v>23.45</v>
      </c>
      <c r="F30" s="97">
        <v>23.34</v>
      </c>
      <c r="G30" s="97">
        <v>23.38</v>
      </c>
      <c r="H30" s="97">
        <v>23.31</v>
      </c>
      <c r="I30" s="97">
        <v>23.35</v>
      </c>
      <c r="J30" s="97">
        <v>23.4</v>
      </c>
      <c r="K30" s="98">
        <v>-0.21</v>
      </c>
      <c r="L30" s="110">
        <v>13</v>
      </c>
      <c r="M30" s="99">
        <v>606402</v>
      </c>
      <c r="N30" s="100">
        <v>14175348.550000001</v>
      </c>
    </row>
    <row r="31" spans="1:15" ht="12.6" customHeight="1" x14ac:dyDescent="0.25">
      <c r="A31" s="77"/>
      <c r="B31" s="83" t="s">
        <v>35</v>
      </c>
      <c r="C31" s="83" t="s">
        <v>85</v>
      </c>
      <c r="D31" s="97">
        <v>4.3</v>
      </c>
      <c r="E31" s="97">
        <v>4.3</v>
      </c>
      <c r="F31" s="97">
        <v>4.3</v>
      </c>
      <c r="G31" s="97">
        <v>4.3</v>
      </c>
      <c r="H31" s="97">
        <v>4.3099999999999996</v>
      </c>
      <c r="I31" s="97">
        <v>4.3</v>
      </c>
      <c r="J31" s="97">
        <v>4.3099999999999996</v>
      </c>
      <c r="K31" s="98">
        <v>-0.23</v>
      </c>
      <c r="L31" s="143">
        <v>1</v>
      </c>
      <c r="M31" s="99">
        <v>2306</v>
      </c>
      <c r="N31" s="100">
        <v>9915.7999999999993</v>
      </c>
    </row>
    <row r="32" spans="1:15" ht="12.6" customHeight="1" x14ac:dyDescent="0.25">
      <c r="A32" s="77"/>
      <c r="B32" s="83" t="s">
        <v>86</v>
      </c>
      <c r="C32" s="83" t="s">
        <v>87</v>
      </c>
      <c r="D32" s="97">
        <v>7.23</v>
      </c>
      <c r="E32" s="97">
        <v>7.23</v>
      </c>
      <c r="F32" s="97">
        <v>7.23</v>
      </c>
      <c r="G32" s="97">
        <v>7.23</v>
      </c>
      <c r="H32" s="97">
        <v>7.23</v>
      </c>
      <c r="I32" s="97">
        <v>7.23</v>
      </c>
      <c r="J32" s="97">
        <v>7.23</v>
      </c>
      <c r="K32" s="98">
        <v>0</v>
      </c>
      <c r="L32" s="110">
        <v>1</v>
      </c>
      <c r="M32" s="99">
        <v>186439</v>
      </c>
      <c r="N32" s="100">
        <v>1347953.97</v>
      </c>
    </row>
    <row r="33" spans="1:15" ht="12.6" customHeight="1" x14ac:dyDescent="0.25">
      <c r="A33" s="77"/>
      <c r="B33" s="83" t="s">
        <v>88</v>
      </c>
      <c r="C33" s="83" t="s">
        <v>89</v>
      </c>
      <c r="D33" s="97">
        <v>3.26</v>
      </c>
      <c r="E33" s="97">
        <v>3.26</v>
      </c>
      <c r="F33" s="97">
        <v>3.26</v>
      </c>
      <c r="G33" s="97">
        <v>3.26</v>
      </c>
      <c r="H33" s="97">
        <v>3.27</v>
      </c>
      <c r="I33" s="97">
        <v>3.26</v>
      </c>
      <c r="J33" s="97">
        <v>3.26</v>
      </c>
      <c r="K33" s="98">
        <v>0</v>
      </c>
      <c r="L33" s="110">
        <v>5</v>
      </c>
      <c r="M33" s="99">
        <v>26315</v>
      </c>
      <c r="N33" s="100">
        <v>85786.9</v>
      </c>
    </row>
    <row r="34" spans="1:15" ht="12.6" customHeight="1" x14ac:dyDescent="0.25">
      <c r="A34" s="77"/>
      <c r="B34" s="214" t="s">
        <v>92</v>
      </c>
      <c r="C34" s="215"/>
      <c r="D34" s="105"/>
      <c r="E34" s="105"/>
      <c r="F34" s="105"/>
      <c r="G34" s="105"/>
      <c r="H34" s="105"/>
      <c r="I34" s="144"/>
      <c r="J34" s="105"/>
      <c r="K34" s="105"/>
      <c r="L34" s="85">
        <f>SUM(L30:L33)</f>
        <v>20</v>
      </c>
      <c r="M34" s="85">
        <f>SUM(M30:M33)</f>
        <v>821462</v>
      </c>
      <c r="N34" s="85">
        <f>SUM(N30:N33)</f>
        <v>15619005.220000003</v>
      </c>
    </row>
    <row r="35" spans="1:15" ht="10.5" customHeight="1" x14ac:dyDescent="0.25">
      <c r="A35" s="77"/>
      <c r="B35" s="211" t="s">
        <v>93</v>
      </c>
      <c r="C35" s="212"/>
      <c r="D35" s="212"/>
      <c r="E35" s="212"/>
      <c r="F35" s="212"/>
      <c r="G35" s="212"/>
      <c r="H35" s="212"/>
      <c r="I35" s="212"/>
      <c r="J35" s="212"/>
      <c r="K35" s="212"/>
      <c r="L35" s="212"/>
      <c r="M35" s="212"/>
      <c r="N35" s="213"/>
    </row>
    <row r="36" spans="1:15" ht="12.6" customHeight="1" x14ac:dyDescent="0.25">
      <c r="A36" s="77"/>
      <c r="B36" s="83" t="s">
        <v>94</v>
      </c>
      <c r="C36" s="83" t="s">
        <v>95</v>
      </c>
      <c r="D36" s="97">
        <v>6.02</v>
      </c>
      <c r="E36" s="97">
        <v>6.03</v>
      </c>
      <c r="F36" s="97">
        <v>5.96</v>
      </c>
      <c r="G36" s="97">
        <v>6.01</v>
      </c>
      <c r="H36" s="97">
        <v>5.98</v>
      </c>
      <c r="I36" s="97">
        <v>6</v>
      </c>
      <c r="J36" s="97">
        <v>6.02</v>
      </c>
      <c r="K36" s="98">
        <v>-0.33</v>
      </c>
      <c r="L36" s="110">
        <v>84</v>
      </c>
      <c r="M36" s="99">
        <v>7371309</v>
      </c>
      <c r="N36" s="100">
        <v>44274398.460000001</v>
      </c>
      <c r="O36"/>
    </row>
    <row r="37" spans="1:15" ht="12.6" customHeight="1" x14ac:dyDescent="0.25">
      <c r="A37" s="77"/>
      <c r="B37" s="83" t="s">
        <v>96</v>
      </c>
      <c r="C37" s="83" t="s">
        <v>97</v>
      </c>
      <c r="D37" s="129">
        <v>2.4500000000000002</v>
      </c>
      <c r="E37" s="97">
        <v>2.4500000000000002</v>
      </c>
      <c r="F37" s="97">
        <v>2.4500000000000002</v>
      </c>
      <c r="G37" s="97">
        <v>2.4500000000000002</v>
      </c>
      <c r="H37" s="97">
        <v>2.4500000000000002</v>
      </c>
      <c r="I37" s="97">
        <v>2.4500000000000002</v>
      </c>
      <c r="J37" s="97">
        <v>2.4500000000000002</v>
      </c>
      <c r="K37" s="98">
        <v>0</v>
      </c>
      <c r="L37" s="143">
        <v>2</v>
      </c>
      <c r="M37" s="99">
        <v>6500</v>
      </c>
      <c r="N37" s="100">
        <v>15925</v>
      </c>
      <c r="O37"/>
    </row>
    <row r="38" spans="1:15" ht="12.6" customHeight="1" x14ac:dyDescent="0.25">
      <c r="A38" s="77"/>
      <c r="B38" s="83" t="s">
        <v>163</v>
      </c>
      <c r="C38" s="83" t="s">
        <v>164</v>
      </c>
      <c r="D38" s="97">
        <v>18</v>
      </c>
      <c r="E38" s="97">
        <v>18</v>
      </c>
      <c r="F38" s="97">
        <v>18</v>
      </c>
      <c r="G38" s="97">
        <v>18</v>
      </c>
      <c r="H38" s="97">
        <v>18</v>
      </c>
      <c r="I38" s="97">
        <v>18</v>
      </c>
      <c r="J38" s="97">
        <v>18</v>
      </c>
      <c r="K38" s="98">
        <v>0</v>
      </c>
      <c r="L38" s="110">
        <v>8</v>
      </c>
      <c r="M38" s="99">
        <v>959541</v>
      </c>
      <c r="N38" s="100">
        <v>17271738</v>
      </c>
      <c r="O38"/>
    </row>
    <row r="39" spans="1:15" ht="12.6" customHeight="1" x14ac:dyDescent="0.25">
      <c r="A39" s="77"/>
      <c r="B39" s="83" t="s">
        <v>98</v>
      </c>
      <c r="C39" s="83" t="s">
        <v>99</v>
      </c>
      <c r="D39" s="129">
        <v>1.24</v>
      </c>
      <c r="E39" s="97">
        <v>1.24</v>
      </c>
      <c r="F39" s="97">
        <v>1.24</v>
      </c>
      <c r="G39" s="97">
        <v>1.24</v>
      </c>
      <c r="H39" s="97">
        <v>1.25</v>
      </c>
      <c r="I39" s="97">
        <v>1.24</v>
      </c>
      <c r="J39" s="97">
        <v>1.24</v>
      </c>
      <c r="K39" s="98">
        <v>0</v>
      </c>
      <c r="L39" s="143">
        <v>2</v>
      </c>
      <c r="M39" s="99">
        <v>81478</v>
      </c>
      <c r="N39" s="100">
        <v>101032.72</v>
      </c>
      <c r="O39"/>
    </row>
    <row r="40" spans="1:15" ht="12.6" customHeight="1" x14ac:dyDescent="0.25">
      <c r="A40" s="77"/>
      <c r="B40" s="83" t="s">
        <v>282</v>
      </c>
      <c r="C40" s="83" t="s">
        <v>283</v>
      </c>
      <c r="D40" s="97">
        <v>2.21</v>
      </c>
      <c r="E40" s="97">
        <v>2.2200000000000002</v>
      </c>
      <c r="F40" s="97">
        <v>2.2000000000000002</v>
      </c>
      <c r="G40" s="97">
        <v>2.21</v>
      </c>
      <c r="H40" s="97">
        <v>2.2000000000000002</v>
      </c>
      <c r="I40" s="97">
        <v>2.2200000000000002</v>
      </c>
      <c r="J40" s="97">
        <v>2.21</v>
      </c>
      <c r="K40" s="98">
        <v>0.45</v>
      </c>
      <c r="L40" s="110">
        <v>20</v>
      </c>
      <c r="M40" s="99">
        <v>6400478</v>
      </c>
      <c r="N40" s="100">
        <v>14137656.380000001</v>
      </c>
      <c r="O40"/>
    </row>
    <row r="41" spans="1:15" ht="12.6" customHeight="1" x14ac:dyDescent="0.25">
      <c r="A41" s="77"/>
      <c r="B41" s="83" t="s">
        <v>165</v>
      </c>
      <c r="C41" s="83" t="s">
        <v>166</v>
      </c>
      <c r="D41" s="97">
        <v>1.9</v>
      </c>
      <c r="E41" s="129">
        <v>1.9</v>
      </c>
      <c r="F41" s="129">
        <v>1.9</v>
      </c>
      <c r="G41" s="129">
        <v>1.9</v>
      </c>
      <c r="H41" s="129">
        <v>1.95</v>
      </c>
      <c r="I41" s="129">
        <v>1.9</v>
      </c>
      <c r="J41" s="129">
        <v>1.95</v>
      </c>
      <c r="K41" s="138">
        <v>-2.56</v>
      </c>
      <c r="L41" s="143">
        <v>1</v>
      </c>
      <c r="M41" s="139">
        <v>25344</v>
      </c>
      <c r="N41" s="140">
        <v>48153.599999999999</v>
      </c>
      <c r="O41"/>
    </row>
    <row r="42" spans="1:15" ht="12.6" customHeight="1" x14ac:dyDescent="0.25">
      <c r="A42" s="77"/>
      <c r="B42" s="83" t="s">
        <v>102</v>
      </c>
      <c r="C42" s="83" t="s">
        <v>103</v>
      </c>
      <c r="D42" s="97">
        <v>5.5</v>
      </c>
      <c r="E42" s="97">
        <v>5.5</v>
      </c>
      <c r="F42" s="97">
        <v>5.5</v>
      </c>
      <c r="G42" s="97">
        <v>5.5</v>
      </c>
      <c r="H42" s="97">
        <v>5.5</v>
      </c>
      <c r="I42" s="97">
        <v>5.5</v>
      </c>
      <c r="J42" s="97">
        <v>5.5</v>
      </c>
      <c r="K42" s="98">
        <v>0</v>
      </c>
      <c r="L42" s="110">
        <v>3</v>
      </c>
      <c r="M42" s="99">
        <v>2968</v>
      </c>
      <c r="N42" s="100">
        <v>16324</v>
      </c>
      <c r="O42"/>
    </row>
    <row r="43" spans="1:15" ht="15.75" customHeight="1" x14ac:dyDescent="0.25">
      <c r="A43" s="77"/>
      <c r="B43" s="214" t="s">
        <v>104</v>
      </c>
      <c r="C43" s="215"/>
      <c r="D43" s="135"/>
      <c r="E43" s="135"/>
      <c r="F43" s="135"/>
      <c r="G43" s="135"/>
      <c r="H43" s="135"/>
      <c r="I43" s="144"/>
      <c r="J43" s="135"/>
      <c r="K43" s="135"/>
      <c r="L43" s="85">
        <f>SUM(L36:L42)</f>
        <v>120</v>
      </c>
      <c r="M43" s="85">
        <f>SUM(M36:M42)</f>
        <v>14847618</v>
      </c>
      <c r="N43" s="85">
        <f>SUM(N36:N42)</f>
        <v>75865228.159999996</v>
      </c>
      <c r="O43"/>
    </row>
    <row r="44" spans="1:15" ht="17.25" customHeight="1" x14ac:dyDescent="0.25">
      <c r="A44" s="77"/>
      <c r="B44" s="210" t="s">
        <v>347</v>
      </c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</row>
    <row r="45" spans="1:15" ht="31.5" customHeight="1" x14ac:dyDescent="0.25">
      <c r="A45" s="77"/>
      <c r="B45" s="78" t="s">
        <v>44</v>
      </c>
      <c r="C45" s="79" t="s">
        <v>45</v>
      </c>
      <c r="D45" s="79" t="s">
        <v>46</v>
      </c>
      <c r="E45" s="79" t="s">
        <v>47</v>
      </c>
      <c r="F45" s="79" t="s">
        <v>48</v>
      </c>
      <c r="G45" s="79" t="s">
        <v>49</v>
      </c>
      <c r="H45" s="79" t="s">
        <v>50</v>
      </c>
      <c r="I45" s="79" t="s">
        <v>51</v>
      </c>
      <c r="J45" s="80" t="s">
        <v>52</v>
      </c>
      <c r="K45" s="81" t="s">
        <v>32</v>
      </c>
      <c r="L45" s="82" t="s">
        <v>53</v>
      </c>
      <c r="M45" s="82" t="s">
        <v>54</v>
      </c>
      <c r="N45" s="79" t="s">
        <v>55</v>
      </c>
    </row>
    <row r="46" spans="1:15" ht="12" customHeight="1" x14ac:dyDescent="0.25">
      <c r="A46" s="77"/>
      <c r="B46" s="211" t="s">
        <v>105</v>
      </c>
      <c r="C46" s="212"/>
      <c r="D46" s="212"/>
      <c r="E46" s="212"/>
      <c r="F46" s="212"/>
      <c r="G46" s="212"/>
      <c r="H46" s="212"/>
      <c r="I46" s="212"/>
      <c r="J46" s="212"/>
      <c r="K46" s="212"/>
      <c r="L46" s="212"/>
      <c r="M46" s="212"/>
      <c r="N46" s="213"/>
      <c r="O46"/>
    </row>
    <row r="47" spans="1:15" ht="12" customHeight="1" x14ac:dyDescent="0.25">
      <c r="A47" s="77"/>
      <c r="B47" s="50" t="s">
        <v>107</v>
      </c>
      <c r="C47" s="50" t="s">
        <v>108</v>
      </c>
      <c r="D47" s="97">
        <v>9</v>
      </c>
      <c r="E47" s="97">
        <v>9</v>
      </c>
      <c r="F47" s="97">
        <v>9</v>
      </c>
      <c r="G47" s="97">
        <v>9</v>
      </c>
      <c r="H47" s="97">
        <v>9.07</v>
      </c>
      <c r="I47" s="97">
        <v>9</v>
      </c>
      <c r="J47" s="97">
        <v>9</v>
      </c>
      <c r="K47" s="98">
        <v>0</v>
      </c>
      <c r="L47" s="143">
        <v>4</v>
      </c>
      <c r="M47" s="99">
        <v>7097</v>
      </c>
      <c r="N47" s="100">
        <v>63873</v>
      </c>
      <c r="O47"/>
    </row>
    <row r="48" spans="1:15" ht="12" customHeight="1" x14ac:dyDescent="0.25">
      <c r="A48" s="77"/>
      <c r="B48" s="214" t="s">
        <v>113</v>
      </c>
      <c r="C48" s="215"/>
      <c r="D48" s="219"/>
      <c r="E48" s="220"/>
      <c r="F48" s="220"/>
      <c r="G48" s="220"/>
      <c r="H48" s="220"/>
      <c r="I48" s="220"/>
      <c r="J48" s="220"/>
      <c r="K48" s="221"/>
      <c r="L48" s="85">
        <f>SUM(L47:L47)</f>
        <v>4</v>
      </c>
      <c r="M48" s="85">
        <f>SUM(M47:M47)</f>
        <v>7097</v>
      </c>
      <c r="N48" s="85">
        <f>SUM(N47:N47)</f>
        <v>63873</v>
      </c>
      <c r="O48"/>
    </row>
    <row r="49" spans="1:15" ht="15" customHeight="1" x14ac:dyDescent="0.25">
      <c r="A49" s="77"/>
      <c r="B49" s="227" t="s">
        <v>114</v>
      </c>
      <c r="C49" s="228"/>
      <c r="D49" s="228"/>
      <c r="E49" s="228"/>
      <c r="F49" s="228"/>
      <c r="G49" s="228"/>
      <c r="H49" s="228"/>
      <c r="I49" s="228"/>
      <c r="J49" s="228"/>
      <c r="K49" s="228"/>
      <c r="L49" s="228"/>
      <c r="M49" s="228"/>
      <c r="N49" s="229"/>
      <c r="O49"/>
    </row>
    <row r="50" spans="1:15" ht="15" customHeight="1" x14ac:dyDescent="0.25">
      <c r="A50" s="77"/>
      <c r="B50" s="83" t="s">
        <v>177</v>
      </c>
      <c r="C50" s="83" t="s">
        <v>178</v>
      </c>
      <c r="D50" s="97">
        <v>2.15</v>
      </c>
      <c r="E50" s="129">
        <v>2.15</v>
      </c>
      <c r="F50" s="129">
        <v>2.1</v>
      </c>
      <c r="G50" s="129">
        <v>2.1</v>
      </c>
      <c r="H50" s="129">
        <v>2.15</v>
      </c>
      <c r="I50" s="129">
        <v>2.1</v>
      </c>
      <c r="J50" s="129">
        <v>2.15</v>
      </c>
      <c r="K50" s="138">
        <v>-2.33</v>
      </c>
      <c r="L50" s="110">
        <v>6</v>
      </c>
      <c r="M50" s="139">
        <v>106159</v>
      </c>
      <c r="N50" s="140">
        <v>223045.19</v>
      </c>
      <c r="O50"/>
    </row>
    <row r="51" spans="1:15" ht="15" customHeight="1" x14ac:dyDescent="0.25">
      <c r="A51" s="77"/>
      <c r="B51" s="50" t="s">
        <v>278</v>
      </c>
      <c r="C51" s="50" t="s">
        <v>279</v>
      </c>
      <c r="D51" s="51">
        <v>7.7</v>
      </c>
      <c r="E51" s="97">
        <v>8.08</v>
      </c>
      <c r="F51" s="97">
        <v>7.7</v>
      </c>
      <c r="G51" s="97">
        <v>8.0399999999999991</v>
      </c>
      <c r="H51" s="97">
        <v>7.74</v>
      </c>
      <c r="I51" s="97">
        <v>8.08</v>
      </c>
      <c r="J51" s="97">
        <v>7.7</v>
      </c>
      <c r="K51" s="98">
        <v>4.9400000000000004</v>
      </c>
      <c r="L51" s="110">
        <v>22</v>
      </c>
      <c r="M51" s="99">
        <v>566403</v>
      </c>
      <c r="N51" s="100">
        <v>4553014.4000000004</v>
      </c>
      <c r="O51"/>
    </row>
    <row r="52" spans="1:15" ht="15" customHeight="1" x14ac:dyDescent="0.25">
      <c r="A52" s="77"/>
      <c r="B52" s="83" t="s">
        <v>115</v>
      </c>
      <c r="C52" s="83" t="s">
        <v>116</v>
      </c>
      <c r="D52" s="97">
        <v>4.45</v>
      </c>
      <c r="E52" s="129">
        <v>4.45</v>
      </c>
      <c r="F52" s="129">
        <v>4.45</v>
      </c>
      <c r="G52" s="129">
        <v>4.45</v>
      </c>
      <c r="H52" s="129">
        <v>4.45</v>
      </c>
      <c r="I52" s="129">
        <v>4.45</v>
      </c>
      <c r="J52" s="129">
        <v>4.45</v>
      </c>
      <c r="K52" s="138">
        <v>0</v>
      </c>
      <c r="L52" s="110">
        <v>2</v>
      </c>
      <c r="M52" s="139">
        <v>24410</v>
      </c>
      <c r="N52" s="140">
        <v>108624.5</v>
      </c>
      <c r="O52"/>
    </row>
    <row r="53" spans="1:15" ht="15" customHeight="1" x14ac:dyDescent="0.25">
      <c r="A53" s="77"/>
      <c r="B53" s="83" t="s">
        <v>173</v>
      </c>
      <c r="C53" s="83" t="s">
        <v>174</v>
      </c>
      <c r="D53" s="97">
        <v>0.36</v>
      </c>
      <c r="E53" s="129">
        <v>0.36</v>
      </c>
      <c r="F53" s="129">
        <v>0.36</v>
      </c>
      <c r="G53" s="129">
        <v>0.36</v>
      </c>
      <c r="H53" s="129">
        <v>0.36</v>
      </c>
      <c r="I53" s="129">
        <v>0.36</v>
      </c>
      <c r="J53" s="129">
        <v>0.36</v>
      </c>
      <c r="K53" s="138">
        <v>0</v>
      </c>
      <c r="L53" s="110">
        <v>1</v>
      </c>
      <c r="M53" s="139">
        <v>8283</v>
      </c>
      <c r="N53" s="140">
        <v>2981.88</v>
      </c>
      <c r="O53"/>
    </row>
    <row r="54" spans="1:15" ht="22.5" customHeight="1" x14ac:dyDescent="0.25">
      <c r="A54" s="77"/>
      <c r="B54" s="214" t="s">
        <v>117</v>
      </c>
      <c r="C54" s="215"/>
      <c r="D54" s="219"/>
      <c r="E54" s="220"/>
      <c r="F54" s="220"/>
      <c r="G54" s="220"/>
      <c r="H54" s="220"/>
      <c r="I54" s="220"/>
      <c r="J54" s="220"/>
      <c r="K54" s="221"/>
      <c r="L54" s="85">
        <f>SUM(L50:L53)</f>
        <v>31</v>
      </c>
      <c r="M54" s="85">
        <f>SUM(M50:M53)</f>
        <v>705255</v>
      </c>
      <c r="N54" s="85">
        <f>SUM(N50:N53)</f>
        <v>4887665.9700000007</v>
      </c>
    </row>
    <row r="55" spans="1:15" ht="23.25" customHeight="1" x14ac:dyDescent="0.25">
      <c r="A55" s="77"/>
      <c r="B55" s="208" t="s">
        <v>118</v>
      </c>
      <c r="C55" s="209"/>
      <c r="D55" s="86"/>
      <c r="E55" s="86"/>
      <c r="F55" s="86"/>
      <c r="G55" s="86"/>
      <c r="H55" s="86"/>
      <c r="I55" s="86"/>
      <c r="J55" s="86"/>
      <c r="K55" s="86"/>
      <c r="L55" s="87">
        <f>L54+L48+L43+L34+L28+L24+L20</f>
        <v>870</v>
      </c>
      <c r="M55" s="87">
        <f>M54+M48+M43+M34+M28+M24+M20</f>
        <v>485699848</v>
      </c>
      <c r="N55" s="87">
        <f>N54+N48+N43+N34+N28+N24+N20</f>
        <v>726760788.24000001</v>
      </c>
    </row>
    <row r="56" spans="1:15" ht="22.5" customHeight="1" x14ac:dyDescent="0.25">
      <c r="A56" s="77"/>
      <c r="B56" s="212" t="s">
        <v>348</v>
      </c>
      <c r="C56" s="212"/>
      <c r="D56" s="212"/>
      <c r="E56" s="212"/>
      <c r="F56" s="212"/>
      <c r="G56" s="212"/>
      <c r="H56" s="212"/>
      <c r="I56" s="212"/>
      <c r="J56" s="212"/>
      <c r="K56" s="212"/>
      <c r="L56" s="212"/>
      <c r="M56" s="212"/>
      <c r="N56" s="212"/>
    </row>
    <row r="57" spans="1:15" ht="39" customHeight="1" x14ac:dyDescent="0.25">
      <c r="A57" s="77"/>
      <c r="B57" s="78" t="s">
        <v>44</v>
      </c>
      <c r="C57" s="79" t="s">
        <v>45</v>
      </c>
      <c r="D57" s="79" t="s">
        <v>46</v>
      </c>
      <c r="E57" s="79" t="s">
        <v>47</v>
      </c>
      <c r="F57" s="79" t="s">
        <v>48</v>
      </c>
      <c r="G57" s="79" t="s">
        <v>49</v>
      </c>
      <c r="H57" s="79" t="s">
        <v>50</v>
      </c>
      <c r="I57" s="79" t="s">
        <v>51</v>
      </c>
      <c r="J57" s="80" t="s">
        <v>52</v>
      </c>
      <c r="K57" s="81" t="s">
        <v>32</v>
      </c>
      <c r="L57" s="82" t="s">
        <v>53</v>
      </c>
      <c r="M57" s="82" t="s">
        <v>54</v>
      </c>
      <c r="N57" s="79" t="s">
        <v>55</v>
      </c>
    </row>
    <row r="58" spans="1:15" ht="12.95" customHeight="1" x14ac:dyDescent="0.25">
      <c r="A58" s="77"/>
      <c r="B58" s="211" t="s">
        <v>56</v>
      </c>
      <c r="C58" s="212"/>
      <c r="D58" s="212"/>
      <c r="E58" s="212"/>
      <c r="F58" s="212"/>
      <c r="G58" s="212"/>
      <c r="H58" s="212"/>
      <c r="I58" s="212"/>
      <c r="J58" s="212"/>
      <c r="K58" s="212"/>
      <c r="L58" s="212"/>
      <c r="M58" s="212"/>
      <c r="N58" s="213"/>
    </row>
    <row r="59" spans="1:15" ht="12.95" customHeight="1" x14ac:dyDescent="0.25">
      <c r="A59" s="77"/>
      <c r="B59" s="50" t="s">
        <v>306</v>
      </c>
      <c r="C59" s="50" t="s">
        <v>307</v>
      </c>
      <c r="D59" s="97">
        <v>0.2</v>
      </c>
      <c r="E59" s="129">
        <v>0.2</v>
      </c>
      <c r="F59" s="129">
        <v>0.2</v>
      </c>
      <c r="G59" s="129">
        <v>0.2</v>
      </c>
      <c r="H59" s="129">
        <v>0.2</v>
      </c>
      <c r="I59" s="129">
        <v>0.2</v>
      </c>
      <c r="J59" s="129">
        <v>0.2</v>
      </c>
      <c r="K59" s="138">
        <v>0</v>
      </c>
      <c r="L59" s="143">
        <v>1</v>
      </c>
      <c r="M59" s="139">
        <v>3479</v>
      </c>
      <c r="N59" s="140">
        <v>695.8</v>
      </c>
    </row>
    <row r="60" spans="1:15" ht="16.5" customHeight="1" x14ac:dyDescent="0.25">
      <c r="A60" s="77"/>
      <c r="B60" s="50" t="s">
        <v>123</v>
      </c>
      <c r="C60" s="50" t="s">
        <v>124</v>
      </c>
      <c r="D60" s="97">
        <v>0.59</v>
      </c>
      <c r="E60" s="97">
        <v>0.6</v>
      </c>
      <c r="F60" s="97">
        <v>0.59</v>
      </c>
      <c r="G60" s="97">
        <v>0.6</v>
      </c>
      <c r="H60" s="97">
        <v>0.59</v>
      </c>
      <c r="I60" s="97">
        <v>0.6</v>
      </c>
      <c r="J60" s="97">
        <v>0.59</v>
      </c>
      <c r="K60" s="98">
        <v>1.69</v>
      </c>
      <c r="L60" s="110">
        <v>6</v>
      </c>
      <c r="M60" s="99">
        <v>11902324</v>
      </c>
      <c r="N60" s="100">
        <v>7114445.25</v>
      </c>
    </row>
    <row r="61" spans="1:15" ht="16.5" customHeight="1" x14ac:dyDescent="0.25">
      <c r="A61" s="77"/>
      <c r="B61" s="50" t="s">
        <v>191</v>
      </c>
      <c r="C61" s="50" t="s">
        <v>192</v>
      </c>
      <c r="D61" s="97">
        <v>0.31</v>
      </c>
      <c r="E61" s="97">
        <v>0.31</v>
      </c>
      <c r="F61" s="97">
        <v>0.31</v>
      </c>
      <c r="G61" s="97">
        <v>0.31</v>
      </c>
      <c r="H61" s="97">
        <v>0.31</v>
      </c>
      <c r="I61" s="97">
        <v>0.31</v>
      </c>
      <c r="J61" s="97">
        <v>0.31</v>
      </c>
      <c r="K61" s="98">
        <v>0</v>
      </c>
      <c r="L61" s="110">
        <v>1</v>
      </c>
      <c r="M61" s="99">
        <v>22445</v>
      </c>
      <c r="N61" s="100">
        <v>6957.95</v>
      </c>
    </row>
    <row r="62" spans="1:15" ht="12.95" customHeight="1" x14ac:dyDescent="0.25">
      <c r="A62" s="77"/>
      <c r="B62" s="214" t="s">
        <v>70</v>
      </c>
      <c r="C62" s="215"/>
      <c r="D62" s="88"/>
      <c r="E62" s="88"/>
      <c r="F62" s="88"/>
      <c r="G62" s="88"/>
      <c r="H62" s="88"/>
      <c r="I62" s="88"/>
      <c r="J62" s="88"/>
      <c r="K62" s="88"/>
      <c r="L62" s="85">
        <f>SUM(L59:L61)</f>
        <v>8</v>
      </c>
      <c r="M62" s="85">
        <f>SUM(M59:M61)</f>
        <v>11928248</v>
      </c>
      <c r="N62" s="85">
        <f>SUM(N59:N61)</f>
        <v>7122099</v>
      </c>
    </row>
    <row r="63" spans="1:15" ht="12.95" customHeight="1" x14ac:dyDescent="0.25">
      <c r="A63" s="77"/>
      <c r="B63" s="211" t="s">
        <v>77</v>
      </c>
      <c r="C63" s="212"/>
      <c r="D63" s="212"/>
      <c r="E63" s="212"/>
      <c r="F63" s="212"/>
      <c r="G63" s="212"/>
      <c r="H63" s="212"/>
      <c r="I63" s="212"/>
      <c r="J63" s="212"/>
      <c r="K63" s="212"/>
      <c r="L63" s="212"/>
      <c r="M63" s="212"/>
      <c r="N63" s="213"/>
    </row>
    <row r="64" spans="1:15" ht="13.5" customHeight="1" x14ac:dyDescent="0.25">
      <c r="A64" s="77"/>
      <c r="B64" s="50" t="s">
        <v>288</v>
      </c>
      <c r="C64" s="50" t="s">
        <v>289</v>
      </c>
      <c r="D64" s="97">
        <v>5.09</v>
      </c>
      <c r="E64" s="97">
        <v>5.09</v>
      </c>
      <c r="F64" s="97">
        <v>4.84</v>
      </c>
      <c r="G64" s="97">
        <v>4.9400000000000004</v>
      </c>
      <c r="H64" s="97">
        <v>5.09</v>
      </c>
      <c r="I64" s="97">
        <v>4.84</v>
      </c>
      <c r="J64" s="97">
        <v>5.09</v>
      </c>
      <c r="K64" s="98">
        <v>-4.91</v>
      </c>
      <c r="L64" s="110">
        <v>14</v>
      </c>
      <c r="M64" s="99">
        <v>119145</v>
      </c>
      <c r="N64" s="100">
        <v>588091.18000000005</v>
      </c>
    </row>
    <row r="65" spans="1:14" ht="12.95" customHeight="1" x14ac:dyDescent="0.25">
      <c r="A65" s="77"/>
      <c r="B65" s="214" t="s">
        <v>295</v>
      </c>
      <c r="C65" s="215"/>
      <c r="D65" s="88"/>
      <c r="E65" s="88"/>
      <c r="F65" s="88"/>
      <c r="G65" s="88"/>
      <c r="H65" s="88"/>
      <c r="I65" s="88"/>
      <c r="J65" s="88"/>
      <c r="K65" s="88"/>
      <c r="L65" s="85">
        <f>SUM(L64)</f>
        <v>14</v>
      </c>
      <c r="M65" s="85">
        <f>SUM(M64)</f>
        <v>119145</v>
      </c>
      <c r="N65" s="85">
        <f>SUM(N64)</f>
        <v>588091.18000000005</v>
      </c>
    </row>
    <row r="66" spans="1:14" ht="12.95" customHeight="1" x14ac:dyDescent="0.25">
      <c r="A66" s="77"/>
      <c r="B66" s="211" t="s">
        <v>82</v>
      </c>
      <c r="C66" s="212"/>
      <c r="D66" s="212"/>
      <c r="E66" s="212"/>
      <c r="F66" s="212"/>
      <c r="G66" s="212"/>
      <c r="H66" s="212"/>
      <c r="I66" s="212"/>
      <c r="J66" s="212"/>
      <c r="K66" s="212"/>
      <c r="L66" s="212"/>
      <c r="M66" s="212"/>
      <c r="N66" s="213"/>
    </row>
    <row r="67" spans="1:14" ht="12.95" customHeight="1" x14ac:dyDescent="0.25">
      <c r="A67" s="77"/>
      <c r="B67" s="50" t="s">
        <v>203</v>
      </c>
      <c r="C67" s="50" t="s">
        <v>204</v>
      </c>
      <c r="D67" s="51">
        <v>1.85</v>
      </c>
      <c r="E67" s="97">
        <v>1.85</v>
      </c>
      <c r="F67" s="97">
        <v>1.8</v>
      </c>
      <c r="G67" s="97">
        <v>1.81</v>
      </c>
      <c r="H67" s="97">
        <v>1.85</v>
      </c>
      <c r="I67" s="97">
        <v>1.8</v>
      </c>
      <c r="J67" s="97">
        <v>1.85</v>
      </c>
      <c r="K67" s="98">
        <v>-2.7</v>
      </c>
      <c r="L67" s="110">
        <v>3</v>
      </c>
      <c r="M67" s="99">
        <v>40373</v>
      </c>
      <c r="N67" s="100">
        <v>72940.05</v>
      </c>
    </row>
    <row r="68" spans="1:14" ht="12.95" customHeight="1" x14ac:dyDescent="0.25">
      <c r="A68" s="77"/>
      <c r="B68" s="214" t="s">
        <v>92</v>
      </c>
      <c r="C68" s="215"/>
      <c r="D68" s="88"/>
      <c r="E68" s="88"/>
      <c r="F68" s="88"/>
      <c r="G68" s="88"/>
      <c r="H68" s="88"/>
      <c r="I68" s="88"/>
      <c r="J68" s="88"/>
      <c r="K68" s="88"/>
      <c r="L68" s="85">
        <f>SUM(L67)</f>
        <v>3</v>
      </c>
      <c r="M68" s="85">
        <f>SUM(M67)</f>
        <v>40373</v>
      </c>
      <c r="N68" s="85">
        <f>SUM(N67)</f>
        <v>72940.05</v>
      </c>
    </row>
    <row r="69" spans="1:14" ht="12.95" customHeight="1" x14ac:dyDescent="0.25">
      <c r="A69" s="77"/>
      <c r="B69" s="211" t="s">
        <v>301</v>
      </c>
      <c r="C69" s="212"/>
      <c r="D69" s="212"/>
      <c r="E69" s="212"/>
      <c r="F69" s="212"/>
      <c r="G69" s="212"/>
      <c r="H69" s="212"/>
      <c r="I69" s="212"/>
      <c r="J69" s="212"/>
      <c r="K69" s="212"/>
      <c r="L69" s="212"/>
      <c r="M69" s="212"/>
      <c r="N69" s="213"/>
    </row>
    <row r="70" spans="1:14" ht="12.95" customHeight="1" x14ac:dyDescent="0.25">
      <c r="A70" s="77"/>
      <c r="B70" s="54" t="s">
        <v>328</v>
      </c>
      <c r="C70" s="54" t="s">
        <v>329</v>
      </c>
      <c r="D70" s="97">
        <v>0.69</v>
      </c>
      <c r="E70" s="97">
        <v>0.69</v>
      </c>
      <c r="F70" s="97">
        <v>0.69</v>
      </c>
      <c r="G70" s="97">
        <v>0.69</v>
      </c>
      <c r="H70" s="97">
        <v>0.69</v>
      </c>
      <c r="I70" s="97">
        <v>0.69</v>
      </c>
      <c r="J70" s="97">
        <v>0.69</v>
      </c>
      <c r="K70" s="98">
        <v>0</v>
      </c>
      <c r="L70" s="110">
        <v>2</v>
      </c>
      <c r="M70" s="99">
        <v>710000</v>
      </c>
      <c r="N70" s="100">
        <v>489900</v>
      </c>
    </row>
    <row r="71" spans="1:14" ht="12.95" customHeight="1" x14ac:dyDescent="0.25">
      <c r="A71" s="77"/>
      <c r="B71" s="214" t="s">
        <v>336</v>
      </c>
      <c r="C71" s="215"/>
      <c r="D71" s="88"/>
      <c r="E71" s="88"/>
      <c r="F71" s="88"/>
      <c r="G71" s="88"/>
      <c r="H71" s="88"/>
      <c r="I71" s="88"/>
      <c r="J71" s="88"/>
      <c r="K71" s="88"/>
      <c r="L71" s="85">
        <f>SUM(L70)</f>
        <v>2</v>
      </c>
      <c r="M71" s="85">
        <f>SUM(M70)</f>
        <v>710000</v>
      </c>
      <c r="N71" s="85">
        <f>SUM(N70)</f>
        <v>489900</v>
      </c>
    </row>
    <row r="72" spans="1:14" ht="12.95" customHeight="1" x14ac:dyDescent="0.25">
      <c r="A72" s="77"/>
      <c r="B72" s="211" t="s">
        <v>93</v>
      </c>
      <c r="C72" s="212"/>
      <c r="D72" s="212"/>
      <c r="E72" s="212"/>
      <c r="F72" s="212"/>
      <c r="G72" s="212"/>
      <c r="H72" s="212"/>
      <c r="I72" s="212"/>
      <c r="J72" s="212"/>
      <c r="K72" s="212"/>
      <c r="L72" s="212"/>
      <c r="M72" s="212"/>
      <c r="N72" s="213"/>
    </row>
    <row r="73" spans="1:14" ht="12.95" customHeight="1" x14ac:dyDescent="0.25">
      <c r="A73" s="77"/>
      <c r="B73" s="50" t="s">
        <v>127</v>
      </c>
      <c r="C73" s="50" t="s">
        <v>128</v>
      </c>
      <c r="D73" s="51">
        <v>2.72</v>
      </c>
      <c r="E73" s="97">
        <v>2.72</v>
      </c>
      <c r="F73" s="97">
        <v>2.7</v>
      </c>
      <c r="G73" s="97">
        <v>2.7</v>
      </c>
      <c r="H73" s="97">
        <v>2.71</v>
      </c>
      <c r="I73" s="97">
        <v>2.7</v>
      </c>
      <c r="J73" s="97">
        <v>2.78</v>
      </c>
      <c r="K73" s="98">
        <v>-2.88</v>
      </c>
      <c r="L73" s="110">
        <v>4</v>
      </c>
      <c r="M73" s="99">
        <v>241000</v>
      </c>
      <c r="N73" s="100">
        <v>651520</v>
      </c>
    </row>
    <row r="74" spans="1:14" ht="12.95" customHeight="1" x14ac:dyDescent="0.25">
      <c r="A74" s="77"/>
      <c r="B74" s="50" t="s">
        <v>33</v>
      </c>
      <c r="C74" s="50" t="s">
        <v>129</v>
      </c>
      <c r="D74" s="51">
        <v>0.9</v>
      </c>
      <c r="E74" s="97">
        <v>0.9</v>
      </c>
      <c r="F74" s="97">
        <v>0.9</v>
      </c>
      <c r="G74" s="97">
        <v>0.9</v>
      </c>
      <c r="H74" s="97">
        <v>0.9</v>
      </c>
      <c r="I74" s="97">
        <v>0.9</v>
      </c>
      <c r="J74" s="97">
        <v>0.9</v>
      </c>
      <c r="K74" s="98">
        <v>0</v>
      </c>
      <c r="L74" s="110">
        <v>1</v>
      </c>
      <c r="M74" s="99">
        <v>7197</v>
      </c>
      <c r="N74" s="100">
        <v>6477.3</v>
      </c>
    </row>
    <row r="75" spans="1:14" ht="12.95" customHeight="1" x14ac:dyDescent="0.25">
      <c r="A75" s="77"/>
      <c r="B75" s="214" t="s">
        <v>104</v>
      </c>
      <c r="C75" s="215"/>
      <c r="D75" s="88"/>
      <c r="E75" s="88"/>
      <c r="F75" s="88"/>
      <c r="G75" s="88"/>
      <c r="H75" s="88"/>
      <c r="I75" s="88"/>
      <c r="J75" s="88"/>
      <c r="K75" s="88"/>
      <c r="L75" s="85">
        <f>SUM(L73:L74)</f>
        <v>5</v>
      </c>
      <c r="M75" s="85">
        <f>SUM(M73:M74)</f>
        <v>248197</v>
      </c>
      <c r="N75" s="85">
        <f>SUM(N73:N74)</f>
        <v>657997.30000000005</v>
      </c>
    </row>
    <row r="76" spans="1:14" ht="12.95" customHeight="1" x14ac:dyDescent="0.25">
      <c r="A76" s="77"/>
      <c r="B76" s="211" t="s">
        <v>105</v>
      </c>
      <c r="C76" s="212"/>
      <c r="D76" s="212"/>
      <c r="E76" s="212"/>
      <c r="F76" s="212"/>
      <c r="G76" s="212"/>
      <c r="H76" s="212"/>
      <c r="I76" s="212"/>
      <c r="J76" s="212"/>
      <c r="K76" s="212"/>
      <c r="L76" s="212"/>
      <c r="M76" s="212"/>
      <c r="N76" s="213"/>
    </row>
    <row r="77" spans="1:14" ht="12.95" customHeight="1" x14ac:dyDescent="0.25">
      <c r="A77" s="77"/>
      <c r="B77" s="50" t="s">
        <v>125</v>
      </c>
      <c r="C77" s="50" t="s">
        <v>126</v>
      </c>
      <c r="D77" s="51">
        <v>30.75</v>
      </c>
      <c r="E77" s="97">
        <v>30.75</v>
      </c>
      <c r="F77" s="97">
        <v>30.75</v>
      </c>
      <c r="G77" s="97">
        <v>30.75</v>
      </c>
      <c r="H77" s="97">
        <v>29.31</v>
      </c>
      <c r="I77" s="97">
        <v>30.75</v>
      </c>
      <c r="J77" s="97">
        <v>29.31</v>
      </c>
      <c r="K77" s="98">
        <v>4.91</v>
      </c>
      <c r="L77" s="110">
        <v>3</v>
      </c>
      <c r="M77" s="99">
        <v>2557</v>
      </c>
      <c r="N77" s="100">
        <v>78627.75</v>
      </c>
    </row>
    <row r="78" spans="1:14" ht="12.95" customHeight="1" x14ac:dyDescent="0.25">
      <c r="A78" s="77"/>
      <c r="B78" s="214" t="s">
        <v>113</v>
      </c>
      <c r="C78" s="215"/>
      <c r="D78" s="88"/>
      <c r="E78" s="88"/>
      <c r="F78" s="88"/>
      <c r="G78" s="88"/>
      <c r="H78" s="88"/>
      <c r="I78" s="88"/>
      <c r="J78" s="88"/>
      <c r="K78" s="88"/>
      <c r="L78" s="85">
        <f>SUM(L77)</f>
        <v>3</v>
      </c>
      <c r="M78" s="85">
        <f>SUM(M77)</f>
        <v>2557</v>
      </c>
      <c r="N78" s="85">
        <f>SUM(N77)</f>
        <v>78627.75</v>
      </c>
    </row>
    <row r="79" spans="1:14" ht="15" customHeight="1" x14ac:dyDescent="0.25">
      <c r="A79" s="77"/>
      <c r="B79" s="208" t="s">
        <v>130</v>
      </c>
      <c r="C79" s="209"/>
      <c r="D79" s="86"/>
      <c r="E79" s="86"/>
      <c r="F79" s="86"/>
      <c r="G79" s="86"/>
      <c r="H79" s="86"/>
      <c r="I79" s="86"/>
      <c r="J79" s="86"/>
      <c r="K79" s="86"/>
      <c r="L79" s="87">
        <f>L78+L75+L71+L68+L65+L62</f>
        <v>35</v>
      </c>
      <c r="M79" s="87">
        <f t="shared" ref="M79:N79" si="0">M78+M75+M71+M68+M65+M62</f>
        <v>13048520</v>
      </c>
      <c r="N79" s="87">
        <f t="shared" si="0"/>
        <v>9009655.2800000012</v>
      </c>
    </row>
    <row r="80" spans="1:14" ht="45.75" customHeight="1" x14ac:dyDescent="0.25">
      <c r="A80" s="77"/>
      <c r="B80" s="210" t="s">
        <v>349</v>
      </c>
      <c r="C80" s="210"/>
      <c r="D80" s="210"/>
      <c r="E80" s="210"/>
      <c r="F80" s="210"/>
      <c r="G80" s="210"/>
      <c r="H80" s="210"/>
      <c r="I80" s="210"/>
      <c r="J80" s="210"/>
      <c r="K80" s="210"/>
      <c r="L80" s="210"/>
      <c r="M80" s="210"/>
      <c r="N80" s="210"/>
    </row>
    <row r="81" spans="1:14" ht="38.25" customHeight="1" x14ac:dyDescent="0.25">
      <c r="A81" s="77"/>
      <c r="B81" s="78" t="s">
        <v>44</v>
      </c>
      <c r="C81" s="79" t="s">
        <v>45</v>
      </c>
      <c r="D81" s="79" t="s">
        <v>46</v>
      </c>
      <c r="E81" s="79" t="s">
        <v>47</v>
      </c>
      <c r="F81" s="79" t="s">
        <v>48</v>
      </c>
      <c r="G81" s="79" t="s">
        <v>49</v>
      </c>
      <c r="H81" s="79" t="s">
        <v>50</v>
      </c>
      <c r="I81" s="79" t="s">
        <v>51</v>
      </c>
      <c r="J81" s="80" t="s">
        <v>52</v>
      </c>
      <c r="K81" s="81" t="s">
        <v>32</v>
      </c>
      <c r="L81" s="82" t="s">
        <v>53</v>
      </c>
      <c r="M81" s="82" t="s">
        <v>54</v>
      </c>
      <c r="N81" s="79" t="s">
        <v>55</v>
      </c>
    </row>
    <row r="82" spans="1:14" ht="12.95" customHeight="1" x14ac:dyDescent="0.25">
      <c r="A82" s="77"/>
      <c r="B82" s="211" t="s">
        <v>82</v>
      </c>
      <c r="C82" s="212"/>
      <c r="D82" s="212"/>
      <c r="E82" s="212"/>
      <c r="F82" s="212"/>
      <c r="G82" s="212"/>
      <c r="H82" s="212"/>
      <c r="I82" s="212"/>
      <c r="J82" s="212"/>
      <c r="K82" s="212"/>
      <c r="L82" s="212"/>
      <c r="M82" s="212"/>
      <c r="N82" s="213"/>
    </row>
    <row r="83" spans="1:14" ht="12.95" customHeight="1" x14ac:dyDescent="0.25">
      <c r="A83" s="77"/>
      <c r="B83" s="83" t="s">
        <v>134</v>
      </c>
      <c r="C83" s="83" t="s">
        <v>135</v>
      </c>
      <c r="D83" s="94">
        <v>1</v>
      </c>
      <c r="E83" s="97">
        <v>1.05</v>
      </c>
      <c r="F83" s="97">
        <v>1</v>
      </c>
      <c r="G83" s="97">
        <v>1</v>
      </c>
      <c r="H83" s="97">
        <v>1</v>
      </c>
      <c r="I83" s="97">
        <v>1.05</v>
      </c>
      <c r="J83" s="97">
        <v>1</v>
      </c>
      <c r="K83" s="98">
        <v>5</v>
      </c>
      <c r="L83" s="110">
        <v>6</v>
      </c>
      <c r="M83" s="99">
        <v>36060000</v>
      </c>
      <c r="N83" s="100">
        <v>36182800</v>
      </c>
    </row>
    <row r="84" spans="1:14" ht="12.95" customHeight="1" x14ac:dyDescent="0.25">
      <c r="A84" s="77"/>
      <c r="B84" s="83" t="s">
        <v>210</v>
      </c>
      <c r="C84" s="83" t="s">
        <v>211</v>
      </c>
      <c r="D84" s="94">
        <v>1.7</v>
      </c>
      <c r="E84" s="97">
        <v>1.7</v>
      </c>
      <c r="F84" s="97">
        <v>1.7</v>
      </c>
      <c r="G84" s="97">
        <v>1.7</v>
      </c>
      <c r="H84" s="97">
        <v>1.69</v>
      </c>
      <c r="I84" s="97">
        <v>1.7</v>
      </c>
      <c r="J84" s="97">
        <v>1.7</v>
      </c>
      <c r="K84" s="98">
        <v>0</v>
      </c>
      <c r="L84" s="110">
        <v>3</v>
      </c>
      <c r="M84" s="99">
        <v>22465</v>
      </c>
      <c r="N84" s="100">
        <v>38190.5</v>
      </c>
    </row>
    <row r="85" spans="1:14" ht="12.95" customHeight="1" x14ac:dyDescent="0.25">
      <c r="A85" s="77"/>
      <c r="B85" s="214" t="s">
        <v>92</v>
      </c>
      <c r="C85" s="215"/>
      <c r="D85" s="88"/>
      <c r="E85" s="88"/>
      <c r="F85" s="88"/>
      <c r="G85" s="88"/>
      <c r="H85" s="88"/>
      <c r="I85" s="88"/>
      <c r="J85" s="88"/>
      <c r="K85" s="88"/>
      <c r="L85" s="85">
        <f>SUM(L83:L84)</f>
        <v>9</v>
      </c>
      <c r="M85" s="85">
        <f>SUM(M83:M84)</f>
        <v>36082465</v>
      </c>
      <c r="N85" s="85">
        <f>SUM(N83:N84)</f>
        <v>36220990.5</v>
      </c>
    </row>
    <row r="86" spans="1:14" ht="12.95" customHeight="1" x14ac:dyDescent="0.25">
      <c r="A86" s="77"/>
      <c r="B86" s="216" t="s">
        <v>93</v>
      </c>
      <c r="C86" s="217"/>
      <c r="D86" s="217"/>
      <c r="E86" s="217"/>
      <c r="F86" s="217"/>
      <c r="G86" s="217"/>
      <c r="H86" s="217"/>
      <c r="I86" s="217"/>
      <c r="J86" s="217"/>
      <c r="K86" s="217"/>
      <c r="L86" s="217"/>
      <c r="M86" s="217"/>
      <c r="N86" s="218"/>
    </row>
    <row r="87" spans="1:14" ht="12.95" customHeight="1" x14ac:dyDescent="0.25">
      <c r="A87" s="77"/>
      <c r="B87" s="83" t="s">
        <v>212</v>
      </c>
      <c r="C87" s="83" t="s">
        <v>213</v>
      </c>
      <c r="D87" s="94">
        <v>1.46</v>
      </c>
      <c r="E87" s="97">
        <v>1.46</v>
      </c>
      <c r="F87" s="97">
        <v>1.4</v>
      </c>
      <c r="G87" s="97">
        <v>1.4</v>
      </c>
      <c r="H87" s="97">
        <v>1.46</v>
      </c>
      <c r="I87" s="97">
        <v>1.4</v>
      </c>
      <c r="J87" s="97">
        <v>1.46</v>
      </c>
      <c r="K87" s="98">
        <v>-4.1100000000000003</v>
      </c>
      <c r="L87" s="110">
        <v>8</v>
      </c>
      <c r="M87" s="99">
        <v>4001000</v>
      </c>
      <c r="N87" s="100">
        <v>5601460</v>
      </c>
    </row>
    <row r="88" spans="1:14" ht="12.95" customHeight="1" x14ac:dyDescent="0.25">
      <c r="A88" s="77"/>
      <c r="B88" s="83" t="s">
        <v>299</v>
      </c>
      <c r="C88" s="83" t="s">
        <v>300</v>
      </c>
      <c r="D88" s="94">
        <v>2.65</v>
      </c>
      <c r="E88" s="97">
        <v>2.65</v>
      </c>
      <c r="F88" s="97">
        <v>2.65</v>
      </c>
      <c r="G88" s="97">
        <v>2.65</v>
      </c>
      <c r="H88" s="97">
        <v>2.62</v>
      </c>
      <c r="I88" s="97">
        <v>2.65</v>
      </c>
      <c r="J88" s="97">
        <v>2.65</v>
      </c>
      <c r="K88" s="98">
        <v>0</v>
      </c>
      <c r="L88" s="110">
        <v>3</v>
      </c>
      <c r="M88" s="99">
        <v>28755</v>
      </c>
      <c r="N88" s="100">
        <v>76200.75</v>
      </c>
    </row>
    <row r="89" spans="1:14" ht="12.95" customHeight="1" x14ac:dyDescent="0.25">
      <c r="A89" s="77"/>
      <c r="B89" s="83" t="s">
        <v>34</v>
      </c>
      <c r="C89" s="83" t="s">
        <v>136</v>
      </c>
      <c r="D89" s="51">
        <v>1.3</v>
      </c>
      <c r="E89" s="129">
        <v>1.3</v>
      </c>
      <c r="F89" s="129">
        <v>1.3</v>
      </c>
      <c r="G89" s="129">
        <v>1.3</v>
      </c>
      <c r="H89" s="129">
        <v>1.3</v>
      </c>
      <c r="I89" s="129">
        <v>1.3</v>
      </c>
      <c r="J89" s="129">
        <v>1.3</v>
      </c>
      <c r="K89" s="138">
        <v>0</v>
      </c>
      <c r="L89" s="143">
        <v>3</v>
      </c>
      <c r="M89" s="139">
        <v>100600</v>
      </c>
      <c r="N89" s="140">
        <v>130780</v>
      </c>
    </row>
    <row r="90" spans="1:14" ht="12.95" customHeight="1" x14ac:dyDescent="0.25">
      <c r="A90" s="77"/>
      <c r="B90" s="83" t="s">
        <v>137</v>
      </c>
      <c r="C90" s="83" t="s">
        <v>138</v>
      </c>
      <c r="D90" s="94">
        <v>1.89</v>
      </c>
      <c r="E90" s="97">
        <v>1.9</v>
      </c>
      <c r="F90" s="97">
        <v>1.88</v>
      </c>
      <c r="G90" s="97">
        <v>1.88</v>
      </c>
      <c r="H90" s="97">
        <v>1.88</v>
      </c>
      <c r="I90" s="97">
        <v>1.88</v>
      </c>
      <c r="J90" s="97">
        <v>1.88</v>
      </c>
      <c r="K90" s="98">
        <v>0</v>
      </c>
      <c r="L90" s="110">
        <v>5</v>
      </c>
      <c r="M90" s="99">
        <v>2116000</v>
      </c>
      <c r="N90" s="100">
        <v>3978680</v>
      </c>
    </row>
    <row r="91" spans="1:14" ht="12.95" customHeight="1" x14ac:dyDescent="0.25">
      <c r="A91" s="77"/>
      <c r="B91" s="83" t="s">
        <v>139</v>
      </c>
      <c r="C91" s="83" t="s">
        <v>140</v>
      </c>
      <c r="D91" s="94">
        <v>1.25</v>
      </c>
      <c r="E91" s="97">
        <v>1.26</v>
      </c>
      <c r="F91" s="97">
        <v>1.25</v>
      </c>
      <c r="G91" s="97">
        <v>1.26</v>
      </c>
      <c r="H91" s="97">
        <v>1.25</v>
      </c>
      <c r="I91" s="97">
        <v>1.26</v>
      </c>
      <c r="J91" s="97">
        <v>1.25</v>
      </c>
      <c r="K91" s="98">
        <v>0.8</v>
      </c>
      <c r="L91" s="110">
        <v>4</v>
      </c>
      <c r="M91" s="99">
        <v>460000</v>
      </c>
      <c r="N91" s="100">
        <v>579500</v>
      </c>
    </row>
    <row r="92" spans="1:14" ht="12.95" customHeight="1" x14ac:dyDescent="0.25">
      <c r="A92" s="77"/>
      <c r="B92" s="214" t="s">
        <v>104</v>
      </c>
      <c r="C92" s="215"/>
      <c r="D92" s="219"/>
      <c r="E92" s="220"/>
      <c r="F92" s="220"/>
      <c r="G92" s="220"/>
      <c r="H92" s="220"/>
      <c r="I92" s="220"/>
      <c r="J92" s="220"/>
      <c r="K92" s="221"/>
      <c r="L92" s="85">
        <f>SUM(L87:L91)</f>
        <v>23</v>
      </c>
      <c r="M92" s="85">
        <f>SUM(M87:M91)</f>
        <v>6706355</v>
      </c>
      <c r="N92" s="85">
        <f>SUM(N87:N91)</f>
        <v>10366620.75</v>
      </c>
    </row>
    <row r="93" spans="1:14" ht="12.95" customHeight="1" x14ac:dyDescent="0.25">
      <c r="A93" s="77"/>
      <c r="B93" s="211" t="s">
        <v>105</v>
      </c>
      <c r="C93" s="212"/>
      <c r="D93" s="212"/>
      <c r="E93" s="212"/>
      <c r="F93" s="212"/>
      <c r="G93" s="212"/>
      <c r="H93" s="212"/>
      <c r="I93" s="212"/>
      <c r="J93" s="212"/>
      <c r="K93" s="212"/>
      <c r="L93" s="212"/>
      <c r="M93" s="212"/>
      <c r="N93" s="213"/>
    </row>
    <row r="94" spans="1:14" ht="12.95" customHeight="1" x14ac:dyDescent="0.25">
      <c r="A94" s="77"/>
      <c r="B94" s="83" t="s">
        <v>296</v>
      </c>
      <c r="C94" s="83" t="s">
        <v>286</v>
      </c>
      <c r="D94" s="84">
        <v>18.47</v>
      </c>
      <c r="E94" s="97">
        <v>18.5</v>
      </c>
      <c r="F94" s="97">
        <v>18.12</v>
      </c>
      <c r="G94" s="97">
        <v>18.29</v>
      </c>
      <c r="H94" s="97">
        <v>18.5</v>
      </c>
      <c r="I94" s="97">
        <v>18.2</v>
      </c>
      <c r="J94" s="97">
        <v>18.47</v>
      </c>
      <c r="K94" s="98">
        <v>-1.46</v>
      </c>
      <c r="L94" s="110">
        <v>13</v>
      </c>
      <c r="M94" s="99">
        <v>410913</v>
      </c>
      <c r="N94" s="100">
        <v>7516903.96</v>
      </c>
    </row>
    <row r="95" spans="1:14" ht="12.95" customHeight="1" x14ac:dyDescent="0.25">
      <c r="A95" s="77"/>
      <c r="B95" s="214" t="s">
        <v>113</v>
      </c>
      <c r="C95" s="215"/>
      <c r="D95" s="219"/>
      <c r="E95" s="220"/>
      <c r="F95" s="220"/>
      <c r="G95" s="220"/>
      <c r="H95" s="220"/>
      <c r="I95" s="220"/>
      <c r="J95" s="220"/>
      <c r="K95" s="221"/>
      <c r="L95" s="85">
        <f>SUM(L94)</f>
        <v>13</v>
      </c>
      <c r="M95" s="85">
        <f>SUM(M94)</f>
        <v>410913</v>
      </c>
      <c r="N95" s="85">
        <f>SUM(N94)</f>
        <v>7516903.96</v>
      </c>
    </row>
    <row r="96" spans="1:14" ht="12.95" customHeight="1" x14ac:dyDescent="0.25">
      <c r="A96" s="77"/>
      <c r="B96" s="211" t="s">
        <v>114</v>
      </c>
      <c r="C96" s="212"/>
      <c r="D96" s="212"/>
      <c r="E96" s="212"/>
      <c r="F96" s="212"/>
      <c r="G96" s="212"/>
      <c r="H96" s="212"/>
      <c r="I96" s="212"/>
      <c r="J96" s="212"/>
      <c r="K96" s="212"/>
      <c r="L96" s="212"/>
      <c r="M96" s="212"/>
      <c r="N96" s="213"/>
    </row>
    <row r="97" spans="1:14" ht="12.95" customHeight="1" x14ac:dyDescent="0.25">
      <c r="A97" s="77"/>
      <c r="B97" s="83" t="s">
        <v>141</v>
      </c>
      <c r="C97" s="83" t="s">
        <v>142</v>
      </c>
      <c r="D97" s="84">
        <v>4.8600000000000003</v>
      </c>
      <c r="E97" s="97">
        <v>4.88</v>
      </c>
      <c r="F97" s="97">
        <v>4.8600000000000003</v>
      </c>
      <c r="G97" s="97">
        <v>4.88</v>
      </c>
      <c r="H97" s="97">
        <v>4.8600000000000003</v>
      </c>
      <c r="I97" s="97">
        <v>4.88</v>
      </c>
      <c r="J97" s="97">
        <v>4.8600000000000003</v>
      </c>
      <c r="K97" s="98">
        <v>0.41</v>
      </c>
      <c r="L97" s="110">
        <v>12</v>
      </c>
      <c r="M97" s="99">
        <v>330498</v>
      </c>
      <c r="N97" s="100">
        <v>1612241.06</v>
      </c>
    </row>
    <row r="98" spans="1:14" ht="12.95" customHeight="1" x14ac:dyDescent="0.25">
      <c r="A98" s="77"/>
      <c r="B98" s="214" t="s">
        <v>117</v>
      </c>
      <c r="C98" s="215"/>
      <c r="D98" s="219"/>
      <c r="E98" s="220"/>
      <c r="F98" s="220"/>
      <c r="G98" s="220"/>
      <c r="H98" s="220"/>
      <c r="I98" s="220"/>
      <c r="J98" s="220"/>
      <c r="K98" s="221"/>
      <c r="L98" s="85">
        <f>SUM(L97)</f>
        <v>12</v>
      </c>
      <c r="M98" s="85">
        <f>SUM(M97)</f>
        <v>330498</v>
      </c>
      <c r="N98" s="85">
        <f>SUM(N97)</f>
        <v>1612241.06</v>
      </c>
    </row>
    <row r="99" spans="1:14" ht="18.75" customHeight="1" x14ac:dyDescent="0.25">
      <c r="A99" s="77"/>
      <c r="B99" s="208" t="s">
        <v>143</v>
      </c>
      <c r="C99" s="209"/>
      <c r="D99" s="86"/>
      <c r="E99" s="86"/>
      <c r="F99" s="86"/>
      <c r="G99" s="86"/>
      <c r="H99" s="86"/>
      <c r="I99" s="86"/>
      <c r="J99" s="86"/>
      <c r="K99" s="86"/>
      <c r="L99" s="87">
        <f>L98+L95+L92+L85</f>
        <v>57</v>
      </c>
      <c r="M99" s="87">
        <f t="shared" ref="M99:N99" si="1">M98+M95+M92+M85</f>
        <v>43530231</v>
      </c>
      <c r="N99" s="87">
        <f t="shared" si="1"/>
        <v>55716756.269999996</v>
      </c>
    </row>
    <row r="100" spans="1:14" ht="18" customHeight="1" x14ac:dyDescent="0.25">
      <c r="A100" s="77"/>
      <c r="B100" s="208" t="s">
        <v>144</v>
      </c>
      <c r="C100" s="209"/>
      <c r="D100" s="222"/>
      <c r="E100" s="223"/>
      <c r="F100" s="223"/>
      <c r="G100" s="223"/>
      <c r="H100" s="223"/>
      <c r="I100" s="223"/>
      <c r="J100" s="223"/>
      <c r="K100" s="224"/>
      <c r="L100" s="87">
        <f>L99+L79+L55</f>
        <v>962</v>
      </c>
      <c r="M100" s="87">
        <f>M99+M79+M55</f>
        <v>542278599</v>
      </c>
      <c r="N100" s="87">
        <f>N99+N79+N55</f>
        <v>791487199.78999996</v>
      </c>
    </row>
    <row r="102" spans="1:14" ht="18.75" customHeight="1" x14ac:dyDescent="0.25">
      <c r="N102" s="92"/>
    </row>
  </sheetData>
  <mergeCells count="48">
    <mergeCell ref="B69:N69"/>
    <mergeCell ref="B71:C71"/>
    <mergeCell ref="B66:N66"/>
    <mergeCell ref="B68:C68"/>
    <mergeCell ref="B58:N58"/>
    <mergeCell ref="B62:C62"/>
    <mergeCell ref="B63:N63"/>
    <mergeCell ref="B49:N49"/>
    <mergeCell ref="B56:N56"/>
    <mergeCell ref="B54:C54"/>
    <mergeCell ref="D54:K54"/>
    <mergeCell ref="B55:C55"/>
    <mergeCell ref="B65:C65"/>
    <mergeCell ref="B1:N1"/>
    <mergeCell ref="B3:N3"/>
    <mergeCell ref="B20:C20"/>
    <mergeCell ref="B21:N21"/>
    <mergeCell ref="B24:C24"/>
    <mergeCell ref="B25:N25"/>
    <mergeCell ref="B28:C28"/>
    <mergeCell ref="B43:C43"/>
    <mergeCell ref="B46:N46"/>
    <mergeCell ref="B29:N29"/>
    <mergeCell ref="B34:C34"/>
    <mergeCell ref="B35:N35"/>
    <mergeCell ref="B44:N44"/>
    <mergeCell ref="B48:C48"/>
    <mergeCell ref="D48:K48"/>
    <mergeCell ref="B100:C100"/>
    <mergeCell ref="D100:K100"/>
    <mergeCell ref="B98:C98"/>
    <mergeCell ref="D98:K98"/>
    <mergeCell ref="B96:N96"/>
    <mergeCell ref="B79:C79"/>
    <mergeCell ref="B80:N80"/>
    <mergeCell ref="B72:N72"/>
    <mergeCell ref="B75:C75"/>
    <mergeCell ref="B99:C99"/>
    <mergeCell ref="B86:N86"/>
    <mergeCell ref="B92:C92"/>
    <mergeCell ref="D92:K92"/>
    <mergeCell ref="B82:N82"/>
    <mergeCell ref="B85:C85"/>
    <mergeCell ref="D95:K95"/>
    <mergeCell ref="B93:N93"/>
    <mergeCell ref="B95:C95"/>
    <mergeCell ref="B76:N76"/>
    <mergeCell ref="B78:C78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57"/>
  <sheetViews>
    <sheetView rightToLeft="1" topLeftCell="A43" zoomScale="110" zoomScaleNormal="110" workbookViewId="0">
      <selection activeCell="F18" sqref="F18"/>
    </sheetView>
  </sheetViews>
  <sheetFormatPr defaultColWidth="7.875" defaultRowHeight="15" x14ac:dyDescent="0.25"/>
  <cols>
    <col min="1" max="1" width="4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0.25" customHeight="1" x14ac:dyDescent="0.25">
      <c r="B1" s="237" t="s">
        <v>346</v>
      </c>
      <c r="C1" s="237"/>
      <c r="D1" s="237"/>
      <c r="E1" s="237"/>
    </row>
    <row r="2" spans="2:5" ht="19.5" customHeight="1" x14ac:dyDescent="0.25">
      <c r="B2" s="52" t="s">
        <v>44</v>
      </c>
      <c r="C2" s="52" t="s">
        <v>45</v>
      </c>
      <c r="D2" s="52" t="s">
        <v>145</v>
      </c>
      <c r="E2" s="52" t="s">
        <v>146</v>
      </c>
    </row>
    <row r="3" spans="2:5" ht="20.100000000000001" customHeight="1" x14ac:dyDescent="0.25">
      <c r="B3" s="230" t="s">
        <v>56</v>
      </c>
      <c r="C3" s="231"/>
      <c r="D3" s="231"/>
      <c r="E3" s="236"/>
    </row>
    <row r="4" spans="2:5" ht="20.100000000000001" customHeight="1" x14ac:dyDescent="0.25">
      <c r="B4" s="50" t="s">
        <v>147</v>
      </c>
      <c r="C4" s="50" t="s">
        <v>148</v>
      </c>
      <c r="D4" s="51">
        <v>2.2000000000000002</v>
      </c>
      <c r="E4" s="53">
        <v>2.2000000000000002</v>
      </c>
    </row>
    <row r="5" spans="2:5" ht="20.100000000000001" customHeight="1" x14ac:dyDescent="0.25">
      <c r="B5" s="50" t="s">
        <v>149</v>
      </c>
      <c r="C5" s="50" t="s">
        <v>150</v>
      </c>
      <c r="D5" s="51">
        <v>0.78</v>
      </c>
      <c r="E5" s="51">
        <v>0.78</v>
      </c>
    </row>
    <row r="6" spans="2:5" ht="20.100000000000001" customHeight="1" x14ac:dyDescent="0.25">
      <c r="B6" s="83" t="s">
        <v>151</v>
      </c>
      <c r="C6" s="83" t="s">
        <v>152</v>
      </c>
      <c r="D6" s="97">
        <v>0.17</v>
      </c>
      <c r="E6" s="97">
        <v>0.17</v>
      </c>
    </row>
    <row r="7" spans="2:5" ht="20.100000000000001" customHeight="1" x14ac:dyDescent="0.25">
      <c r="B7" s="83" t="s">
        <v>153</v>
      </c>
      <c r="C7" s="83" t="s">
        <v>154</v>
      </c>
      <c r="D7" s="97">
        <v>1.1000000000000001</v>
      </c>
      <c r="E7" s="97">
        <v>1.1000000000000001</v>
      </c>
    </row>
    <row r="8" spans="2:5" ht="17.25" customHeight="1" x14ac:dyDescent="0.25">
      <c r="B8" s="230" t="s">
        <v>77</v>
      </c>
      <c r="C8" s="231"/>
      <c r="D8" s="231"/>
      <c r="E8" s="236"/>
    </row>
    <row r="9" spans="2:5" ht="20.100000000000001" customHeight="1" x14ac:dyDescent="0.25">
      <c r="B9" s="83" t="s">
        <v>80</v>
      </c>
      <c r="C9" s="83" t="s">
        <v>81</v>
      </c>
      <c r="D9" s="97">
        <v>0.43</v>
      </c>
      <c r="E9" s="97">
        <v>0.43</v>
      </c>
    </row>
    <row r="10" spans="2:5" ht="15.75" customHeight="1" x14ac:dyDescent="0.25">
      <c r="B10" s="233" t="s">
        <v>71</v>
      </c>
      <c r="C10" s="234"/>
      <c r="D10" s="234"/>
      <c r="E10" s="235"/>
    </row>
    <row r="11" spans="2:5" ht="20.100000000000001" customHeight="1" x14ac:dyDescent="0.25">
      <c r="B11" s="83" t="s">
        <v>90</v>
      </c>
      <c r="C11" s="83" t="s">
        <v>91</v>
      </c>
      <c r="D11" s="97">
        <v>0.63</v>
      </c>
      <c r="E11" s="97">
        <v>0.63</v>
      </c>
    </row>
    <row r="12" spans="2:5" ht="20.100000000000001" customHeight="1" x14ac:dyDescent="0.25">
      <c r="B12" s="83" t="s">
        <v>159</v>
      </c>
      <c r="C12" s="83" t="s">
        <v>160</v>
      </c>
      <c r="D12" s="97">
        <v>0.71</v>
      </c>
      <c r="E12" s="97">
        <v>0.71</v>
      </c>
    </row>
    <row r="13" spans="2:5" ht="18" customHeight="1" x14ac:dyDescent="0.25">
      <c r="B13" s="233" t="s">
        <v>93</v>
      </c>
      <c r="C13" s="234"/>
      <c r="D13" s="234"/>
      <c r="E13" s="235"/>
    </row>
    <row r="14" spans="2:5" ht="20.100000000000001" customHeight="1" x14ac:dyDescent="0.25">
      <c r="B14" s="83" t="s">
        <v>100</v>
      </c>
      <c r="C14" s="83" t="s">
        <v>101</v>
      </c>
      <c r="D14" s="97">
        <v>2.5</v>
      </c>
      <c r="E14" s="97">
        <v>2.5</v>
      </c>
    </row>
    <row r="15" spans="2:5" ht="20.100000000000001" customHeight="1" x14ac:dyDescent="0.25">
      <c r="B15" s="50" t="s">
        <v>161</v>
      </c>
      <c r="C15" s="50" t="s">
        <v>162</v>
      </c>
      <c r="D15" s="97">
        <v>5.77</v>
      </c>
      <c r="E15" s="97">
        <v>5.77</v>
      </c>
    </row>
    <row r="16" spans="2:5" ht="20.100000000000001" customHeight="1" x14ac:dyDescent="0.25">
      <c r="B16" s="83" t="s">
        <v>167</v>
      </c>
      <c r="C16" s="83" t="s">
        <v>168</v>
      </c>
      <c r="D16" s="97">
        <v>2.29</v>
      </c>
      <c r="E16" s="147">
        <v>2.2799999999999998</v>
      </c>
    </row>
    <row r="17" spans="2:5" ht="20.100000000000001" customHeight="1" x14ac:dyDescent="0.25">
      <c r="B17" s="233" t="s">
        <v>105</v>
      </c>
      <c r="C17" s="234"/>
      <c r="D17" s="234"/>
      <c r="E17" s="235"/>
    </row>
    <row r="18" spans="2:5" ht="20.100000000000001" customHeight="1" x14ac:dyDescent="0.25">
      <c r="B18" s="83" t="s">
        <v>41</v>
      </c>
      <c r="C18" s="83" t="s">
        <v>106</v>
      </c>
      <c r="D18" s="104">
        <v>102</v>
      </c>
      <c r="E18" s="107">
        <v>102</v>
      </c>
    </row>
    <row r="19" spans="2:5" ht="20.100000000000001" customHeight="1" x14ac:dyDescent="0.25">
      <c r="B19" s="50" t="s">
        <v>169</v>
      </c>
      <c r="C19" s="50" t="s">
        <v>170</v>
      </c>
      <c r="D19" s="97">
        <v>11.7</v>
      </c>
      <c r="E19" s="133">
        <v>11.7</v>
      </c>
    </row>
    <row r="20" spans="2:5" ht="20.100000000000001" customHeight="1" x14ac:dyDescent="0.25">
      <c r="B20" s="50" t="s">
        <v>326</v>
      </c>
      <c r="C20" s="50" t="s">
        <v>327</v>
      </c>
      <c r="D20" s="97">
        <v>50</v>
      </c>
      <c r="E20" s="97">
        <v>50</v>
      </c>
    </row>
    <row r="21" spans="2:5" ht="20.100000000000001" customHeight="1" x14ac:dyDescent="0.25">
      <c r="B21" s="50" t="s">
        <v>109</v>
      </c>
      <c r="C21" s="50" t="s">
        <v>110</v>
      </c>
      <c r="D21" s="97">
        <v>9.25</v>
      </c>
      <c r="E21" s="97">
        <v>9.25</v>
      </c>
    </row>
    <row r="22" spans="2:5" ht="20.100000000000001" customHeight="1" x14ac:dyDescent="0.25">
      <c r="B22" s="50" t="s">
        <v>111</v>
      </c>
      <c r="C22" s="50" t="s">
        <v>112</v>
      </c>
      <c r="D22" s="97">
        <v>22.99</v>
      </c>
      <c r="E22" s="97">
        <v>22.99</v>
      </c>
    </row>
    <row r="23" spans="2:5" ht="20.100000000000001" customHeight="1" x14ac:dyDescent="0.25">
      <c r="B23" s="83" t="s">
        <v>171</v>
      </c>
      <c r="C23" s="83" t="s">
        <v>172</v>
      </c>
      <c r="D23" s="97">
        <v>13.8</v>
      </c>
      <c r="E23" s="97">
        <v>13.8</v>
      </c>
    </row>
    <row r="24" spans="2:5" ht="20.100000000000001" customHeight="1" x14ac:dyDescent="0.25">
      <c r="B24" s="230" t="s">
        <v>114</v>
      </c>
      <c r="C24" s="231"/>
      <c r="D24" s="231"/>
      <c r="E24" s="236"/>
    </row>
    <row r="25" spans="2:5" ht="20.100000000000001" customHeight="1" x14ac:dyDescent="0.25">
      <c r="B25" s="83" t="s">
        <v>302</v>
      </c>
      <c r="C25" s="83" t="s">
        <v>303</v>
      </c>
      <c r="D25" s="97">
        <v>5.99</v>
      </c>
      <c r="E25" s="133">
        <v>5.99</v>
      </c>
    </row>
    <row r="26" spans="2:5" ht="20.100000000000001" customHeight="1" x14ac:dyDescent="0.25">
      <c r="B26" s="83" t="s">
        <v>175</v>
      </c>
      <c r="C26" s="83" t="s">
        <v>176</v>
      </c>
      <c r="D26" s="97">
        <v>10</v>
      </c>
      <c r="E26" s="97">
        <v>10</v>
      </c>
    </row>
    <row r="27" spans="2:5" ht="18" customHeight="1" x14ac:dyDescent="0.25">
      <c r="B27" s="238" t="s">
        <v>345</v>
      </c>
      <c r="C27" s="238"/>
      <c r="D27" s="238"/>
      <c r="E27" s="238"/>
    </row>
    <row r="28" spans="2:5" ht="18.75" customHeight="1" x14ac:dyDescent="0.25">
      <c r="B28" s="52" t="s">
        <v>44</v>
      </c>
      <c r="C28" s="52" t="s">
        <v>45</v>
      </c>
      <c r="D28" s="52" t="s">
        <v>145</v>
      </c>
      <c r="E28" s="52" t="s">
        <v>146</v>
      </c>
    </row>
    <row r="29" spans="2:5" ht="15.75" customHeight="1" x14ac:dyDescent="0.25">
      <c r="B29" s="230" t="s">
        <v>56</v>
      </c>
      <c r="C29" s="231"/>
      <c r="D29" s="231"/>
      <c r="E29" s="236"/>
    </row>
    <row r="30" spans="2:5" ht="20.100000000000001" customHeight="1" x14ac:dyDescent="0.25">
      <c r="B30" s="50" t="s">
        <v>179</v>
      </c>
      <c r="C30" s="50" t="s">
        <v>180</v>
      </c>
      <c r="D30" s="51">
        <v>0.94</v>
      </c>
      <c r="E30" s="51">
        <v>0.94</v>
      </c>
    </row>
    <row r="31" spans="2:5" ht="20.100000000000001" customHeight="1" x14ac:dyDescent="0.25">
      <c r="B31" s="54" t="s">
        <v>183</v>
      </c>
      <c r="C31" s="54" t="s">
        <v>184</v>
      </c>
      <c r="D31" s="55">
        <v>1</v>
      </c>
      <c r="E31" s="55">
        <v>1</v>
      </c>
    </row>
    <row r="32" spans="2:5" ht="20.100000000000001" customHeight="1" x14ac:dyDescent="0.25">
      <c r="B32" s="50" t="s">
        <v>185</v>
      </c>
      <c r="C32" s="50" t="s">
        <v>186</v>
      </c>
      <c r="D32" s="55">
        <v>0.75</v>
      </c>
      <c r="E32" s="55">
        <v>0.75</v>
      </c>
    </row>
    <row r="33" spans="2:5" ht="20.100000000000001" customHeight="1" x14ac:dyDescent="0.25">
      <c r="B33" s="50" t="s">
        <v>187</v>
      </c>
      <c r="C33" s="50" t="s">
        <v>188</v>
      </c>
      <c r="D33" s="51">
        <v>0.09</v>
      </c>
      <c r="E33" s="55">
        <v>0.09</v>
      </c>
    </row>
    <row r="34" spans="2:5" ht="20.100000000000001" customHeight="1" x14ac:dyDescent="0.25">
      <c r="B34" s="50" t="s">
        <v>193</v>
      </c>
      <c r="C34" s="50" t="s">
        <v>194</v>
      </c>
      <c r="D34" s="51">
        <v>1</v>
      </c>
      <c r="E34" s="55">
        <v>1</v>
      </c>
    </row>
    <row r="35" spans="2:5" ht="20.100000000000001" customHeight="1" x14ac:dyDescent="0.25">
      <c r="B35" s="50" t="s">
        <v>197</v>
      </c>
      <c r="C35" s="50" t="s">
        <v>198</v>
      </c>
      <c r="D35" s="51">
        <v>1</v>
      </c>
      <c r="E35" s="51">
        <v>1</v>
      </c>
    </row>
    <row r="36" spans="2:5" ht="20.100000000000001" customHeight="1" x14ac:dyDescent="0.25">
      <c r="B36" s="50" t="s">
        <v>119</v>
      </c>
      <c r="C36" s="50" t="s">
        <v>120</v>
      </c>
      <c r="D36" s="51">
        <v>0.05</v>
      </c>
      <c r="E36" s="51">
        <v>0.05</v>
      </c>
    </row>
    <row r="37" spans="2:5" ht="20.100000000000001" customHeight="1" x14ac:dyDescent="0.25">
      <c r="B37" s="50" t="s">
        <v>304</v>
      </c>
      <c r="C37" s="50" t="s">
        <v>305</v>
      </c>
      <c r="D37" s="103">
        <v>1</v>
      </c>
      <c r="E37" s="51">
        <v>1</v>
      </c>
    </row>
    <row r="38" spans="2:5" ht="20.100000000000001" customHeight="1" x14ac:dyDescent="0.25">
      <c r="B38" s="50" t="s">
        <v>181</v>
      </c>
      <c r="C38" s="50" t="s">
        <v>182</v>
      </c>
      <c r="D38" s="103">
        <v>1</v>
      </c>
      <c r="E38" s="51">
        <v>1</v>
      </c>
    </row>
    <row r="39" spans="2:5" ht="20.100000000000001" customHeight="1" x14ac:dyDescent="0.25">
      <c r="B39" s="50" t="s">
        <v>195</v>
      </c>
      <c r="C39" s="50" t="s">
        <v>196</v>
      </c>
      <c r="D39" s="97">
        <v>1</v>
      </c>
      <c r="E39" s="97">
        <v>1.01</v>
      </c>
    </row>
    <row r="40" spans="2:5" ht="20.100000000000001" customHeight="1" x14ac:dyDescent="0.25">
      <c r="B40" s="50" t="s">
        <v>121</v>
      </c>
      <c r="C40" s="50" t="s">
        <v>122</v>
      </c>
      <c r="D40" s="97">
        <v>0.25</v>
      </c>
      <c r="E40" s="51">
        <v>0.25</v>
      </c>
    </row>
    <row r="41" spans="2:5" ht="20.100000000000001" customHeight="1" x14ac:dyDescent="0.25">
      <c r="B41" s="50" t="s">
        <v>324</v>
      </c>
      <c r="C41" s="50" t="s">
        <v>325</v>
      </c>
      <c r="D41" s="97">
        <v>0.85</v>
      </c>
      <c r="E41" s="97">
        <v>0.85</v>
      </c>
    </row>
    <row r="42" spans="2:5" ht="20.100000000000001" customHeight="1" x14ac:dyDescent="0.25">
      <c r="B42" s="141" t="s">
        <v>330</v>
      </c>
      <c r="C42" s="142" t="s">
        <v>331</v>
      </c>
      <c r="D42" s="97">
        <v>1.05</v>
      </c>
      <c r="E42" s="51">
        <v>1.05</v>
      </c>
    </row>
    <row r="43" spans="2:5" ht="20.100000000000001" customHeight="1" x14ac:dyDescent="0.25">
      <c r="B43" s="50" t="s">
        <v>297</v>
      </c>
      <c r="C43" s="50" t="s">
        <v>298</v>
      </c>
      <c r="D43" s="97">
        <v>0.11</v>
      </c>
      <c r="E43" s="152">
        <v>0.11</v>
      </c>
    </row>
    <row r="44" spans="2:5" ht="20.100000000000001" customHeight="1" x14ac:dyDescent="0.25">
      <c r="B44" s="50" t="s">
        <v>189</v>
      </c>
      <c r="C44" s="50" t="s">
        <v>190</v>
      </c>
      <c r="D44" s="97">
        <v>0.1</v>
      </c>
      <c r="E44" s="97">
        <v>0.1</v>
      </c>
    </row>
    <row r="45" spans="2:5" ht="15.75" customHeight="1" x14ac:dyDescent="0.25">
      <c r="B45" s="50" t="s">
        <v>350</v>
      </c>
      <c r="C45" s="50" t="s">
        <v>351</v>
      </c>
      <c r="D45" s="97">
        <v>1</v>
      </c>
      <c r="E45" s="97">
        <v>1</v>
      </c>
    </row>
    <row r="46" spans="2:5" ht="33.75" customHeight="1" x14ac:dyDescent="0.25">
      <c r="B46" s="238" t="s">
        <v>345</v>
      </c>
      <c r="C46" s="238"/>
      <c r="D46" s="238"/>
      <c r="E46" s="238"/>
    </row>
    <row r="47" spans="2:5" ht="33.75" customHeight="1" x14ac:dyDescent="0.25">
      <c r="B47" s="52" t="s">
        <v>44</v>
      </c>
      <c r="C47" s="52" t="s">
        <v>45</v>
      </c>
      <c r="D47" s="52" t="s">
        <v>145</v>
      </c>
      <c r="E47" s="52" t="s">
        <v>146</v>
      </c>
    </row>
    <row r="48" spans="2:5" ht="18.95" customHeight="1" x14ac:dyDescent="0.25">
      <c r="B48" s="230" t="s">
        <v>77</v>
      </c>
      <c r="C48" s="231"/>
      <c r="D48" s="231"/>
      <c r="E48" s="236"/>
    </row>
    <row r="49" spans="2:5" ht="18.95" customHeight="1" x14ac:dyDescent="0.25">
      <c r="B49" s="50" t="s">
        <v>284</v>
      </c>
      <c r="C49" s="50" t="s">
        <v>285</v>
      </c>
      <c r="D49" s="97">
        <v>0.85</v>
      </c>
      <c r="E49" s="97">
        <v>0.85</v>
      </c>
    </row>
    <row r="50" spans="2:5" ht="18.95" customHeight="1" x14ac:dyDescent="0.25">
      <c r="B50" s="233" t="s">
        <v>301</v>
      </c>
      <c r="C50" s="234"/>
      <c r="D50" s="234"/>
      <c r="E50" s="235"/>
    </row>
    <row r="51" spans="2:5" ht="18.95" customHeight="1" x14ac:dyDescent="0.25">
      <c r="B51" s="54" t="s">
        <v>199</v>
      </c>
      <c r="C51" s="54" t="s">
        <v>200</v>
      </c>
      <c r="D51" s="97">
        <v>1.2</v>
      </c>
      <c r="E51" s="97">
        <v>1.2</v>
      </c>
    </row>
    <row r="52" spans="2:5" ht="18.95" customHeight="1" x14ac:dyDescent="0.25">
      <c r="B52" s="233" t="s">
        <v>82</v>
      </c>
      <c r="C52" s="234"/>
      <c r="D52" s="234"/>
      <c r="E52" s="235"/>
    </row>
    <row r="53" spans="2:5" ht="18.95" customHeight="1" x14ac:dyDescent="0.25">
      <c r="B53" s="50" t="s">
        <v>201</v>
      </c>
      <c r="C53" s="50" t="s">
        <v>202</v>
      </c>
      <c r="D53" s="51">
        <v>1</v>
      </c>
      <c r="E53" s="55">
        <v>1</v>
      </c>
    </row>
    <row r="54" spans="2:5" ht="18.95" customHeight="1" x14ac:dyDescent="0.25">
      <c r="B54" s="233" t="s">
        <v>93</v>
      </c>
      <c r="C54" s="234"/>
      <c r="D54" s="234"/>
      <c r="E54" s="235"/>
    </row>
    <row r="55" spans="2:5" ht="18.95" customHeight="1" x14ac:dyDescent="0.25">
      <c r="B55" s="50" t="s">
        <v>205</v>
      </c>
      <c r="C55" s="50" t="s">
        <v>206</v>
      </c>
      <c r="D55" s="51">
        <v>100</v>
      </c>
      <c r="E55" s="53">
        <v>100</v>
      </c>
    </row>
    <row r="56" spans="2:5" ht="18.95" customHeight="1" x14ac:dyDescent="0.25">
      <c r="B56" s="230" t="s">
        <v>114</v>
      </c>
      <c r="C56" s="231"/>
      <c r="D56" s="231"/>
      <c r="E56" s="232"/>
    </row>
    <row r="57" spans="2:5" ht="18.95" customHeight="1" x14ac:dyDescent="0.25">
      <c r="B57" s="54" t="s">
        <v>207</v>
      </c>
      <c r="C57" s="54" t="s">
        <v>208</v>
      </c>
      <c r="D57" s="55" t="s">
        <v>209</v>
      </c>
      <c r="E57" s="55" t="s">
        <v>209</v>
      </c>
    </row>
  </sheetData>
  <mergeCells count="15">
    <mergeCell ref="B56:E56"/>
    <mergeCell ref="B54:E54"/>
    <mergeCell ref="B48:E48"/>
    <mergeCell ref="B8:E8"/>
    <mergeCell ref="B1:E1"/>
    <mergeCell ref="B3:E3"/>
    <mergeCell ref="B17:E17"/>
    <mergeCell ref="B52:E52"/>
    <mergeCell ref="B24:E24"/>
    <mergeCell ref="B27:E27"/>
    <mergeCell ref="B29:E29"/>
    <mergeCell ref="B46:E46"/>
    <mergeCell ref="B10:E10"/>
    <mergeCell ref="B50:E50"/>
    <mergeCell ref="B13:E13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3"/>
  <sheetViews>
    <sheetView rightToLeft="1" workbookViewId="0">
      <selection sqref="A1:XFD1048576"/>
    </sheetView>
  </sheetViews>
  <sheetFormatPr defaultRowHeight="18.75" x14ac:dyDescent="0.3"/>
  <cols>
    <col min="1" max="1" width="3.25" style="136" customWidth="1"/>
    <col min="2" max="2" width="22.125" style="137" bestFit="1" customWidth="1"/>
    <col min="3" max="3" width="10.875" style="137" customWidth="1"/>
    <col min="4" max="4" width="10.125" style="137" customWidth="1"/>
    <col min="5" max="5" width="14.25" style="137" customWidth="1"/>
    <col min="6" max="6" width="18.125" style="137" customWidth="1"/>
    <col min="7" max="256" width="9" style="136"/>
    <col min="257" max="257" width="3.25" style="136" customWidth="1"/>
    <col min="258" max="258" width="22.125" style="136" bestFit="1" customWidth="1"/>
    <col min="259" max="259" width="10.875" style="136" customWidth="1"/>
    <col min="260" max="260" width="10.125" style="136" customWidth="1"/>
    <col min="261" max="261" width="14.25" style="136" customWidth="1"/>
    <col min="262" max="262" width="18.125" style="136" customWidth="1"/>
    <col min="263" max="512" width="9" style="136"/>
    <col min="513" max="513" width="3.25" style="136" customWidth="1"/>
    <col min="514" max="514" width="22.125" style="136" bestFit="1" customWidth="1"/>
    <col min="515" max="515" width="10.875" style="136" customWidth="1"/>
    <col min="516" max="516" width="10.125" style="136" customWidth="1"/>
    <col min="517" max="517" width="14.25" style="136" customWidth="1"/>
    <col min="518" max="518" width="18.125" style="136" customWidth="1"/>
    <col min="519" max="768" width="9" style="136"/>
    <col min="769" max="769" width="3.25" style="136" customWidth="1"/>
    <col min="770" max="770" width="22.125" style="136" bestFit="1" customWidth="1"/>
    <col min="771" max="771" width="10.875" style="136" customWidth="1"/>
    <col min="772" max="772" width="10.125" style="136" customWidth="1"/>
    <col min="773" max="773" width="14.25" style="136" customWidth="1"/>
    <col min="774" max="774" width="18.125" style="136" customWidth="1"/>
    <col min="775" max="1024" width="9" style="136"/>
    <col min="1025" max="1025" width="3.25" style="136" customWidth="1"/>
    <col min="1026" max="1026" width="22.125" style="136" bestFit="1" customWidth="1"/>
    <col min="1027" max="1027" width="10.875" style="136" customWidth="1"/>
    <col min="1028" max="1028" width="10.125" style="136" customWidth="1"/>
    <col min="1029" max="1029" width="14.25" style="136" customWidth="1"/>
    <col min="1030" max="1030" width="18.125" style="136" customWidth="1"/>
    <col min="1031" max="1280" width="9" style="136"/>
    <col min="1281" max="1281" width="3.25" style="136" customWidth="1"/>
    <col min="1282" max="1282" width="22.125" style="136" bestFit="1" customWidth="1"/>
    <col min="1283" max="1283" width="10.875" style="136" customWidth="1"/>
    <col min="1284" max="1284" width="10.125" style="136" customWidth="1"/>
    <col min="1285" max="1285" width="14.25" style="136" customWidth="1"/>
    <col min="1286" max="1286" width="18.125" style="136" customWidth="1"/>
    <col min="1287" max="1536" width="9" style="136"/>
    <col min="1537" max="1537" width="3.25" style="136" customWidth="1"/>
    <col min="1538" max="1538" width="22.125" style="136" bestFit="1" customWidth="1"/>
    <col min="1539" max="1539" width="10.875" style="136" customWidth="1"/>
    <col min="1540" max="1540" width="10.125" style="136" customWidth="1"/>
    <col min="1541" max="1541" width="14.25" style="136" customWidth="1"/>
    <col min="1542" max="1542" width="18.125" style="136" customWidth="1"/>
    <col min="1543" max="1792" width="9" style="136"/>
    <col min="1793" max="1793" width="3.25" style="136" customWidth="1"/>
    <col min="1794" max="1794" width="22.125" style="136" bestFit="1" customWidth="1"/>
    <col min="1795" max="1795" width="10.875" style="136" customWidth="1"/>
    <col min="1796" max="1796" width="10.125" style="136" customWidth="1"/>
    <col min="1797" max="1797" width="14.25" style="136" customWidth="1"/>
    <col min="1798" max="1798" width="18.125" style="136" customWidth="1"/>
    <col min="1799" max="2048" width="9" style="136"/>
    <col min="2049" max="2049" width="3.25" style="136" customWidth="1"/>
    <col min="2050" max="2050" width="22.125" style="136" bestFit="1" customWidth="1"/>
    <col min="2051" max="2051" width="10.875" style="136" customWidth="1"/>
    <col min="2052" max="2052" width="10.125" style="136" customWidth="1"/>
    <col min="2053" max="2053" width="14.25" style="136" customWidth="1"/>
    <col min="2054" max="2054" width="18.125" style="136" customWidth="1"/>
    <col min="2055" max="2304" width="9" style="136"/>
    <col min="2305" max="2305" width="3.25" style="136" customWidth="1"/>
    <col min="2306" max="2306" width="22.125" style="136" bestFit="1" customWidth="1"/>
    <col min="2307" max="2307" width="10.875" style="136" customWidth="1"/>
    <col min="2308" max="2308" width="10.125" style="136" customWidth="1"/>
    <col min="2309" max="2309" width="14.25" style="136" customWidth="1"/>
    <col min="2310" max="2310" width="18.125" style="136" customWidth="1"/>
    <col min="2311" max="2560" width="9" style="136"/>
    <col min="2561" max="2561" width="3.25" style="136" customWidth="1"/>
    <col min="2562" max="2562" width="22.125" style="136" bestFit="1" customWidth="1"/>
    <col min="2563" max="2563" width="10.875" style="136" customWidth="1"/>
    <col min="2564" max="2564" width="10.125" style="136" customWidth="1"/>
    <col min="2565" max="2565" width="14.25" style="136" customWidth="1"/>
    <col min="2566" max="2566" width="18.125" style="136" customWidth="1"/>
    <col min="2567" max="2816" width="9" style="136"/>
    <col min="2817" max="2817" width="3.25" style="136" customWidth="1"/>
    <col min="2818" max="2818" width="22.125" style="136" bestFit="1" customWidth="1"/>
    <col min="2819" max="2819" width="10.875" style="136" customWidth="1"/>
    <col min="2820" max="2820" width="10.125" style="136" customWidth="1"/>
    <col min="2821" max="2821" width="14.25" style="136" customWidth="1"/>
    <col min="2822" max="2822" width="18.125" style="136" customWidth="1"/>
    <col min="2823" max="3072" width="9" style="136"/>
    <col min="3073" max="3073" width="3.25" style="136" customWidth="1"/>
    <col min="3074" max="3074" width="22.125" style="136" bestFit="1" customWidth="1"/>
    <col min="3075" max="3075" width="10.875" style="136" customWidth="1"/>
    <col min="3076" max="3076" width="10.125" style="136" customWidth="1"/>
    <col min="3077" max="3077" width="14.25" style="136" customWidth="1"/>
    <col min="3078" max="3078" width="18.125" style="136" customWidth="1"/>
    <col min="3079" max="3328" width="9" style="136"/>
    <col min="3329" max="3329" width="3.25" style="136" customWidth="1"/>
    <col min="3330" max="3330" width="22.125" style="136" bestFit="1" customWidth="1"/>
    <col min="3331" max="3331" width="10.875" style="136" customWidth="1"/>
    <col min="3332" max="3332" width="10.125" style="136" customWidth="1"/>
    <col min="3333" max="3333" width="14.25" style="136" customWidth="1"/>
    <col min="3334" max="3334" width="18.125" style="136" customWidth="1"/>
    <col min="3335" max="3584" width="9" style="136"/>
    <col min="3585" max="3585" width="3.25" style="136" customWidth="1"/>
    <col min="3586" max="3586" width="22.125" style="136" bestFit="1" customWidth="1"/>
    <col min="3587" max="3587" width="10.875" style="136" customWidth="1"/>
    <col min="3588" max="3588" width="10.125" style="136" customWidth="1"/>
    <col min="3589" max="3589" width="14.25" style="136" customWidth="1"/>
    <col min="3590" max="3590" width="18.125" style="136" customWidth="1"/>
    <col min="3591" max="3840" width="9" style="136"/>
    <col min="3841" max="3841" width="3.25" style="136" customWidth="1"/>
    <col min="3842" max="3842" width="22.125" style="136" bestFit="1" customWidth="1"/>
    <col min="3843" max="3843" width="10.875" style="136" customWidth="1"/>
    <col min="3844" max="3844" width="10.125" style="136" customWidth="1"/>
    <col min="3845" max="3845" width="14.25" style="136" customWidth="1"/>
    <col min="3846" max="3846" width="18.125" style="136" customWidth="1"/>
    <col min="3847" max="4096" width="9" style="136"/>
    <col min="4097" max="4097" width="3.25" style="136" customWidth="1"/>
    <col min="4098" max="4098" width="22.125" style="136" bestFit="1" customWidth="1"/>
    <col min="4099" max="4099" width="10.875" style="136" customWidth="1"/>
    <col min="4100" max="4100" width="10.125" style="136" customWidth="1"/>
    <col min="4101" max="4101" width="14.25" style="136" customWidth="1"/>
    <col min="4102" max="4102" width="18.125" style="136" customWidth="1"/>
    <col min="4103" max="4352" width="9" style="136"/>
    <col min="4353" max="4353" width="3.25" style="136" customWidth="1"/>
    <col min="4354" max="4354" width="22.125" style="136" bestFit="1" customWidth="1"/>
    <col min="4355" max="4355" width="10.875" style="136" customWidth="1"/>
    <col min="4356" max="4356" width="10.125" style="136" customWidth="1"/>
    <col min="4357" max="4357" width="14.25" style="136" customWidth="1"/>
    <col min="4358" max="4358" width="18.125" style="136" customWidth="1"/>
    <col min="4359" max="4608" width="9" style="136"/>
    <col min="4609" max="4609" width="3.25" style="136" customWidth="1"/>
    <col min="4610" max="4610" width="22.125" style="136" bestFit="1" customWidth="1"/>
    <col min="4611" max="4611" width="10.875" style="136" customWidth="1"/>
    <col min="4612" max="4612" width="10.125" style="136" customWidth="1"/>
    <col min="4613" max="4613" width="14.25" style="136" customWidth="1"/>
    <col min="4614" max="4614" width="18.125" style="136" customWidth="1"/>
    <col min="4615" max="4864" width="9" style="136"/>
    <col min="4865" max="4865" width="3.25" style="136" customWidth="1"/>
    <col min="4866" max="4866" width="22.125" style="136" bestFit="1" customWidth="1"/>
    <col min="4867" max="4867" width="10.875" style="136" customWidth="1"/>
    <col min="4868" max="4868" width="10.125" style="136" customWidth="1"/>
    <col min="4869" max="4869" width="14.25" style="136" customWidth="1"/>
    <col min="4870" max="4870" width="18.125" style="136" customWidth="1"/>
    <col min="4871" max="5120" width="9" style="136"/>
    <col min="5121" max="5121" width="3.25" style="136" customWidth="1"/>
    <col min="5122" max="5122" width="22.125" style="136" bestFit="1" customWidth="1"/>
    <col min="5123" max="5123" width="10.875" style="136" customWidth="1"/>
    <col min="5124" max="5124" width="10.125" style="136" customWidth="1"/>
    <col min="5125" max="5125" width="14.25" style="136" customWidth="1"/>
    <col min="5126" max="5126" width="18.125" style="136" customWidth="1"/>
    <col min="5127" max="5376" width="9" style="136"/>
    <col min="5377" max="5377" width="3.25" style="136" customWidth="1"/>
    <col min="5378" max="5378" width="22.125" style="136" bestFit="1" customWidth="1"/>
    <col min="5379" max="5379" width="10.875" style="136" customWidth="1"/>
    <col min="5380" max="5380" width="10.125" style="136" customWidth="1"/>
    <col min="5381" max="5381" width="14.25" style="136" customWidth="1"/>
    <col min="5382" max="5382" width="18.125" style="136" customWidth="1"/>
    <col min="5383" max="5632" width="9" style="136"/>
    <col min="5633" max="5633" width="3.25" style="136" customWidth="1"/>
    <col min="5634" max="5634" width="22.125" style="136" bestFit="1" customWidth="1"/>
    <col min="5635" max="5635" width="10.875" style="136" customWidth="1"/>
    <col min="5636" max="5636" width="10.125" style="136" customWidth="1"/>
    <col min="5637" max="5637" width="14.25" style="136" customWidth="1"/>
    <col min="5638" max="5638" width="18.125" style="136" customWidth="1"/>
    <col min="5639" max="5888" width="9" style="136"/>
    <col min="5889" max="5889" width="3.25" style="136" customWidth="1"/>
    <col min="5890" max="5890" width="22.125" style="136" bestFit="1" customWidth="1"/>
    <col min="5891" max="5891" width="10.875" style="136" customWidth="1"/>
    <col min="5892" max="5892" width="10.125" style="136" customWidth="1"/>
    <col min="5893" max="5893" width="14.25" style="136" customWidth="1"/>
    <col min="5894" max="5894" width="18.125" style="136" customWidth="1"/>
    <col min="5895" max="6144" width="9" style="136"/>
    <col min="6145" max="6145" width="3.25" style="136" customWidth="1"/>
    <col min="6146" max="6146" width="22.125" style="136" bestFit="1" customWidth="1"/>
    <col min="6147" max="6147" width="10.875" style="136" customWidth="1"/>
    <col min="6148" max="6148" width="10.125" style="136" customWidth="1"/>
    <col min="6149" max="6149" width="14.25" style="136" customWidth="1"/>
    <col min="6150" max="6150" width="18.125" style="136" customWidth="1"/>
    <col min="6151" max="6400" width="9" style="136"/>
    <col min="6401" max="6401" width="3.25" style="136" customWidth="1"/>
    <col min="6402" max="6402" width="22.125" style="136" bestFit="1" customWidth="1"/>
    <col min="6403" max="6403" width="10.875" style="136" customWidth="1"/>
    <col min="6404" max="6404" width="10.125" style="136" customWidth="1"/>
    <col min="6405" max="6405" width="14.25" style="136" customWidth="1"/>
    <col min="6406" max="6406" width="18.125" style="136" customWidth="1"/>
    <col min="6407" max="6656" width="9" style="136"/>
    <col min="6657" max="6657" width="3.25" style="136" customWidth="1"/>
    <col min="6658" max="6658" width="22.125" style="136" bestFit="1" customWidth="1"/>
    <col min="6659" max="6659" width="10.875" style="136" customWidth="1"/>
    <col min="6660" max="6660" width="10.125" style="136" customWidth="1"/>
    <col min="6661" max="6661" width="14.25" style="136" customWidth="1"/>
    <col min="6662" max="6662" width="18.125" style="136" customWidth="1"/>
    <col min="6663" max="6912" width="9" style="136"/>
    <col min="6913" max="6913" width="3.25" style="136" customWidth="1"/>
    <col min="6914" max="6914" width="22.125" style="136" bestFit="1" customWidth="1"/>
    <col min="6915" max="6915" width="10.875" style="136" customWidth="1"/>
    <col min="6916" max="6916" width="10.125" style="136" customWidth="1"/>
    <col min="6917" max="6917" width="14.25" style="136" customWidth="1"/>
    <col min="6918" max="6918" width="18.125" style="136" customWidth="1"/>
    <col min="6919" max="7168" width="9" style="136"/>
    <col min="7169" max="7169" width="3.25" style="136" customWidth="1"/>
    <col min="7170" max="7170" width="22.125" style="136" bestFit="1" customWidth="1"/>
    <col min="7171" max="7171" width="10.875" style="136" customWidth="1"/>
    <col min="7172" max="7172" width="10.125" style="136" customWidth="1"/>
    <col min="7173" max="7173" width="14.25" style="136" customWidth="1"/>
    <col min="7174" max="7174" width="18.125" style="136" customWidth="1"/>
    <col min="7175" max="7424" width="9" style="136"/>
    <col min="7425" max="7425" width="3.25" style="136" customWidth="1"/>
    <col min="7426" max="7426" width="22.125" style="136" bestFit="1" customWidth="1"/>
    <col min="7427" max="7427" width="10.875" style="136" customWidth="1"/>
    <col min="7428" max="7428" width="10.125" style="136" customWidth="1"/>
    <col min="7429" max="7429" width="14.25" style="136" customWidth="1"/>
    <col min="7430" max="7430" width="18.125" style="136" customWidth="1"/>
    <col min="7431" max="7680" width="9" style="136"/>
    <col min="7681" max="7681" width="3.25" style="136" customWidth="1"/>
    <col min="7682" max="7682" width="22.125" style="136" bestFit="1" customWidth="1"/>
    <col min="7683" max="7683" width="10.875" style="136" customWidth="1"/>
    <col min="7684" max="7684" width="10.125" style="136" customWidth="1"/>
    <col min="7685" max="7685" width="14.25" style="136" customWidth="1"/>
    <col min="7686" max="7686" width="18.125" style="136" customWidth="1"/>
    <col min="7687" max="7936" width="9" style="136"/>
    <col min="7937" max="7937" width="3.25" style="136" customWidth="1"/>
    <col min="7938" max="7938" width="22.125" style="136" bestFit="1" customWidth="1"/>
    <col min="7939" max="7939" width="10.875" style="136" customWidth="1"/>
    <col min="7940" max="7940" width="10.125" style="136" customWidth="1"/>
    <col min="7941" max="7941" width="14.25" style="136" customWidth="1"/>
    <col min="7942" max="7942" width="18.125" style="136" customWidth="1"/>
    <col min="7943" max="8192" width="9" style="136"/>
    <col min="8193" max="8193" width="3.25" style="136" customWidth="1"/>
    <col min="8194" max="8194" width="22.125" style="136" bestFit="1" customWidth="1"/>
    <col min="8195" max="8195" width="10.875" style="136" customWidth="1"/>
    <col min="8196" max="8196" width="10.125" style="136" customWidth="1"/>
    <col min="8197" max="8197" width="14.25" style="136" customWidth="1"/>
    <col min="8198" max="8198" width="18.125" style="136" customWidth="1"/>
    <col min="8199" max="8448" width="9" style="136"/>
    <col min="8449" max="8449" width="3.25" style="136" customWidth="1"/>
    <col min="8450" max="8450" width="22.125" style="136" bestFit="1" customWidth="1"/>
    <col min="8451" max="8451" width="10.875" style="136" customWidth="1"/>
    <col min="8452" max="8452" width="10.125" style="136" customWidth="1"/>
    <col min="8453" max="8453" width="14.25" style="136" customWidth="1"/>
    <col min="8454" max="8454" width="18.125" style="136" customWidth="1"/>
    <col min="8455" max="8704" width="9" style="136"/>
    <col min="8705" max="8705" width="3.25" style="136" customWidth="1"/>
    <col min="8706" max="8706" width="22.125" style="136" bestFit="1" customWidth="1"/>
    <col min="8707" max="8707" width="10.875" style="136" customWidth="1"/>
    <col min="8708" max="8708" width="10.125" style="136" customWidth="1"/>
    <col min="8709" max="8709" width="14.25" style="136" customWidth="1"/>
    <col min="8710" max="8710" width="18.125" style="136" customWidth="1"/>
    <col min="8711" max="8960" width="9" style="136"/>
    <col min="8961" max="8961" width="3.25" style="136" customWidth="1"/>
    <col min="8962" max="8962" width="22.125" style="136" bestFit="1" customWidth="1"/>
    <col min="8963" max="8963" width="10.875" style="136" customWidth="1"/>
    <col min="8964" max="8964" width="10.125" style="136" customWidth="1"/>
    <col min="8965" max="8965" width="14.25" style="136" customWidth="1"/>
    <col min="8966" max="8966" width="18.125" style="136" customWidth="1"/>
    <col min="8967" max="9216" width="9" style="136"/>
    <col min="9217" max="9217" width="3.25" style="136" customWidth="1"/>
    <col min="9218" max="9218" width="22.125" style="136" bestFit="1" customWidth="1"/>
    <col min="9219" max="9219" width="10.875" style="136" customWidth="1"/>
    <col min="9220" max="9220" width="10.125" style="136" customWidth="1"/>
    <col min="9221" max="9221" width="14.25" style="136" customWidth="1"/>
    <col min="9222" max="9222" width="18.125" style="136" customWidth="1"/>
    <col min="9223" max="9472" width="9" style="136"/>
    <col min="9473" max="9473" width="3.25" style="136" customWidth="1"/>
    <col min="9474" max="9474" width="22.125" style="136" bestFit="1" customWidth="1"/>
    <col min="9475" max="9475" width="10.875" style="136" customWidth="1"/>
    <col min="9476" max="9476" width="10.125" style="136" customWidth="1"/>
    <col min="9477" max="9477" width="14.25" style="136" customWidth="1"/>
    <col min="9478" max="9478" width="18.125" style="136" customWidth="1"/>
    <col min="9479" max="9728" width="9" style="136"/>
    <col min="9729" max="9729" width="3.25" style="136" customWidth="1"/>
    <col min="9730" max="9730" width="22.125" style="136" bestFit="1" customWidth="1"/>
    <col min="9731" max="9731" width="10.875" style="136" customWidth="1"/>
    <col min="9732" max="9732" width="10.125" style="136" customWidth="1"/>
    <col min="9733" max="9733" width="14.25" style="136" customWidth="1"/>
    <col min="9734" max="9734" width="18.125" style="136" customWidth="1"/>
    <col min="9735" max="9984" width="9" style="136"/>
    <col min="9985" max="9985" width="3.25" style="136" customWidth="1"/>
    <col min="9986" max="9986" width="22.125" style="136" bestFit="1" customWidth="1"/>
    <col min="9987" max="9987" width="10.875" style="136" customWidth="1"/>
    <col min="9988" max="9988" width="10.125" style="136" customWidth="1"/>
    <col min="9989" max="9989" width="14.25" style="136" customWidth="1"/>
    <col min="9990" max="9990" width="18.125" style="136" customWidth="1"/>
    <col min="9991" max="10240" width="9" style="136"/>
    <col min="10241" max="10241" width="3.25" style="136" customWidth="1"/>
    <col min="10242" max="10242" width="22.125" style="136" bestFit="1" customWidth="1"/>
    <col min="10243" max="10243" width="10.875" style="136" customWidth="1"/>
    <col min="10244" max="10244" width="10.125" style="136" customWidth="1"/>
    <col min="10245" max="10245" width="14.25" style="136" customWidth="1"/>
    <col min="10246" max="10246" width="18.125" style="136" customWidth="1"/>
    <col min="10247" max="10496" width="9" style="136"/>
    <col min="10497" max="10497" width="3.25" style="136" customWidth="1"/>
    <col min="10498" max="10498" width="22.125" style="136" bestFit="1" customWidth="1"/>
    <col min="10499" max="10499" width="10.875" style="136" customWidth="1"/>
    <col min="10500" max="10500" width="10.125" style="136" customWidth="1"/>
    <col min="10501" max="10501" width="14.25" style="136" customWidth="1"/>
    <col min="10502" max="10502" width="18.125" style="136" customWidth="1"/>
    <col min="10503" max="10752" width="9" style="136"/>
    <col min="10753" max="10753" width="3.25" style="136" customWidth="1"/>
    <col min="10754" max="10754" width="22.125" style="136" bestFit="1" customWidth="1"/>
    <col min="10755" max="10755" width="10.875" style="136" customWidth="1"/>
    <col min="10756" max="10756" width="10.125" style="136" customWidth="1"/>
    <col min="10757" max="10757" width="14.25" style="136" customWidth="1"/>
    <col min="10758" max="10758" width="18.125" style="136" customWidth="1"/>
    <col min="10759" max="11008" width="9" style="136"/>
    <col min="11009" max="11009" width="3.25" style="136" customWidth="1"/>
    <col min="11010" max="11010" width="22.125" style="136" bestFit="1" customWidth="1"/>
    <col min="11011" max="11011" width="10.875" style="136" customWidth="1"/>
    <col min="11012" max="11012" width="10.125" style="136" customWidth="1"/>
    <col min="11013" max="11013" width="14.25" style="136" customWidth="1"/>
    <col min="11014" max="11014" width="18.125" style="136" customWidth="1"/>
    <col min="11015" max="11264" width="9" style="136"/>
    <col min="11265" max="11265" width="3.25" style="136" customWidth="1"/>
    <col min="11266" max="11266" width="22.125" style="136" bestFit="1" customWidth="1"/>
    <col min="11267" max="11267" width="10.875" style="136" customWidth="1"/>
    <col min="11268" max="11268" width="10.125" style="136" customWidth="1"/>
    <col min="11269" max="11269" width="14.25" style="136" customWidth="1"/>
    <col min="11270" max="11270" width="18.125" style="136" customWidth="1"/>
    <col min="11271" max="11520" width="9" style="136"/>
    <col min="11521" max="11521" width="3.25" style="136" customWidth="1"/>
    <col min="11522" max="11522" width="22.125" style="136" bestFit="1" customWidth="1"/>
    <col min="11523" max="11523" width="10.875" style="136" customWidth="1"/>
    <col min="11524" max="11524" width="10.125" style="136" customWidth="1"/>
    <col min="11525" max="11525" width="14.25" style="136" customWidth="1"/>
    <col min="11526" max="11526" width="18.125" style="136" customWidth="1"/>
    <col min="11527" max="11776" width="9" style="136"/>
    <col min="11777" max="11777" width="3.25" style="136" customWidth="1"/>
    <col min="11778" max="11778" width="22.125" style="136" bestFit="1" customWidth="1"/>
    <col min="11779" max="11779" width="10.875" style="136" customWidth="1"/>
    <col min="11780" max="11780" width="10.125" style="136" customWidth="1"/>
    <col min="11781" max="11781" width="14.25" style="136" customWidth="1"/>
    <col min="11782" max="11782" width="18.125" style="136" customWidth="1"/>
    <col min="11783" max="12032" width="9" style="136"/>
    <col min="12033" max="12033" width="3.25" style="136" customWidth="1"/>
    <col min="12034" max="12034" width="22.125" style="136" bestFit="1" customWidth="1"/>
    <col min="12035" max="12035" width="10.875" style="136" customWidth="1"/>
    <col min="12036" max="12036" width="10.125" style="136" customWidth="1"/>
    <col min="12037" max="12037" width="14.25" style="136" customWidth="1"/>
    <col min="12038" max="12038" width="18.125" style="136" customWidth="1"/>
    <col min="12039" max="12288" width="9" style="136"/>
    <col min="12289" max="12289" width="3.25" style="136" customWidth="1"/>
    <col min="12290" max="12290" width="22.125" style="136" bestFit="1" customWidth="1"/>
    <col min="12291" max="12291" width="10.875" style="136" customWidth="1"/>
    <col min="12292" max="12292" width="10.125" style="136" customWidth="1"/>
    <col min="12293" max="12293" width="14.25" style="136" customWidth="1"/>
    <col min="12294" max="12294" width="18.125" style="136" customWidth="1"/>
    <col min="12295" max="12544" width="9" style="136"/>
    <col min="12545" max="12545" width="3.25" style="136" customWidth="1"/>
    <col min="12546" max="12546" width="22.125" style="136" bestFit="1" customWidth="1"/>
    <col min="12547" max="12547" width="10.875" style="136" customWidth="1"/>
    <col min="12548" max="12548" width="10.125" style="136" customWidth="1"/>
    <col min="12549" max="12549" width="14.25" style="136" customWidth="1"/>
    <col min="12550" max="12550" width="18.125" style="136" customWidth="1"/>
    <col min="12551" max="12800" width="9" style="136"/>
    <col min="12801" max="12801" width="3.25" style="136" customWidth="1"/>
    <col min="12802" max="12802" width="22.125" style="136" bestFit="1" customWidth="1"/>
    <col min="12803" max="12803" width="10.875" style="136" customWidth="1"/>
    <col min="12804" max="12804" width="10.125" style="136" customWidth="1"/>
    <col min="12805" max="12805" width="14.25" style="136" customWidth="1"/>
    <col min="12806" max="12806" width="18.125" style="136" customWidth="1"/>
    <col min="12807" max="13056" width="9" style="136"/>
    <col min="13057" max="13057" width="3.25" style="136" customWidth="1"/>
    <col min="13058" max="13058" width="22.125" style="136" bestFit="1" customWidth="1"/>
    <col min="13059" max="13059" width="10.875" style="136" customWidth="1"/>
    <col min="13060" max="13060" width="10.125" style="136" customWidth="1"/>
    <col min="13061" max="13061" width="14.25" style="136" customWidth="1"/>
    <col min="13062" max="13062" width="18.125" style="136" customWidth="1"/>
    <col min="13063" max="13312" width="9" style="136"/>
    <col min="13313" max="13313" width="3.25" style="136" customWidth="1"/>
    <col min="13314" max="13314" width="22.125" style="136" bestFit="1" customWidth="1"/>
    <col min="13315" max="13315" width="10.875" style="136" customWidth="1"/>
    <col min="13316" max="13316" width="10.125" style="136" customWidth="1"/>
    <col min="13317" max="13317" width="14.25" style="136" customWidth="1"/>
    <col min="13318" max="13318" width="18.125" style="136" customWidth="1"/>
    <col min="13319" max="13568" width="9" style="136"/>
    <col min="13569" max="13569" width="3.25" style="136" customWidth="1"/>
    <col min="13570" max="13570" width="22.125" style="136" bestFit="1" customWidth="1"/>
    <col min="13571" max="13571" width="10.875" style="136" customWidth="1"/>
    <col min="13572" max="13572" width="10.125" style="136" customWidth="1"/>
    <col min="13573" max="13573" width="14.25" style="136" customWidth="1"/>
    <col min="13574" max="13574" width="18.125" style="136" customWidth="1"/>
    <col min="13575" max="13824" width="9" style="136"/>
    <col min="13825" max="13825" width="3.25" style="136" customWidth="1"/>
    <col min="13826" max="13826" width="22.125" style="136" bestFit="1" customWidth="1"/>
    <col min="13827" max="13827" width="10.875" style="136" customWidth="1"/>
    <col min="13828" max="13828" width="10.125" style="136" customWidth="1"/>
    <col min="13829" max="13829" width="14.25" style="136" customWidth="1"/>
    <col min="13830" max="13830" width="18.125" style="136" customWidth="1"/>
    <col min="13831" max="14080" width="9" style="136"/>
    <col min="14081" max="14081" width="3.25" style="136" customWidth="1"/>
    <col min="14082" max="14082" width="22.125" style="136" bestFit="1" customWidth="1"/>
    <col min="14083" max="14083" width="10.875" style="136" customWidth="1"/>
    <col min="14084" max="14084" width="10.125" style="136" customWidth="1"/>
    <col min="14085" max="14085" width="14.25" style="136" customWidth="1"/>
    <col min="14086" max="14086" width="18.125" style="136" customWidth="1"/>
    <col min="14087" max="14336" width="9" style="136"/>
    <col min="14337" max="14337" width="3.25" style="136" customWidth="1"/>
    <col min="14338" max="14338" width="22.125" style="136" bestFit="1" customWidth="1"/>
    <col min="14339" max="14339" width="10.875" style="136" customWidth="1"/>
    <col min="14340" max="14340" width="10.125" style="136" customWidth="1"/>
    <col min="14341" max="14341" width="14.25" style="136" customWidth="1"/>
    <col min="14342" max="14342" width="18.125" style="136" customWidth="1"/>
    <col min="14343" max="14592" width="9" style="136"/>
    <col min="14593" max="14593" width="3.25" style="136" customWidth="1"/>
    <col min="14594" max="14594" width="22.125" style="136" bestFit="1" customWidth="1"/>
    <col min="14595" max="14595" width="10.875" style="136" customWidth="1"/>
    <col min="14596" max="14596" width="10.125" style="136" customWidth="1"/>
    <col min="14597" max="14597" width="14.25" style="136" customWidth="1"/>
    <col min="14598" max="14598" width="18.125" style="136" customWidth="1"/>
    <col min="14599" max="14848" width="9" style="136"/>
    <col min="14849" max="14849" width="3.25" style="136" customWidth="1"/>
    <col min="14850" max="14850" width="22.125" style="136" bestFit="1" customWidth="1"/>
    <col min="14851" max="14851" width="10.875" style="136" customWidth="1"/>
    <col min="14852" max="14852" width="10.125" style="136" customWidth="1"/>
    <col min="14853" max="14853" width="14.25" style="136" customWidth="1"/>
    <col min="14854" max="14854" width="18.125" style="136" customWidth="1"/>
    <col min="14855" max="15104" width="9" style="136"/>
    <col min="15105" max="15105" width="3.25" style="136" customWidth="1"/>
    <col min="15106" max="15106" width="22.125" style="136" bestFit="1" customWidth="1"/>
    <col min="15107" max="15107" width="10.875" style="136" customWidth="1"/>
    <col min="15108" max="15108" width="10.125" style="136" customWidth="1"/>
    <col min="15109" max="15109" width="14.25" style="136" customWidth="1"/>
    <col min="15110" max="15110" width="18.125" style="136" customWidth="1"/>
    <col min="15111" max="15360" width="9" style="136"/>
    <col min="15361" max="15361" width="3.25" style="136" customWidth="1"/>
    <col min="15362" max="15362" width="22.125" style="136" bestFit="1" customWidth="1"/>
    <col min="15363" max="15363" width="10.875" style="136" customWidth="1"/>
    <col min="15364" max="15364" width="10.125" style="136" customWidth="1"/>
    <col min="15365" max="15365" width="14.25" style="136" customWidth="1"/>
    <col min="15366" max="15366" width="18.125" style="136" customWidth="1"/>
    <col min="15367" max="15616" width="9" style="136"/>
    <col min="15617" max="15617" width="3.25" style="136" customWidth="1"/>
    <col min="15618" max="15618" width="22.125" style="136" bestFit="1" customWidth="1"/>
    <col min="15619" max="15619" width="10.875" style="136" customWidth="1"/>
    <col min="15620" max="15620" width="10.125" style="136" customWidth="1"/>
    <col min="15621" max="15621" width="14.25" style="136" customWidth="1"/>
    <col min="15622" max="15622" width="18.125" style="136" customWidth="1"/>
    <col min="15623" max="15872" width="9" style="136"/>
    <col min="15873" max="15873" width="3.25" style="136" customWidth="1"/>
    <col min="15874" max="15874" width="22.125" style="136" bestFit="1" customWidth="1"/>
    <col min="15875" max="15875" width="10.875" style="136" customWidth="1"/>
    <col min="15876" max="15876" width="10.125" style="136" customWidth="1"/>
    <col min="15877" max="15877" width="14.25" style="136" customWidth="1"/>
    <col min="15878" max="15878" width="18.125" style="136" customWidth="1"/>
    <col min="15879" max="16128" width="9" style="136"/>
    <col min="16129" max="16129" width="3.25" style="136" customWidth="1"/>
    <col min="16130" max="16130" width="22.125" style="136" bestFit="1" customWidth="1"/>
    <col min="16131" max="16131" width="10.875" style="136" customWidth="1"/>
    <col min="16132" max="16132" width="10.125" style="136" customWidth="1"/>
    <col min="16133" max="16133" width="14.25" style="136" customWidth="1"/>
    <col min="16134" max="16134" width="18.125" style="136" customWidth="1"/>
    <col min="16135" max="16384" width="9" style="136"/>
  </cols>
  <sheetData>
    <row r="1" spans="2:6" ht="27" customHeight="1" x14ac:dyDescent="0.3">
      <c r="B1" s="241" t="s">
        <v>337</v>
      </c>
      <c r="C1" s="241"/>
    </row>
    <row r="2" spans="2:6" ht="18" customHeight="1" x14ac:dyDescent="0.3">
      <c r="B2" s="242" t="s">
        <v>352</v>
      </c>
      <c r="C2" s="242"/>
      <c r="D2" s="242"/>
      <c r="E2" s="242"/>
    </row>
    <row r="3" spans="2:6" ht="21.95" customHeight="1" x14ac:dyDescent="0.3">
      <c r="B3" s="241"/>
      <c r="C3" s="241"/>
      <c r="D3" s="241"/>
    </row>
    <row r="4" spans="2:6" x14ac:dyDescent="0.3">
      <c r="B4" s="148"/>
      <c r="C4" s="148"/>
      <c r="D4" s="148"/>
      <c r="E4" s="148"/>
      <c r="F4" s="148"/>
    </row>
    <row r="5" spans="2:6" x14ac:dyDescent="0.3">
      <c r="B5" s="243" t="s">
        <v>338</v>
      </c>
      <c r="C5" s="243"/>
      <c r="D5" s="243"/>
      <c r="E5" s="243"/>
      <c r="F5" s="243"/>
    </row>
    <row r="6" spans="2:6" x14ac:dyDescent="0.3">
      <c r="B6" s="154" t="s">
        <v>28</v>
      </c>
      <c r="C6" s="155" t="s">
        <v>45</v>
      </c>
      <c r="D6" s="155" t="s">
        <v>53</v>
      </c>
      <c r="E6" s="155" t="s">
        <v>31</v>
      </c>
      <c r="F6" s="155" t="s">
        <v>55</v>
      </c>
    </row>
    <row r="7" spans="2:6" ht="21.75" customHeight="1" x14ac:dyDescent="0.3">
      <c r="B7" s="244" t="s">
        <v>56</v>
      </c>
      <c r="C7" s="245"/>
      <c r="D7" s="245"/>
      <c r="E7" s="245"/>
      <c r="F7" s="246"/>
    </row>
    <row r="8" spans="2:6" ht="21.75" customHeight="1" x14ac:dyDescent="0.3">
      <c r="B8" s="149" t="s">
        <v>42</v>
      </c>
      <c r="C8" s="150" t="s">
        <v>67</v>
      </c>
      <c r="D8" s="151">
        <v>33</v>
      </c>
      <c r="E8" s="151">
        <v>8628040</v>
      </c>
      <c r="F8" s="151">
        <v>44003004</v>
      </c>
    </row>
    <row r="9" spans="2:6" ht="21.75" customHeight="1" x14ac:dyDescent="0.3">
      <c r="B9" s="247" t="s">
        <v>70</v>
      </c>
      <c r="C9" s="248"/>
      <c r="D9" s="151">
        <f>SUM(D8)</f>
        <v>33</v>
      </c>
      <c r="E9" s="151">
        <f>SUM(E8)</f>
        <v>8628040</v>
      </c>
      <c r="F9" s="151">
        <f>SUM(F8)</f>
        <v>44003004</v>
      </c>
    </row>
    <row r="10" spans="2:6" x14ac:dyDescent="0.3">
      <c r="B10" s="244" t="s">
        <v>353</v>
      </c>
      <c r="C10" s="245"/>
      <c r="D10" s="245"/>
      <c r="E10" s="245"/>
      <c r="F10" s="246"/>
    </row>
    <row r="11" spans="2:6" x14ac:dyDescent="0.3">
      <c r="B11" s="149" t="s">
        <v>94</v>
      </c>
      <c r="C11" s="150" t="s">
        <v>95</v>
      </c>
      <c r="D11" s="151">
        <v>8</v>
      </c>
      <c r="E11" s="151">
        <v>1967106</v>
      </c>
      <c r="F11" s="151">
        <v>11832636</v>
      </c>
    </row>
    <row r="12" spans="2:6" x14ac:dyDescent="0.3">
      <c r="B12" s="239" t="s">
        <v>354</v>
      </c>
      <c r="C12" s="240"/>
      <c r="D12" s="151">
        <f>SUM(D11)</f>
        <v>8</v>
      </c>
      <c r="E12" s="151">
        <f>SUM(E11)</f>
        <v>1967106</v>
      </c>
      <c r="F12" s="151">
        <f>SUM(F11)</f>
        <v>11832636</v>
      </c>
    </row>
    <row r="13" spans="2:6" x14ac:dyDescent="0.3">
      <c r="B13" s="239" t="s">
        <v>339</v>
      </c>
      <c r="C13" s="240"/>
      <c r="D13" s="151">
        <f>D9+D12</f>
        <v>41</v>
      </c>
      <c r="E13" s="151">
        <f>E9+E12</f>
        <v>10595146</v>
      </c>
      <c r="F13" s="151">
        <f>F9+F12</f>
        <v>55835640</v>
      </c>
    </row>
  </sheetData>
  <mergeCells count="9">
    <mergeCell ref="B12:C12"/>
    <mergeCell ref="B13:C13"/>
    <mergeCell ref="B1:C1"/>
    <mergeCell ref="B2:E2"/>
    <mergeCell ref="B3:D3"/>
    <mergeCell ref="B5:F5"/>
    <mergeCell ref="B7:F7"/>
    <mergeCell ref="B9:C9"/>
    <mergeCell ref="B10:F10"/>
  </mergeCells>
  <pageMargins left="0.7" right="0.7" top="0.75" bottom="0.75" header="0.3" footer="0.3"/>
  <pageSetup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7" t="s">
        <v>343</v>
      </c>
      <c r="C2" s="177"/>
      <c r="D2" s="177"/>
      <c r="E2" s="177"/>
      <c r="F2" s="59"/>
      <c r="G2" s="59"/>
      <c r="H2" s="59"/>
      <c r="I2" s="60"/>
    </row>
    <row r="3" spans="2:9" ht="17.25" customHeight="1" x14ac:dyDescent="0.25">
      <c r="B3" s="250" t="s">
        <v>344</v>
      </c>
      <c r="C3" s="250"/>
      <c r="D3" s="250"/>
      <c r="E3" s="250"/>
      <c r="F3" s="250"/>
      <c r="G3" s="250"/>
      <c r="H3" s="250"/>
      <c r="I3" s="250"/>
    </row>
    <row r="4" spans="2:9" ht="17.25" customHeight="1" x14ac:dyDescent="0.25">
      <c r="B4" s="123" t="s">
        <v>44</v>
      </c>
      <c r="C4" s="124" t="s">
        <v>45</v>
      </c>
      <c r="D4" s="124" t="s">
        <v>47</v>
      </c>
      <c r="E4" s="124" t="s">
        <v>48</v>
      </c>
      <c r="F4" s="124" t="s">
        <v>49</v>
      </c>
      <c r="G4" s="125" t="s">
        <v>53</v>
      </c>
      <c r="H4" s="124" t="s">
        <v>54</v>
      </c>
      <c r="I4" s="124" t="s">
        <v>55</v>
      </c>
    </row>
    <row r="5" spans="2:9" ht="17.25" customHeight="1" x14ac:dyDescent="0.25">
      <c r="B5" s="251" t="s">
        <v>56</v>
      </c>
      <c r="C5" s="252"/>
      <c r="D5" s="252"/>
      <c r="E5" s="252"/>
      <c r="F5" s="252"/>
      <c r="G5" s="252"/>
      <c r="H5" s="252"/>
      <c r="I5" s="253"/>
    </row>
    <row r="6" spans="2:9" ht="17.25" customHeight="1" x14ac:dyDescent="0.25">
      <c r="B6" s="95" t="s">
        <v>275</v>
      </c>
      <c r="C6" s="96" t="s">
        <v>218</v>
      </c>
      <c r="D6" s="96">
        <v>0.21</v>
      </c>
      <c r="E6" s="96">
        <v>0.2</v>
      </c>
      <c r="F6" s="96">
        <v>0.2</v>
      </c>
      <c r="G6" s="126">
        <v>59</v>
      </c>
      <c r="H6" s="127">
        <v>208707526</v>
      </c>
      <c r="I6" s="127">
        <v>41786505.200000003</v>
      </c>
    </row>
    <row r="7" spans="2:9" ht="17.25" customHeight="1" x14ac:dyDescent="0.25">
      <c r="B7" s="254" t="s">
        <v>311</v>
      </c>
      <c r="C7" s="255"/>
      <c r="D7" s="256"/>
      <c r="E7" s="256"/>
      <c r="F7" s="256"/>
      <c r="G7" s="127">
        <v>59</v>
      </c>
      <c r="H7" s="127">
        <v>208707526</v>
      </c>
      <c r="I7" s="127">
        <v>41786505.200000003</v>
      </c>
    </row>
    <row r="8" spans="2:9" ht="17.25" customHeight="1" x14ac:dyDescent="0.25">
      <c r="B8" s="257" t="s">
        <v>312</v>
      </c>
      <c r="C8" s="258"/>
      <c r="D8" s="259"/>
      <c r="E8" s="259"/>
      <c r="F8" s="259"/>
      <c r="G8" s="128">
        <v>59</v>
      </c>
      <c r="H8" s="128">
        <v>208707526</v>
      </c>
      <c r="I8" s="128">
        <v>41786505.200000003</v>
      </c>
    </row>
    <row r="9" spans="2:9" ht="18.75" x14ac:dyDescent="0.25">
      <c r="B9" s="249" t="s">
        <v>214</v>
      </c>
      <c r="C9" s="249"/>
      <c r="D9" s="249"/>
      <c r="E9" s="249"/>
      <c r="F9" s="249"/>
      <c r="G9" s="249"/>
      <c r="H9" s="249"/>
      <c r="I9" s="249"/>
    </row>
    <row r="10" spans="2:9" ht="21" customHeight="1" x14ac:dyDescent="0.25">
      <c r="B10" s="67" t="s">
        <v>44</v>
      </c>
      <c r="C10" s="69" t="s">
        <v>45</v>
      </c>
      <c r="D10" s="263" t="s">
        <v>145</v>
      </c>
      <c r="E10" s="264"/>
      <c r="F10" s="264"/>
      <c r="G10" s="264"/>
      <c r="H10" s="264"/>
      <c r="I10" s="265"/>
    </row>
    <row r="11" spans="2:9" ht="15.75" x14ac:dyDescent="0.25">
      <c r="B11" s="260" t="s">
        <v>56</v>
      </c>
      <c r="C11" s="261"/>
      <c r="D11" s="261"/>
      <c r="E11" s="261"/>
      <c r="F11" s="261"/>
      <c r="G11" s="261"/>
      <c r="H11" s="261"/>
      <c r="I11" s="262"/>
    </row>
    <row r="12" spans="2:9" ht="15" customHeight="1" x14ac:dyDescent="0.25">
      <c r="B12" s="108" t="s">
        <v>216</v>
      </c>
      <c r="C12" s="109" t="s">
        <v>217</v>
      </c>
      <c r="D12" s="266">
        <v>3</v>
      </c>
      <c r="E12" s="267"/>
      <c r="F12" s="267">
        <v>3</v>
      </c>
      <c r="G12" s="267"/>
      <c r="H12" s="267"/>
      <c r="I12" s="268"/>
    </row>
    <row r="13" spans="2:9" ht="15" customHeight="1" x14ac:dyDescent="0.25">
      <c r="B13" s="108" t="s">
        <v>308</v>
      </c>
      <c r="C13" s="109" t="s">
        <v>309</v>
      </c>
      <c r="D13" s="269" t="s">
        <v>215</v>
      </c>
      <c r="E13" s="238"/>
      <c r="F13" s="238"/>
      <c r="G13" s="238"/>
      <c r="H13" s="238"/>
      <c r="I13" s="270"/>
    </row>
    <row r="14" spans="2:9" ht="15.75" x14ac:dyDescent="0.25">
      <c r="B14" s="260" t="s">
        <v>77</v>
      </c>
      <c r="C14" s="261"/>
      <c r="D14" s="261"/>
      <c r="E14" s="261"/>
      <c r="F14" s="261"/>
      <c r="G14" s="261"/>
      <c r="H14" s="261"/>
      <c r="I14" s="262"/>
    </row>
    <row r="15" spans="2:9" ht="15" customHeight="1" x14ac:dyDescent="0.25">
      <c r="B15" s="71" t="s">
        <v>219</v>
      </c>
      <c r="C15" s="74" t="s">
        <v>220</v>
      </c>
      <c r="D15" s="269" t="s">
        <v>215</v>
      </c>
      <c r="E15" s="238"/>
      <c r="F15" s="238"/>
      <c r="G15" s="238"/>
      <c r="H15" s="238"/>
      <c r="I15" s="270"/>
    </row>
    <row r="16" spans="2:9" ht="15" customHeight="1" x14ac:dyDescent="0.25">
      <c r="B16" s="71" t="s">
        <v>221</v>
      </c>
      <c r="C16" s="74" t="s">
        <v>222</v>
      </c>
      <c r="D16" s="269" t="s">
        <v>215</v>
      </c>
      <c r="E16" s="238"/>
      <c r="F16" s="238"/>
      <c r="G16" s="238"/>
      <c r="H16" s="238"/>
      <c r="I16" s="270"/>
    </row>
    <row r="17" spans="2:9" ht="15" customHeight="1" x14ac:dyDescent="0.25">
      <c r="B17" s="71" t="s">
        <v>224</v>
      </c>
      <c r="C17" s="74" t="s">
        <v>225</v>
      </c>
      <c r="D17" s="269" t="s">
        <v>215</v>
      </c>
      <c r="E17" s="238"/>
      <c r="F17" s="238"/>
      <c r="G17" s="238"/>
      <c r="H17" s="238"/>
      <c r="I17" s="270"/>
    </row>
    <row r="18" spans="2:9" ht="15" customHeight="1" x14ac:dyDescent="0.25">
      <c r="B18" s="71" t="s">
        <v>276</v>
      </c>
      <c r="C18" s="74" t="s">
        <v>277</v>
      </c>
      <c r="D18" s="266">
        <v>1</v>
      </c>
      <c r="E18" s="267"/>
      <c r="F18" s="267"/>
      <c r="G18" s="267"/>
      <c r="H18" s="267"/>
      <c r="I18" s="268"/>
    </row>
    <row r="19" spans="2:9" ht="15" customHeight="1" x14ac:dyDescent="0.25">
      <c r="B19" s="71" t="s">
        <v>290</v>
      </c>
      <c r="C19" s="74" t="s">
        <v>223</v>
      </c>
      <c r="D19" s="266">
        <v>0.5</v>
      </c>
      <c r="E19" s="267"/>
      <c r="F19" s="267"/>
      <c r="G19" s="267"/>
      <c r="H19" s="267"/>
      <c r="I19" s="268"/>
    </row>
    <row r="20" spans="2:9" ht="15" customHeight="1" x14ac:dyDescent="0.25">
      <c r="B20" s="271" t="s">
        <v>226</v>
      </c>
      <c r="C20" s="272"/>
      <c r="D20" s="272"/>
      <c r="E20" s="272"/>
      <c r="F20" s="272"/>
      <c r="G20" s="272"/>
      <c r="H20" s="272"/>
      <c r="I20" s="273"/>
    </row>
    <row r="21" spans="2:9" ht="15" customHeight="1" x14ac:dyDescent="0.25">
      <c r="B21" s="71" t="s">
        <v>231</v>
      </c>
      <c r="C21" s="74" t="s">
        <v>232</v>
      </c>
      <c r="D21" s="266">
        <v>1</v>
      </c>
      <c r="E21" s="267"/>
      <c r="F21" s="267"/>
      <c r="G21" s="267"/>
      <c r="H21" s="267"/>
      <c r="I21" s="268"/>
    </row>
    <row r="22" spans="2:9" ht="15" customHeight="1" x14ac:dyDescent="0.25">
      <c r="B22" s="71" t="s">
        <v>233</v>
      </c>
      <c r="C22" s="74" t="s">
        <v>234</v>
      </c>
      <c r="D22" s="269" t="s">
        <v>215</v>
      </c>
      <c r="E22" s="238"/>
      <c r="F22" s="238"/>
      <c r="G22" s="238"/>
      <c r="H22" s="238"/>
      <c r="I22" s="270"/>
    </row>
    <row r="23" spans="2:9" ht="15" customHeight="1" x14ac:dyDescent="0.25">
      <c r="B23" s="95" t="s">
        <v>229</v>
      </c>
      <c r="C23" s="96" t="s">
        <v>230</v>
      </c>
      <c r="D23" s="266">
        <v>9.5</v>
      </c>
      <c r="E23" s="267"/>
      <c r="F23" s="267"/>
      <c r="G23" s="267"/>
      <c r="H23" s="267"/>
      <c r="I23" s="268"/>
    </row>
    <row r="24" spans="2:9" ht="15" customHeight="1" x14ac:dyDescent="0.25">
      <c r="B24" s="71" t="s">
        <v>235</v>
      </c>
      <c r="C24" s="74" t="s">
        <v>236</v>
      </c>
      <c r="D24" s="266">
        <v>1</v>
      </c>
      <c r="E24" s="267"/>
      <c r="F24" s="267"/>
      <c r="G24" s="267"/>
      <c r="H24" s="267"/>
      <c r="I24" s="268"/>
    </row>
    <row r="25" spans="2:9" ht="15.75" x14ac:dyDescent="0.25">
      <c r="B25" s="71" t="s">
        <v>227</v>
      </c>
      <c r="C25" s="74" t="s">
        <v>228</v>
      </c>
      <c r="D25" s="266">
        <v>10</v>
      </c>
      <c r="E25" s="267"/>
      <c r="F25" s="267"/>
      <c r="G25" s="267"/>
      <c r="H25" s="267"/>
      <c r="I25" s="268"/>
    </row>
    <row r="26" spans="2:9" ht="15.75" x14ac:dyDescent="0.25">
      <c r="B26" s="271" t="s">
        <v>93</v>
      </c>
      <c r="C26" s="272"/>
      <c r="D26" s="272"/>
      <c r="E26" s="272"/>
      <c r="F26" s="272"/>
      <c r="G26" s="272"/>
      <c r="H26" s="272"/>
      <c r="I26" s="273"/>
    </row>
    <row r="27" spans="2:9" ht="15.75" x14ac:dyDescent="0.25">
      <c r="B27" s="95" t="s">
        <v>313</v>
      </c>
      <c r="C27" s="96" t="s">
        <v>314</v>
      </c>
      <c r="D27" s="266">
        <v>2.35</v>
      </c>
      <c r="E27" s="267"/>
      <c r="F27" s="267"/>
      <c r="G27" s="267"/>
      <c r="H27" s="267"/>
      <c r="I27" s="268"/>
    </row>
  </sheetData>
  <mergeCells count="26">
    <mergeCell ref="D27:I27"/>
    <mergeCell ref="B26:I26"/>
    <mergeCell ref="D25:I25"/>
    <mergeCell ref="D24:I24"/>
    <mergeCell ref="D13:I13"/>
    <mergeCell ref="B11:I11"/>
    <mergeCell ref="D10:I10"/>
    <mergeCell ref="D12:I12"/>
    <mergeCell ref="D23:I23"/>
    <mergeCell ref="D19:I19"/>
    <mergeCell ref="B14:I14"/>
    <mergeCell ref="D22:I22"/>
    <mergeCell ref="D15:I15"/>
    <mergeCell ref="D16:I16"/>
    <mergeCell ref="B20:I20"/>
    <mergeCell ref="D18:I18"/>
    <mergeCell ref="D21:I21"/>
    <mergeCell ref="D17:I17"/>
    <mergeCell ref="B2:E2"/>
    <mergeCell ref="B9:I9"/>
    <mergeCell ref="B3:I3"/>
    <mergeCell ref="B5:I5"/>
    <mergeCell ref="B7:C7"/>
    <mergeCell ref="D7:F7"/>
    <mergeCell ref="B8:C8"/>
    <mergeCell ref="D8:F8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rightToLeft="1" workbookViewId="0">
      <selection activeCell="H28" sqref="H28"/>
    </sheetView>
  </sheetViews>
  <sheetFormatPr defaultColWidth="7.875" defaultRowHeight="18.75" x14ac:dyDescent="0.3"/>
  <cols>
    <col min="1" max="1" width="3.25" style="156" customWidth="1"/>
    <col min="2" max="2" width="22.125" style="156" bestFit="1" customWidth="1"/>
    <col min="3" max="3" width="10.875" style="156" customWidth="1"/>
    <col min="4" max="4" width="10.125" style="156" customWidth="1"/>
    <col min="5" max="5" width="14.25" style="156" customWidth="1"/>
    <col min="6" max="6" width="18.125" style="156" customWidth="1"/>
    <col min="7" max="256" width="7.875" style="156"/>
    <col min="257" max="257" width="3.25" style="156" customWidth="1"/>
    <col min="258" max="258" width="22.125" style="156" bestFit="1" customWidth="1"/>
    <col min="259" max="259" width="10.875" style="156" customWidth="1"/>
    <col min="260" max="260" width="10.125" style="156" customWidth="1"/>
    <col min="261" max="261" width="14.25" style="156" customWidth="1"/>
    <col min="262" max="262" width="18.125" style="156" customWidth="1"/>
    <col min="263" max="512" width="7.875" style="156"/>
    <col min="513" max="513" width="3.25" style="156" customWidth="1"/>
    <col min="514" max="514" width="22.125" style="156" bestFit="1" customWidth="1"/>
    <col min="515" max="515" width="10.875" style="156" customWidth="1"/>
    <col min="516" max="516" width="10.125" style="156" customWidth="1"/>
    <col min="517" max="517" width="14.25" style="156" customWidth="1"/>
    <col min="518" max="518" width="18.125" style="156" customWidth="1"/>
    <col min="519" max="768" width="7.875" style="156"/>
    <col min="769" max="769" width="3.25" style="156" customWidth="1"/>
    <col min="770" max="770" width="22.125" style="156" bestFit="1" customWidth="1"/>
    <col min="771" max="771" width="10.875" style="156" customWidth="1"/>
    <col min="772" max="772" width="10.125" style="156" customWidth="1"/>
    <col min="773" max="773" width="14.25" style="156" customWidth="1"/>
    <col min="774" max="774" width="18.125" style="156" customWidth="1"/>
    <col min="775" max="1024" width="7.875" style="156"/>
    <col min="1025" max="1025" width="3.25" style="156" customWidth="1"/>
    <col min="1026" max="1026" width="22.125" style="156" bestFit="1" customWidth="1"/>
    <col min="1027" max="1027" width="10.875" style="156" customWidth="1"/>
    <col min="1028" max="1028" width="10.125" style="156" customWidth="1"/>
    <col min="1029" max="1029" width="14.25" style="156" customWidth="1"/>
    <col min="1030" max="1030" width="18.125" style="156" customWidth="1"/>
    <col min="1031" max="1280" width="7.875" style="156"/>
    <col min="1281" max="1281" width="3.25" style="156" customWidth="1"/>
    <col min="1282" max="1282" width="22.125" style="156" bestFit="1" customWidth="1"/>
    <col min="1283" max="1283" width="10.875" style="156" customWidth="1"/>
    <col min="1284" max="1284" width="10.125" style="156" customWidth="1"/>
    <col min="1285" max="1285" width="14.25" style="156" customWidth="1"/>
    <col min="1286" max="1286" width="18.125" style="156" customWidth="1"/>
    <col min="1287" max="1536" width="7.875" style="156"/>
    <col min="1537" max="1537" width="3.25" style="156" customWidth="1"/>
    <col min="1538" max="1538" width="22.125" style="156" bestFit="1" customWidth="1"/>
    <col min="1539" max="1539" width="10.875" style="156" customWidth="1"/>
    <col min="1540" max="1540" width="10.125" style="156" customWidth="1"/>
    <col min="1541" max="1541" width="14.25" style="156" customWidth="1"/>
    <col min="1542" max="1542" width="18.125" style="156" customWidth="1"/>
    <col min="1543" max="1792" width="7.875" style="156"/>
    <col min="1793" max="1793" width="3.25" style="156" customWidth="1"/>
    <col min="1794" max="1794" width="22.125" style="156" bestFit="1" customWidth="1"/>
    <col min="1795" max="1795" width="10.875" style="156" customWidth="1"/>
    <col min="1796" max="1796" width="10.125" style="156" customWidth="1"/>
    <col min="1797" max="1797" width="14.25" style="156" customWidth="1"/>
    <col min="1798" max="1798" width="18.125" style="156" customWidth="1"/>
    <col min="1799" max="2048" width="7.875" style="156"/>
    <col min="2049" max="2049" width="3.25" style="156" customWidth="1"/>
    <col min="2050" max="2050" width="22.125" style="156" bestFit="1" customWidth="1"/>
    <col min="2051" max="2051" width="10.875" style="156" customWidth="1"/>
    <col min="2052" max="2052" width="10.125" style="156" customWidth="1"/>
    <col min="2053" max="2053" width="14.25" style="156" customWidth="1"/>
    <col min="2054" max="2054" width="18.125" style="156" customWidth="1"/>
    <col min="2055" max="2304" width="7.875" style="156"/>
    <col min="2305" max="2305" width="3.25" style="156" customWidth="1"/>
    <col min="2306" max="2306" width="22.125" style="156" bestFit="1" customWidth="1"/>
    <col min="2307" max="2307" width="10.875" style="156" customWidth="1"/>
    <col min="2308" max="2308" width="10.125" style="156" customWidth="1"/>
    <col min="2309" max="2309" width="14.25" style="156" customWidth="1"/>
    <col min="2310" max="2310" width="18.125" style="156" customWidth="1"/>
    <col min="2311" max="2560" width="7.875" style="156"/>
    <col min="2561" max="2561" width="3.25" style="156" customWidth="1"/>
    <col min="2562" max="2562" width="22.125" style="156" bestFit="1" customWidth="1"/>
    <col min="2563" max="2563" width="10.875" style="156" customWidth="1"/>
    <col min="2564" max="2564" width="10.125" style="156" customWidth="1"/>
    <col min="2565" max="2565" width="14.25" style="156" customWidth="1"/>
    <col min="2566" max="2566" width="18.125" style="156" customWidth="1"/>
    <col min="2567" max="2816" width="7.875" style="156"/>
    <col min="2817" max="2817" width="3.25" style="156" customWidth="1"/>
    <col min="2818" max="2818" width="22.125" style="156" bestFit="1" customWidth="1"/>
    <col min="2819" max="2819" width="10.875" style="156" customWidth="1"/>
    <col min="2820" max="2820" width="10.125" style="156" customWidth="1"/>
    <col min="2821" max="2821" width="14.25" style="156" customWidth="1"/>
    <col min="2822" max="2822" width="18.125" style="156" customWidth="1"/>
    <col min="2823" max="3072" width="7.875" style="156"/>
    <col min="3073" max="3073" width="3.25" style="156" customWidth="1"/>
    <col min="3074" max="3074" width="22.125" style="156" bestFit="1" customWidth="1"/>
    <col min="3075" max="3075" width="10.875" style="156" customWidth="1"/>
    <col min="3076" max="3076" width="10.125" style="156" customWidth="1"/>
    <col min="3077" max="3077" width="14.25" style="156" customWidth="1"/>
    <col min="3078" max="3078" width="18.125" style="156" customWidth="1"/>
    <col min="3079" max="3328" width="7.875" style="156"/>
    <col min="3329" max="3329" width="3.25" style="156" customWidth="1"/>
    <col min="3330" max="3330" width="22.125" style="156" bestFit="1" customWidth="1"/>
    <col min="3331" max="3331" width="10.875" style="156" customWidth="1"/>
    <col min="3332" max="3332" width="10.125" style="156" customWidth="1"/>
    <col min="3333" max="3333" width="14.25" style="156" customWidth="1"/>
    <col min="3334" max="3334" width="18.125" style="156" customWidth="1"/>
    <col min="3335" max="3584" width="7.875" style="156"/>
    <col min="3585" max="3585" width="3.25" style="156" customWidth="1"/>
    <col min="3586" max="3586" width="22.125" style="156" bestFit="1" customWidth="1"/>
    <col min="3587" max="3587" width="10.875" style="156" customWidth="1"/>
    <col min="3588" max="3588" width="10.125" style="156" customWidth="1"/>
    <col min="3589" max="3589" width="14.25" style="156" customWidth="1"/>
    <col min="3590" max="3590" width="18.125" style="156" customWidth="1"/>
    <col min="3591" max="3840" width="7.875" style="156"/>
    <col min="3841" max="3841" width="3.25" style="156" customWidth="1"/>
    <col min="3842" max="3842" width="22.125" style="156" bestFit="1" customWidth="1"/>
    <col min="3843" max="3843" width="10.875" style="156" customWidth="1"/>
    <col min="3844" max="3844" width="10.125" style="156" customWidth="1"/>
    <col min="3845" max="3845" width="14.25" style="156" customWidth="1"/>
    <col min="3846" max="3846" width="18.125" style="156" customWidth="1"/>
    <col min="3847" max="4096" width="7.875" style="156"/>
    <col min="4097" max="4097" width="3.25" style="156" customWidth="1"/>
    <col min="4098" max="4098" width="22.125" style="156" bestFit="1" customWidth="1"/>
    <col min="4099" max="4099" width="10.875" style="156" customWidth="1"/>
    <col min="4100" max="4100" width="10.125" style="156" customWidth="1"/>
    <col min="4101" max="4101" width="14.25" style="156" customWidth="1"/>
    <col min="4102" max="4102" width="18.125" style="156" customWidth="1"/>
    <col min="4103" max="4352" width="7.875" style="156"/>
    <col min="4353" max="4353" width="3.25" style="156" customWidth="1"/>
    <col min="4354" max="4354" width="22.125" style="156" bestFit="1" customWidth="1"/>
    <col min="4355" max="4355" width="10.875" style="156" customWidth="1"/>
    <col min="4356" max="4356" width="10.125" style="156" customWidth="1"/>
    <col min="4357" max="4357" width="14.25" style="156" customWidth="1"/>
    <col min="4358" max="4358" width="18.125" style="156" customWidth="1"/>
    <col min="4359" max="4608" width="7.875" style="156"/>
    <col min="4609" max="4609" width="3.25" style="156" customWidth="1"/>
    <col min="4610" max="4610" width="22.125" style="156" bestFit="1" customWidth="1"/>
    <col min="4611" max="4611" width="10.875" style="156" customWidth="1"/>
    <col min="4612" max="4612" width="10.125" style="156" customWidth="1"/>
    <col min="4613" max="4613" width="14.25" style="156" customWidth="1"/>
    <col min="4614" max="4614" width="18.125" style="156" customWidth="1"/>
    <col min="4615" max="4864" width="7.875" style="156"/>
    <col min="4865" max="4865" width="3.25" style="156" customWidth="1"/>
    <col min="4866" max="4866" width="22.125" style="156" bestFit="1" customWidth="1"/>
    <col min="4867" max="4867" width="10.875" style="156" customWidth="1"/>
    <col min="4868" max="4868" width="10.125" style="156" customWidth="1"/>
    <col min="4869" max="4869" width="14.25" style="156" customWidth="1"/>
    <col min="4870" max="4870" width="18.125" style="156" customWidth="1"/>
    <col min="4871" max="5120" width="7.875" style="156"/>
    <col min="5121" max="5121" width="3.25" style="156" customWidth="1"/>
    <col min="5122" max="5122" width="22.125" style="156" bestFit="1" customWidth="1"/>
    <col min="5123" max="5123" width="10.875" style="156" customWidth="1"/>
    <col min="5124" max="5124" width="10.125" style="156" customWidth="1"/>
    <col min="5125" max="5125" width="14.25" style="156" customWidth="1"/>
    <col min="5126" max="5126" width="18.125" style="156" customWidth="1"/>
    <col min="5127" max="5376" width="7.875" style="156"/>
    <col min="5377" max="5377" width="3.25" style="156" customWidth="1"/>
    <col min="5378" max="5378" width="22.125" style="156" bestFit="1" customWidth="1"/>
    <col min="5379" max="5379" width="10.875" style="156" customWidth="1"/>
    <col min="5380" max="5380" width="10.125" style="156" customWidth="1"/>
    <col min="5381" max="5381" width="14.25" style="156" customWidth="1"/>
    <col min="5382" max="5382" width="18.125" style="156" customWidth="1"/>
    <col min="5383" max="5632" width="7.875" style="156"/>
    <col min="5633" max="5633" width="3.25" style="156" customWidth="1"/>
    <col min="5634" max="5634" width="22.125" style="156" bestFit="1" customWidth="1"/>
    <col min="5635" max="5635" width="10.875" style="156" customWidth="1"/>
    <col min="5636" max="5636" width="10.125" style="156" customWidth="1"/>
    <col min="5637" max="5637" width="14.25" style="156" customWidth="1"/>
    <col min="5638" max="5638" width="18.125" style="156" customWidth="1"/>
    <col min="5639" max="5888" width="7.875" style="156"/>
    <col min="5889" max="5889" width="3.25" style="156" customWidth="1"/>
    <col min="5890" max="5890" width="22.125" style="156" bestFit="1" customWidth="1"/>
    <col min="5891" max="5891" width="10.875" style="156" customWidth="1"/>
    <col min="5892" max="5892" width="10.125" style="156" customWidth="1"/>
    <col min="5893" max="5893" width="14.25" style="156" customWidth="1"/>
    <col min="5894" max="5894" width="18.125" style="156" customWidth="1"/>
    <col min="5895" max="6144" width="7.875" style="156"/>
    <col min="6145" max="6145" width="3.25" style="156" customWidth="1"/>
    <col min="6146" max="6146" width="22.125" style="156" bestFit="1" customWidth="1"/>
    <col min="6147" max="6147" width="10.875" style="156" customWidth="1"/>
    <col min="6148" max="6148" width="10.125" style="156" customWidth="1"/>
    <col min="6149" max="6149" width="14.25" style="156" customWidth="1"/>
    <col min="6150" max="6150" width="18.125" style="156" customWidth="1"/>
    <col min="6151" max="6400" width="7.875" style="156"/>
    <col min="6401" max="6401" width="3.25" style="156" customWidth="1"/>
    <col min="6402" max="6402" width="22.125" style="156" bestFit="1" customWidth="1"/>
    <col min="6403" max="6403" width="10.875" style="156" customWidth="1"/>
    <col min="6404" max="6404" width="10.125" style="156" customWidth="1"/>
    <col min="6405" max="6405" width="14.25" style="156" customWidth="1"/>
    <col min="6406" max="6406" width="18.125" style="156" customWidth="1"/>
    <col min="6407" max="6656" width="7.875" style="156"/>
    <col min="6657" max="6657" width="3.25" style="156" customWidth="1"/>
    <col min="6658" max="6658" width="22.125" style="156" bestFit="1" customWidth="1"/>
    <col min="6659" max="6659" width="10.875" style="156" customWidth="1"/>
    <col min="6660" max="6660" width="10.125" style="156" customWidth="1"/>
    <col min="6661" max="6661" width="14.25" style="156" customWidth="1"/>
    <col min="6662" max="6662" width="18.125" style="156" customWidth="1"/>
    <col min="6663" max="6912" width="7.875" style="156"/>
    <col min="6913" max="6913" width="3.25" style="156" customWidth="1"/>
    <col min="6914" max="6914" width="22.125" style="156" bestFit="1" customWidth="1"/>
    <col min="6915" max="6915" width="10.875" style="156" customWidth="1"/>
    <col min="6916" max="6916" width="10.125" style="156" customWidth="1"/>
    <col min="6917" max="6917" width="14.25" style="156" customWidth="1"/>
    <col min="6918" max="6918" width="18.125" style="156" customWidth="1"/>
    <col min="6919" max="7168" width="7.875" style="156"/>
    <col min="7169" max="7169" width="3.25" style="156" customWidth="1"/>
    <col min="7170" max="7170" width="22.125" style="156" bestFit="1" customWidth="1"/>
    <col min="7171" max="7171" width="10.875" style="156" customWidth="1"/>
    <col min="7172" max="7172" width="10.125" style="156" customWidth="1"/>
    <col min="7173" max="7173" width="14.25" style="156" customWidth="1"/>
    <col min="7174" max="7174" width="18.125" style="156" customWidth="1"/>
    <col min="7175" max="7424" width="7.875" style="156"/>
    <col min="7425" max="7425" width="3.25" style="156" customWidth="1"/>
    <col min="7426" max="7426" width="22.125" style="156" bestFit="1" customWidth="1"/>
    <col min="7427" max="7427" width="10.875" style="156" customWidth="1"/>
    <col min="7428" max="7428" width="10.125" style="156" customWidth="1"/>
    <col min="7429" max="7429" width="14.25" style="156" customWidth="1"/>
    <col min="7430" max="7430" width="18.125" style="156" customWidth="1"/>
    <col min="7431" max="7680" width="7.875" style="156"/>
    <col min="7681" max="7681" width="3.25" style="156" customWidth="1"/>
    <col min="7682" max="7682" width="22.125" style="156" bestFit="1" customWidth="1"/>
    <col min="7683" max="7683" width="10.875" style="156" customWidth="1"/>
    <col min="7684" max="7684" width="10.125" style="156" customWidth="1"/>
    <col min="7685" max="7685" width="14.25" style="156" customWidth="1"/>
    <col min="7686" max="7686" width="18.125" style="156" customWidth="1"/>
    <col min="7687" max="7936" width="7.875" style="156"/>
    <col min="7937" max="7937" width="3.25" style="156" customWidth="1"/>
    <col min="7938" max="7938" width="22.125" style="156" bestFit="1" customWidth="1"/>
    <col min="7939" max="7939" width="10.875" style="156" customWidth="1"/>
    <col min="7940" max="7940" width="10.125" style="156" customWidth="1"/>
    <col min="7941" max="7941" width="14.25" style="156" customWidth="1"/>
    <col min="7942" max="7942" width="18.125" style="156" customWidth="1"/>
    <col min="7943" max="8192" width="7.875" style="156"/>
    <col min="8193" max="8193" width="3.25" style="156" customWidth="1"/>
    <col min="8194" max="8194" width="22.125" style="156" bestFit="1" customWidth="1"/>
    <col min="8195" max="8195" width="10.875" style="156" customWidth="1"/>
    <col min="8196" max="8196" width="10.125" style="156" customWidth="1"/>
    <col min="8197" max="8197" width="14.25" style="156" customWidth="1"/>
    <col min="8198" max="8198" width="18.125" style="156" customWidth="1"/>
    <col min="8199" max="8448" width="7.875" style="156"/>
    <col min="8449" max="8449" width="3.25" style="156" customWidth="1"/>
    <col min="8450" max="8450" width="22.125" style="156" bestFit="1" customWidth="1"/>
    <col min="8451" max="8451" width="10.875" style="156" customWidth="1"/>
    <col min="8452" max="8452" width="10.125" style="156" customWidth="1"/>
    <col min="8453" max="8453" width="14.25" style="156" customWidth="1"/>
    <col min="8454" max="8454" width="18.125" style="156" customWidth="1"/>
    <col min="8455" max="8704" width="7.875" style="156"/>
    <col min="8705" max="8705" width="3.25" style="156" customWidth="1"/>
    <col min="8706" max="8706" width="22.125" style="156" bestFit="1" customWidth="1"/>
    <col min="8707" max="8707" width="10.875" style="156" customWidth="1"/>
    <col min="8708" max="8708" width="10.125" style="156" customWidth="1"/>
    <col min="8709" max="8709" width="14.25" style="156" customWidth="1"/>
    <col min="8710" max="8710" width="18.125" style="156" customWidth="1"/>
    <col min="8711" max="8960" width="7.875" style="156"/>
    <col min="8961" max="8961" width="3.25" style="156" customWidth="1"/>
    <col min="8962" max="8962" width="22.125" style="156" bestFit="1" customWidth="1"/>
    <col min="8963" max="8963" width="10.875" style="156" customWidth="1"/>
    <col min="8964" max="8964" width="10.125" style="156" customWidth="1"/>
    <col min="8965" max="8965" width="14.25" style="156" customWidth="1"/>
    <col min="8966" max="8966" width="18.125" style="156" customWidth="1"/>
    <col min="8967" max="9216" width="7.875" style="156"/>
    <col min="9217" max="9217" width="3.25" style="156" customWidth="1"/>
    <col min="9218" max="9218" width="22.125" style="156" bestFit="1" customWidth="1"/>
    <col min="9219" max="9219" width="10.875" style="156" customWidth="1"/>
    <col min="9220" max="9220" width="10.125" style="156" customWidth="1"/>
    <col min="9221" max="9221" width="14.25" style="156" customWidth="1"/>
    <col min="9222" max="9222" width="18.125" style="156" customWidth="1"/>
    <col min="9223" max="9472" width="7.875" style="156"/>
    <col min="9473" max="9473" width="3.25" style="156" customWidth="1"/>
    <col min="9474" max="9474" width="22.125" style="156" bestFit="1" customWidth="1"/>
    <col min="9475" max="9475" width="10.875" style="156" customWidth="1"/>
    <col min="9476" max="9476" width="10.125" style="156" customWidth="1"/>
    <col min="9477" max="9477" width="14.25" style="156" customWidth="1"/>
    <col min="9478" max="9478" width="18.125" style="156" customWidth="1"/>
    <col min="9479" max="9728" width="7.875" style="156"/>
    <col min="9729" max="9729" width="3.25" style="156" customWidth="1"/>
    <col min="9730" max="9730" width="22.125" style="156" bestFit="1" customWidth="1"/>
    <col min="9731" max="9731" width="10.875" style="156" customWidth="1"/>
    <col min="9732" max="9732" width="10.125" style="156" customWidth="1"/>
    <col min="9733" max="9733" width="14.25" style="156" customWidth="1"/>
    <col min="9734" max="9734" width="18.125" style="156" customWidth="1"/>
    <col min="9735" max="9984" width="7.875" style="156"/>
    <col min="9985" max="9985" width="3.25" style="156" customWidth="1"/>
    <col min="9986" max="9986" width="22.125" style="156" bestFit="1" customWidth="1"/>
    <col min="9987" max="9987" width="10.875" style="156" customWidth="1"/>
    <col min="9988" max="9988" width="10.125" style="156" customWidth="1"/>
    <col min="9989" max="9989" width="14.25" style="156" customWidth="1"/>
    <col min="9990" max="9990" width="18.125" style="156" customWidth="1"/>
    <col min="9991" max="10240" width="7.875" style="156"/>
    <col min="10241" max="10241" width="3.25" style="156" customWidth="1"/>
    <col min="10242" max="10242" width="22.125" style="156" bestFit="1" customWidth="1"/>
    <col min="10243" max="10243" width="10.875" style="156" customWidth="1"/>
    <col min="10244" max="10244" width="10.125" style="156" customWidth="1"/>
    <col min="10245" max="10245" width="14.25" style="156" customWidth="1"/>
    <col min="10246" max="10246" width="18.125" style="156" customWidth="1"/>
    <col min="10247" max="10496" width="7.875" style="156"/>
    <col min="10497" max="10497" width="3.25" style="156" customWidth="1"/>
    <col min="10498" max="10498" width="22.125" style="156" bestFit="1" customWidth="1"/>
    <col min="10499" max="10499" width="10.875" style="156" customWidth="1"/>
    <col min="10500" max="10500" width="10.125" style="156" customWidth="1"/>
    <col min="10501" max="10501" width="14.25" style="156" customWidth="1"/>
    <col min="10502" max="10502" width="18.125" style="156" customWidth="1"/>
    <col min="10503" max="10752" width="7.875" style="156"/>
    <col min="10753" max="10753" width="3.25" style="156" customWidth="1"/>
    <col min="10754" max="10754" width="22.125" style="156" bestFit="1" customWidth="1"/>
    <col min="10755" max="10755" width="10.875" style="156" customWidth="1"/>
    <col min="10756" max="10756" width="10.125" style="156" customWidth="1"/>
    <col min="10757" max="10757" width="14.25" style="156" customWidth="1"/>
    <col min="10758" max="10758" width="18.125" style="156" customWidth="1"/>
    <col min="10759" max="11008" width="7.875" style="156"/>
    <col min="11009" max="11009" width="3.25" style="156" customWidth="1"/>
    <col min="11010" max="11010" width="22.125" style="156" bestFit="1" customWidth="1"/>
    <col min="11011" max="11011" width="10.875" style="156" customWidth="1"/>
    <col min="11012" max="11012" width="10.125" style="156" customWidth="1"/>
    <col min="11013" max="11013" width="14.25" style="156" customWidth="1"/>
    <col min="11014" max="11014" width="18.125" style="156" customWidth="1"/>
    <col min="11015" max="11264" width="7.875" style="156"/>
    <col min="11265" max="11265" width="3.25" style="156" customWidth="1"/>
    <col min="11266" max="11266" width="22.125" style="156" bestFit="1" customWidth="1"/>
    <col min="11267" max="11267" width="10.875" style="156" customWidth="1"/>
    <col min="11268" max="11268" width="10.125" style="156" customWidth="1"/>
    <col min="11269" max="11269" width="14.25" style="156" customWidth="1"/>
    <col min="11270" max="11270" width="18.125" style="156" customWidth="1"/>
    <col min="11271" max="11520" width="7.875" style="156"/>
    <col min="11521" max="11521" width="3.25" style="156" customWidth="1"/>
    <col min="11522" max="11522" width="22.125" style="156" bestFit="1" customWidth="1"/>
    <col min="11523" max="11523" width="10.875" style="156" customWidth="1"/>
    <col min="11524" max="11524" width="10.125" style="156" customWidth="1"/>
    <col min="11525" max="11525" width="14.25" style="156" customWidth="1"/>
    <col min="11526" max="11526" width="18.125" style="156" customWidth="1"/>
    <col min="11527" max="11776" width="7.875" style="156"/>
    <col min="11777" max="11777" width="3.25" style="156" customWidth="1"/>
    <col min="11778" max="11778" width="22.125" style="156" bestFit="1" customWidth="1"/>
    <col min="11779" max="11779" width="10.875" style="156" customWidth="1"/>
    <col min="11780" max="11780" width="10.125" style="156" customWidth="1"/>
    <col min="11781" max="11781" width="14.25" style="156" customWidth="1"/>
    <col min="11782" max="11782" width="18.125" style="156" customWidth="1"/>
    <col min="11783" max="12032" width="7.875" style="156"/>
    <col min="12033" max="12033" width="3.25" style="156" customWidth="1"/>
    <col min="12034" max="12034" width="22.125" style="156" bestFit="1" customWidth="1"/>
    <col min="12035" max="12035" width="10.875" style="156" customWidth="1"/>
    <col min="12036" max="12036" width="10.125" style="156" customWidth="1"/>
    <col min="12037" max="12037" width="14.25" style="156" customWidth="1"/>
    <col min="12038" max="12038" width="18.125" style="156" customWidth="1"/>
    <col min="12039" max="12288" width="7.875" style="156"/>
    <col min="12289" max="12289" width="3.25" style="156" customWidth="1"/>
    <col min="12290" max="12290" width="22.125" style="156" bestFit="1" customWidth="1"/>
    <col min="12291" max="12291" width="10.875" style="156" customWidth="1"/>
    <col min="12292" max="12292" width="10.125" style="156" customWidth="1"/>
    <col min="12293" max="12293" width="14.25" style="156" customWidth="1"/>
    <col min="12294" max="12294" width="18.125" style="156" customWidth="1"/>
    <col min="12295" max="12544" width="7.875" style="156"/>
    <col min="12545" max="12545" width="3.25" style="156" customWidth="1"/>
    <col min="12546" max="12546" width="22.125" style="156" bestFit="1" customWidth="1"/>
    <col min="12547" max="12547" width="10.875" style="156" customWidth="1"/>
    <col min="12548" max="12548" width="10.125" style="156" customWidth="1"/>
    <col min="12549" max="12549" width="14.25" style="156" customWidth="1"/>
    <col min="12550" max="12550" width="18.125" style="156" customWidth="1"/>
    <col min="12551" max="12800" width="7.875" style="156"/>
    <col min="12801" max="12801" width="3.25" style="156" customWidth="1"/>
    <col min="12802" max="12802" width="22.125" style="156" bestFit="1" customWidth="1"/>
    <col min="12803" max="12803" width="10.875" style="156" customWidth="1"/>
    <col min="12804" max="12804" width="10.125" style="156" customWidth="1"/>
    <col min="12805" max="12805" width="14.25" style="156" customWidth="1"/>
    <col min="12806" max="12806" width="18.125" style="156" customWidth="1"/>
    <col min="12807" max="13056" width="7.875" style="156"/>
    <col min="13057" max="13057" width="3.25" style="156" customWidth="1"/>
    <col min="13058" max="13058" width="22.125" style="156" bestFit="1" customWidth="1"/>
    <col min="13059" max="13059" width="10.875" style="156" customWidth="1"/>
    <col min="13060" max="13060" width="10.125" style="156" customWidth="1"/>
    <col min="13061" max="13061" width="14.25" style="156" customWidth="1"/>
    <col min="13062" max="13062" width="18.125" style="156" customWidth="1"/>
    <col min="13063" max="13312" width="7.875" style="156"/>
    <col min="13313" max="13313" width="3.25" style="156" customWidth="1"/>
    <col min="13314" max="13314" width="22.125" style="156" bestFit="1" customWidth="1"/>
    <col min="13315" max="13315" width="10.875" style="156" customWidth="1"/>
    <col min="13316" max="13316" width="10.125" style="156" customWidth="1"/>
    <col min="13317" max="13317" width="14.25" style="156" customWidth="1"/>
    <col min="13318" max="13318" width="18.125" style="156" customWidth="1"/>
    <col min="13319" max="13568" width="7.875" style="156"/>
    <col min="13569" max="13569" width="3.25" style="156" customWidth="1"/>
    <col min="13570" max="13570" width="22.125" style="156" bestFit="1" customWidth="1"/>
    <col min="13571" max="13571" width="10.875" style="156" customWidth="1"/>
    <col min="13572" max="13572" width="10.125" style="156" customWidth="1"/>
    <col min="13573" max="13573" width="14.25" style="156" customWidth="1"/>
    <col min="13574" max="13574" width="18.125" style="156" customWidth="1"/>
    <col min="13575" max="13824" width="7.875" style="156"/>
    <col min="13825" max="13825" width="3.25" style="156" customWidth="1"/>
    <col min="13826" max="13826" width="22.125" style="156" bestFit="1" customWidth="1"/>
    <col min="13827" max="13827" width="10.875" style="156" customWidth="1"/>
    <col min="13828" max="13828" width="10.125" style="156" customWidth="1"/>
    <col min="13829" max="13829" width="14.25" style="156" customWidth="1"/>
    <col min="13830" max="13830" width="18.125" style="156" customWidth="1"/>
    <col min="13831" max="14080" width="7.875" style="156"/>
    <col min="14081" max="14081" width="3.25" style="156" customWidth="1"/>
    <col min="14082" max="14082" width="22.125" style="156" bestFit="1" customWidth="1"/>
    <col min="14083" max="14083" width="10.875" style="156" customWidth="1"/>
    <col min="14084" max="14084" width="10.125" style="156" customWidth="1"/>
    <col min="14085" max="14085" width="14.25" style="156" customWidth="1"/>
    <col min="14086" max="14086" width="18.125" style="156" customWidth="1"/>
    <col min="14087" max="14336" width="7.875" style="156"/>
    <col min="14337" max="14337" width="3.25" style="156" customWidth="1"/>
    <col min="14338" max="14338" width="22.125" style="156" bestFit="1" customWidth="1"/>
    <col min="14339" max="14339" width="10.875" style="156" customWidth="1"/>
    <col min="14340" max="14340" width="10.125" style="156" customWidth="1"/>
    <col min="14341" max="14341" width="14.25" style="156" customWidth="1"/>
    <col min="14342" max="14342" width="18.125" style="156" customWidth="1"/>
    <col min="14343" max="14592" width="7.875" style="156"/>
    <col min="14593" max="14593" width="3.25" style="156" customWidth="1"/>
    <col min="14594" max="14594" width="22.125" style="156" bestFit="1" customWidth="1"/>
    <col min="14595" max="14595" width="10.875" style="156" customWidth="1"/>
    <col min="14596" max="14596" width="10.125" style="156" customWidth="1"/>
    <col min="14597" max="14597" width="14.25" style="156" customWidth="1"/>
    <col min="14598" max="14598" width="18.125" style="156" customWidth="1"/>
    <col min="14599" max="14848" width="7.875" style="156"/>
    <col min="14849" max="14849" width="3.25" style="156" customWidth="1"/>
    <col min="14850" max="14850" width="22.125" style="156" bestFit="1" customWidth="1"/>
    <col min="14851" max="14851" width="10.875" style="156" customWidth="1"/>
    <col min="14852" max="14852" width="10.125" style="156" customWidth="1"/>
    <col min="14853" max="14853" width="14.25" style="156" customWidth="1"/>
    <col min="14854" max="14854" width="18.125" style="156" customWidth="1"/>
    <col min="14855" max="15104" width="7.875" style="156"/>
    <col min="15105" max="15105" width="3.25" style="156" customWidth="1"/>
    <col min="15106" max="15106" width="22.125" style="156" bestFit="1" customWidth="1"/>
    <col min="15107" max="15107" width="10.875" style="156" customWidth="1"/>
    <col min="15108" max="15108" width="10.125" style="156" customWidth="1"/>
    <col min="15109" max="15109" width="14.25" style="156" customWidth="1"/>
    <col min="15110" max="15110" width="18.125" style="156" customWidth="1"/>
    <col min="15111" max="15360" width="7.875" style="156"/>
    <col min="15361" max="15361" width="3.25" style="156" customWidth="1"/>
    <col min="15362" max="15362" width="22.125" style="156" bestFit="1" customWidth="1"/>
    <col min="15363" max="15363" width="10.875" style="156" customWidth="1"/>
    <col min="15364" max="15364" width="10.125" style="156" customWidth="1"/>
    <col min="15365" max="15365" width="14.25" style="156" customWidth="1"/>
    <col min="15366" max="15366" width="18.125" style="156" customWidth="1"/>
    <col min="15367" max="15616" width="7.875" style="156"/>
    <col min="15617" max="15617" width="3.25" style="156" customWidth="1"/>
    <col min="15618" max="15618" width="22.125" style="156" bestFit="1" customWidth="1"/>
    <col min="15619" max="15619" width="10.875" style="156" customWidth="1"/>
    <col min="15620" max="15620" width="10.125" style="156" customWidth="1"/>
    <col min="15621" max="15621" width="14.25" style="156" customWidth="1"/>
    <col min="15622" max="15622" width="18.125" style="156" customWidth="1"/>
    <col min="15623" max="15872" width="7.875" style="156"/>
    <col min="15873" max="15873" width="3.25" style="156" customWidth="1"/>
    <col min="15874" max="15874" width="22.125" style="156" bestFit="1" customWidth="1"/>
    <col min="15875" max="15875" width="10.875" style="156" customWidth="1"/>
    <col min="15876" max="15876" width="10.125" style="156" customWidth="1"/>
    <col min="15877" max="15877" width="14.25" style="156" customWidth="1"/>
    <col min="15878" max="15878" width="18.125" style="156" customWidth="1"/>
    <col min="15879" max="16128" width="7.875" style="156"/>
    <col min="16129" max="16129" width="3.25" style="156" customWidth="1"/>
    <col min="16130" max="16130" width="22.125" style="156" bestFit="1" customWidth="1"/>
    <col min="16131" max="16131" width="10.875" style="156" customWidth="1"/>
    <col min="16132" max="16132" width="10.125" style="156" customWidth="1"/>
    <col min="16133" max="16133" width="14.25" style="156" customWidth="1"/>
    <col min="16134" max="16134" width="18.125" style="156" customWidth="1"/>
    <col min="16135" max="16384" width="7.875" style="156"/>
  </cols>
  <sheetData>
    <row r="1" spans="2:6" ht="27" customHeight="1" x14ac:dyDescent="0.3">
      <c r="B1" s="276" t="s">
        <v>337</v>
      </c>
      <c r="C1" s="276"/>
    </row>
    <row r="2" spans="2:6" ht="18" customHeight="1" x14ac:dyDescent="0.3">
      <c r="B2" s="242" t="s">
        <v>355</v>
      </c>
      <c r="C2" s="242"/>
      <c r="D2" s="242"/>
      <c r="E2" s="242"/>
    </row>
    <row r="3" spans="2:6" ht="21.95" customHeight="1" x14ac:dyDescent="0.3">
      <c r="B3" s="276"/>
      <c r="C3" s="276"/>
      <c r="D3" s="276"/>
    </row>
    <row r="5" spans="2:6" x14ac:dyDescent="0.3">
      <c r="B5" s="277" t="s">
        <v>356</v>
      </c>
      <c r="C5" s="277"/>
      <c r="D5" s="277"/>
      <c r="E5" s="277"/>
      <c r="F5" s="277"/>
    </row>
    <row r="6" spans="2:6" x14ac:dyDescent="0.3">
      <c r="B6" s="157" t="s">
        <v>28</v>
      </c>
      <c r="C6" s="158" t="s">
        <v>45</v>
      </c>
      <c r="D6" s="158" t="s">
        <v>53</v>
      </c>
      <c r="E6" s="158" t="s">
        <v>31</v>
      </c>
      <c r="F6" s="158" t="s">
        <v>55</v>
      </c>
    </row>
    <row r="7" spans="2:6" ht="21.75" customHeight="1" x14ac:dyDescent="0.3">
      <c r="B7" s="278" t="s">
        <v>56</v>
      </c>
      <c r="C7" s="279"/>
      <c r="D7" s="279"/>
      <c r="E7" s="279"/>
      <c r="F7" s="280"/>
    </row>
    <row r="8" spans="2:6" ht="21.75" customHeight="1" x14ac:dyDescent="0.3">
      <c r="B8" s="159" t="s">
        <v>357</v>
      </c>
      <c r="C8" s="160" t="s">
        <v>218</v>
      </c>
      <c r="D8" s="161">
        <v>7</v>
      </c>
      <c r="E8" s="161">
        <v>75000000</v>
      </c>
      <c r="F8" s="161">
        <v>15000000</v>
      </c>
    </row>
    <row r="9" spans="2:6" ht="21.75" customHeight="1" x14ac:dyDescent="0.3">
      <c r="B9" s="281" t="s">
        <v>358</v>
      </c>
      <c r="C9" s="282"/>
      <c r="D9" s="161">
        <f>SUM(D8)</f>
        <v>7</v>
      </c>
      <c r="E9" s="161">
        <f>SUM(E8)</f>
        <v>75000000</v>
      </c>
      <c r="F9" s="161">
        <f>SUM(F8)</f>
        <v>15000000</v>
      </c>
    </row>
    <row r="10" spans="2:6" x14ac:dyDescent="0.3">
      <c r="B10" s="274" t="s">
        <v>339</v>
      </c>
      <c r="C10" s="275"/>
      <c r="D10" s="161">
        <f>D9</f>
        <v>7</v>
      </c>
      <c r="E10" s="161">
        <f>E9</f>
        <v>75000000</v>
      </c>
      <c r="F10" s="161">
        <f>F9</f>
        <v>15000000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7" t="s">
        <v>343</v>
      </c>
      <c r="C2" s="177"/>
      <c r="D2" s="177"/>
      <c r="E2" s="177"/>
      <c r="F2" s="65"/>
      <c r="G2" s="66"/>
    </row>
    <row r="3" spans="1:7" ht="26.25" x14ac:dyDescent="0.25">
      <c r="B3" s="285" t="s">
        <v>237</v>
      </c>
      <c r="C3" s="285"/>
      <c r="D3" s="285"/>
      <c r="E3" s="285"/>
      <c r="F3" s="285"/>
      <c r="G3" s="285"/>
    </row>
    <row r="4" spans="1:7" ht="18.75" x14ac:dyDescent="0.25">
      <c r="B4" s="67" t="s">
        <v>238</v>
      </c>
      <c r="C4" s="68" t="s">
        <v>239</v>
      </c>
      <c r="D4" s="69" t="s">
        <v>240</v>
      </c>
      <c r="E4" s="286" t="s">
        <v>241</v>
      </c>
      <c r="F4" s="287"/>
      <c r="G4" s="70" t="s">
        <v>242</v>
      </c>
    </row>
    <row r="5" spans="1:7" ht="20.25" customHeight="1" x14ac:dyDescent="0.25">
      <c r="B5" s="71" t="s">
        <v>243</v>
      </c>
      <c r="C5" s="101" t="s">
        <v>244</v>
      </c>
      <c r="D5" s="37" t="s">
        <v>335</v>
      </c>
      <c r="E5" s="288">
        <v>1001095</v>
      </c>
      <c r="F5" s="284"/>
      <c r="G5" s="130">
        <v>46640</v>
      </c>
    </row>
    <row r="6" spans="1:7" ht="24.95" customHeight="1" x14ac:dyDescent="0.25">
      <c r="B6" s="71" t="s">
        <v>243</v>
      </c>
      <c r="C6" s="36" t="s">
        <v>245</v>
      </c>
      <c r="D6" s="37" t="s">
        <v>246</v>
      </c>
      <c r="E6" s="283" t="s">
        <v>247</v>
      </c>
      <c r="F6" s="284"/>
      <c r="G6" s="72" t="s">
        <v>248</v>
      </c>
    </row>
    <row r="7" spans="1:7" ht="24.95" customHeight="1" x14ac:dyDescent="0.25">
      <c r="B7" s="71" t="s">
        <v>243</v>
      </c>
      <c r="C7" s="36" t="s">
        <v>249</v>
      </c>
      <c r="D7" s="37" t="s">
        <v>250</v>
      </c>
      <c r="E7" s="283" t="s">
        <v>247</v>
      </c>
      <c r="F7" s="284"/>
      <c r="G7" s="72" t="s">
        <v>251</v>
      </c>
    </row>
    <row r="8" spans="1:7" ht="24.95" customHeight="1" x14ac:dyDescent="0.25">
      <c r="B8" s="71" t="s">
        <v>252</v>
      </c>
      <c r="C8" s="145" t="s">
        <v>245</v>
      </c>
      <c r="D8" s="37" t="s">
        <v>256</v>
      </c>
      <c r="E8" s="283">
        <v>507301</v>
      </c>
      <c r="F8" s="284"/>
      <c r="G8" s="146"/>
    </row>
    <row r="9" spans="1:7" ht="24.95" customHeight="1" x14ac:dyDescent="0.25">
      <c r="B9" s="71" t="s">
        <v>253</v>
      </c>
      <c r="C9" s="36" t="s">
        <v>244</v>
      </c>
      <c r="D9" s="37" t="s">
        <v>254</v>
      </c>
      <c r="E9" s="283" t="s">
        <v>247</v>
      </c>
      <c r="F9" s="284"/>
      <c r="G9" s="72" t="s">
        <v>255</v>
      </c>
    </row>
    <row r="10" spans="1:7" ht="24.95" customHeight="1" x14ac:dyDescent="0.25">
      <c r="B10" s="95" t="s">
        <v>253</v>
      </c>
      <c r="C10" s="134" t="s">
        <v>245</v>
      </c>
      <c r="D10" s="37" t="s">
        <v>258</v>
      </c>
      <c r="E10" s="283">
        <v>965050</v>
      </c>
      <c r="F10" s="284"/>
      <c r="G10" s="130" t="s">
        <v>319</v>
      </c>
    </row>
    <row r="11" spans="1:7" ht="24.95" customHeight="1" x14ac:dyDescent="0.25">
      <c r="B11" s="71" t="s">
        <v>252</v>
      </c>
      <c r="C11" s="36" t="s">
        <v>249</v>
      </c>
      <c r="D11" s="37" t="s">
        <v>259</v>
      </c>
      <c r="E11" s="283" t="s">
        <v>247</v>
      </c>
      <c r="F11" s="284"/>
      <c r="G11" s="72" t="s">
        <v>260</v>
      </c>
    </row>
    <row r="12" spans="1:7" ht="24.95" customHeight="1" x14ac:dyDescent="0.25">
      <c r="B12" s="71" t="s">
        <v>257</v>
      </c>
      <c r="C12" s="101" t="s">
        <v>249</v>
      </c>
      <c r="D12" s="37" t="s">
        <v>261</v>
      </c>
      <c r="E12" s="283">
        <v>978181.82</v>
      </c>
      <c r="F12" s="284"/>
      <c r="G12" s="102"/>
    </row>
    <row r="13" spans="1:7" ht="24.95" customHeight="1" x14ac:dyDescent="0.25">
      <c r="B13" s="71" t="s">
        <v>262</v>
      </c>
      <c r="C13" s="36" t="s">
        <v>244</v>
      </c>
      <c r="D13" s="37" t="s">
        <v>263</v>
      </c>
      <c r="E13" s="283" t="s">
        <v>247</v>
      </c>
      <c r="F13" s="284"/>
      <c r="G13" s="72">
        <v>46662</v>
      </c>
    </row>
    <row r="14" spans="1:7" ht="24.95" customHeight="1" x14ac:dyDescent="0.25">
      <c r="B14" s="71" t="s">
        <v>264</v>
      </c>
      <c r="C14" s="36" t="s">
        <v>244</v>
      </c>
      <c r="D14" s="37" t="s">
        <v>265</v>
      </c>
      <c r="E14" s="283" t="s">
        <v>247</v>
      </c>
      <c r="F14" s="284"/>
      <c r="G14" s="72">
        <v>47363</v>
      </c>
    </row>
    <row r="15" spans="1:7" ht="24.95" customHeight="1" x14ac:dyDescent="0.25">
      <c r="B15" s="71" t="s">
        <v>262</v>
      </c>
      <c r="C15" s="36" t="s">
        <v>245</v>
      </c>
      <c r="D15" s="37" t="s">
        <v>266</v>
      </c>
      <c r="E15" s="283" t="s">
        <v>247</v>
      </c>
      <c r="F15" s="284"/>
      <c r="G15" s="72" t="s">
        <v>267</v>
      </c>
    </row>
    <row r="16" spans="1:7" ht="24.95" customHeight="1" x14ac:dyDescent="0.25">
      <c r="B16" s="71" t="s">
        <v>264</v>
      </c>
      <c r="C16" s="36" t="s">
        <v>245</v>
      </c>
      <c r="D16" s="37" t="s">
        <v>268</v>
      </c>
      <c r="E16" s="283" t="s">
        <v>247</v>
      </c>
      <c r="F16" s="284"/>
      <c r="G16" s="72" t="s">
        <v>269</v>
      </c>
    </row>
    <row r="17" spans="2:7" ht="24.95" customHeight="1" x14ac:dyDescent="0.25">
      <c r="B17" s="71" t="s">
        <v>262</v>
      </c>
      <c r="C17" s="36" t="s">
        <v>249</v>
      </c>
      <c r="D17" s="37" t="s">
        <v>270</v>
      </c>
      <c r="E17" s="283" t="s">
        <v>247</v>
      </c>
      <c r="F17" s="284"/>
      <c r="G17" s="72" t="s">
        <v>271</v>
      </c>
    </row>
    <row r="18" spans="2:7" ht="24.95" customHeight="1" x14ac:dyDescent="0.25">
      <c r="B18" s="71" t="s">
        <v>264</v>
      </c>
      <c r="C18" s="36" t="s">
        <v>249</v>
      </c>
      <c r="D18" s="37" t="s">
        <v>272</v>
      </c>
      <c r="E18" s="283" t="s">
        <v>247</v>
      </c>
      <c r="F18" s="284"/>
      <c r="G18" s="72" t="s">
        <v>273</v>
      </c>
    </row>
  </sheetData>
  <mergeCells count="17">
    <mergeCell ref="E8:F8"/>
    <mergeCell ref="E7:F7"/>
    <mergeCell ref="B2:E2"/>
    <mergeCell ref="B3:G3"/>
    <mergeCell ref="E4:F4"/>
    <mergeCell ref="E6:F6"/>
    <mergeCell ref="E5:F5"/>
    <mergeCell ref="E18:F18"/>
    <mergeCell ref="E9:F9"/>
    <mergeCell ref="E11:F11"/>
    <mergeCell ref="E13:F13"/>
    <mergeCell ref="E14:F14"/>
    <mergeCell ref="E15:F15"/>
    <mergeCell ref="E16:F16"/>
    <mergeCell ref="E17:F17"/>
    <mergeCell ref="E12:F12"/>
    <mergeCell ref="E10:F10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2026-04-13T10:54:37Z</cp:lastPrinted>
  <dcterms:created xsi:type="dcterms:W3CDTF">2026-01-04T07:55:20Z</dcterms:created>
  <dcterms:modified xsi:type="dcterms:W3CDTF">2026-04-14T11:17:27Z</dcterms:modified>
</cp:coreProperties>
</file>