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7217B38-3ED3-47E3-A382-0A751E2EE495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0" i="10" l="1"/>
  <c r="F19" i="10"/>
  <c r="F20" i="10" s="1"/>
  <c r="E19" i="10"/>
  <c r="E20" i="10" s="1"/>
  <c r="D19" i="10"/>
  <c r="F14" i="10"/>
  <c r="E14" i="10"/>
  <c r="F13" i="10"/>
  <c r="E13" i="10"/>
  <c r="D13" i="10"/>
  <c r="F10" i="10"/>
  <c r="E10" i="10"/>
  <c r="D10" i="10"/>
  <c r="D14" i="10" s="1"/>
  <c r="L47" i="8" l="1"/>
  <c r="M47" i="8"/>
  <c r="N47" i="8"/>
  <c r="L18" i="8"/>
  <c r="M18" i="8"/>
  <c r="N18" i="8"/>
  <c r="L53" i="8"/>
  <c r="M53" i="8"/>
  <c r="N53" i="8"/>
  <c r="L56" i="8"/>
  <c r="M56" i="8"/>
  <c r="N56" i="8"/>
  <c r="L37" i="8" l="1"/>
  <c r="M37" i="8"/>
  <c r="N37" i="8"/>
  <c r="L41" i="8"/>
  <c r="M41" i="8"/>
  <c r="N41" i="8"/>
  <c r="L31" i="8"/>
  <c r="M31" i="8"/>
  <c r="N31" i="8"/>
  <c r="L69" i="8"/>
  <c r="M69" i="8"/>
  <c r="N69" i="8"/>
  <c r="L59" i="8" l="1"/>
  <c r="M59" i="8"/>
  <c r="N59" i="8"/>
  <c r="L25" i="8"/>
  <c r="M25" i="8"/>
  <c r="N25" i="8"/>
  <c r="L62" i="8" l="1"/>
  <c r="L63" i="8" s="1"/>
  <c r="M62" i="8"/>
  <c r="M63" i="8" s="1"/>
  <c r="N62" i="8"/>
  <c r="N63" i="8" s="1"/>
  <c r="L75" i="8" l="1"/>
  <c r="M75" i="8"/>
  <c r="N75" i="8"/>
  <c r="L22" i="8" l="1"/>
  <c r="M22" i="8"/>
  <c r="N22" i="8"/>
  <c r="N48" i="8" l="1"/>
  <c r="M48" i="8"/>
  <c r="L48" i="8"/>
  <c r="K11" i="1" l="1"/>
  <c r="L81" i="8" l="1"/>
  <c r="M81" i="8"/>
  <c r="N81" i="8"/>
  <c r="L78" i="8"/>
  <c r="M78" i="8"/>
  <c r="N78" i="8"/>
  <c r="N82" i="8" l="1"/>
  <c r="N83" i="8" s="1"/>
  <c r="I4" i="1" s="1"/>
  <c r="M82" i="8"/>
  <c r="M83" i="8" s="1"/>
  <c r="D4" i="1" s="1"/>
  <c r="L82" i="8"/>
  <c r="L83" i="8" s="1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<sst xmlns="http://schemas.openxmlformats.org/spreadsheetml/2006/main" count="519" uniqueCount="340">
  <si>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</si>
  <si>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</si>
  <si>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</si>
  <si>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</si>
  <si>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</si>
  <si>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</si>
  <si>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</si>
  <si>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</si>
  <si>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</si>
  <si>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</si>
  <si>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</si>
  <si>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</si>
  <si>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</si>
  <si>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</si>
  <si>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</si>
  <si>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</si>
  <si>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</si>
  <si>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</si>
  <si>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</si>
  <si>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</si>
  <si>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</si>
  <si>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</si>
  <si>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</si>
  <si>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</si>
  <si>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</si>
  <si>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</si>
  <si>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</si>
  <si>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</si>
  <si>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</si>
  <si>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</si>
  <si>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</si>
  <si>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</si>
  <si>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</si>
  <si>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</si>
  <si>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</si>
  <si>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</si>
  <si>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</si>
  <si>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</si>
  <si>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</si>
  <si>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</si>
  <si>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</si>
  <si>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</si>
  <si>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</si>
  <si>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</si>
  <si>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</si>
  <si>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</si>
  <si>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</si>
  <si>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</si>
  <si>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</si>
  <si>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</si>
  <si>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</si>
  <si>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</si>
  <si>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</si>
  <si>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</si>
  <si>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</si>
  <si>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</si>
  <si>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</si>
  <si>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</si>
  <si>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</si>
  <si>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</si>
  <si>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</si>
  <si>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</si>
  <si>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</si>
  <si>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</si>
  <si>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</si>
  <si>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</si>
  <si>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</si>
  <si>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</si>
  <si>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</si>
  <si>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</si>
  <si>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</si>
  <si>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</si>
  <si>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</si>
  <si>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</si>
  <si>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</si>
  <si>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</si>
  <si>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</si>
  <si>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</si>
  <si>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</si>
  <si>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</si>
  <si>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</si>
  <si>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</si>
  <si>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</si>
  <si>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</si>
  <si>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</si>
  <si>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</si>
  <si>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</si>
  <si>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</si>
  <si>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</si>
  <si>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</si>
  <si>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</si>
  <si>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</si>
  <si>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</si>
  <si>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</si>
  <si>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</si>
  <si>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</si>
  <si>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</si>
  <si>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</si>
  <si>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</si>
  <si>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</si>
  <si>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</si>
  <si>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</si>
  <si>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</si>
  <si>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</si>
  <si>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</si>
  <si>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</si>
  <si>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</si>
  <si>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</si>
  <si>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</si>
  <si>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</si>
  <si>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</si>
  <si>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</si>
  <si>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</si>
  <si>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</si>
  <si>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</si>
  <si>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</si>
  <si>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</si>
  <si>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</si>
  <si>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</si>
  <si>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</si>
  <si>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</si>
  <si>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</si>
  <si>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</si>
  <si>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</si>
  <si>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</si>
  <si>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</si>
  <si>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</si>
  <si>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</si>
  <si>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</si>
  <si>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</si>
  <si>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</si>
  <si>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</si>
  <si>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</si>
  <si>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</si>
  <si>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</si>
  <si>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</si>
  <si>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</si>
  <si>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</si>
  <si>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</si>
  <si>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</si>
  <si>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</si>
  <si>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</si>
  <si>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</si>
  <si>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</si>
  <si>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</si>
  <si>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</si>
  <si>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</si>
  <si>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</si>
  <si>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</si>
  <si>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</si>
  <si>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</si>
  <si>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</si>
  <si>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</si>
  <si>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</si>
  <si>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</si>
  <si>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</si>
  <si>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</si>
  <si>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</si>
  <si>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</si>
  <si>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</si>
  <si>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</si>
  <si>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</si>
  <si>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</si>
  <si>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</si>
  <si>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</si>
  <si>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</si>
  <si>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</si>
  <si>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</si>
  <si>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</si>
  <si>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</si>
  <si>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</si>
  <si>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</si>
  <si>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</si>
  <si>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</si>
  <si>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</si>
  <si>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</si>
  <si>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</si>
  <si>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</si>
  <si>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</si>
  <si>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</si>
  <si>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</si>
  <si>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</si>
  <si>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</si>
  <si>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</si>
  <si>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</si>
  <si>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</si>
  <si>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</si>
  <si>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</si>
  <si>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</si>
  <si>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</si>
  <si>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</si>
  <si>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</si>
  <si>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</si>
  <si>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</si>
  <si>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</si>
  <si>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</si>
  <si>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</si>
  <si>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</si>
  <si>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</si>
  <si>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</si>
  <si>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</si>
  <si>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</si>
  <si>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</si>
  <si>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</si>
  <si>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</si>
  <si>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</si>
  <si>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</si>
  <si>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</si>
  <si>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</si>
  <si>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</si>
  <si>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</si>
  <si>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</si>
  <si>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</si>
  <si>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</si>
  <si>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</si>
  <si>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</si>
  <si>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</si>
  <si>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</si>
  <si>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</si>
  <si>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</si>
  <si>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</si>
  <si>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</si>
  <si>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</si>
  <si>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</si>
  <si>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</si>
  <si>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</si>
  <si>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</si>
  <si>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</si>
  <si>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</si>
  <si>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</si>
  <si>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</si>
  <si>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</si>
  <si>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</si>
  <si>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</si>
  <si>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</si>
  <si>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</si>
  <si>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</si>
  <si>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</si>
  <si>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</si>
  <si>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</si>
  <si>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</si>
  <si>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</si>
  <si>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</si>
  <si>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</si>
  <si>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</si>
  <si>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</si>
  <si>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</si>
  <si>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</si>
  <si>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</si>
  <si>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</si>
  <si>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</si>
  <si>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</si>
  <si>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</si>
  <si>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</si>
  <si>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</si>
  <si>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</si>
  <si>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</si>
  <si>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</si>
  <si>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</si>
  <si>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</si>
  <si>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</si>
  <si>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</si>
  <si>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</si>
  <si>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</si>
  <si>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</si>
  <si>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</si>
  <si>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</si>
  <si>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</si>
  <si>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</si>
  <si>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</si>
  <si>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</si>
  <si>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</si>
  <si>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</si>
  <si>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</si>
  <si>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</si>
  <si>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</si>
  <si>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</si>
  <si>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</si>
  <si>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</si>
  <si>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</si>
  <si>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</si>
  <si>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</si>
  <si>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</si>
  <si>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</si>
  <si>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</si>
  <si>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</si>
  <si>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</si>
  <si>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</si>
  <si>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</si>
  <si>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</si>
  <si>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</si>
  <si>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</si>
  <si>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</si>
  <si>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</si>
  <si>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</si>
  <si>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</si>
  <si>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</si>
  <si>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</si>
  <si>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</si>
  <si>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</si>
  <si>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</si>
  <si>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</si>
  <si>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</si>
  <si>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</si>
  <si>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</si>
  <si>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</si>
  <si>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</si>
  <si>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</si>
  <si>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</si>
  <si>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</si>
  <si>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</si>
  <si>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</si>
  <si>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</si>
  <si>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</si>
  <si>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</si>
  <si>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</si>
  <si>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</si>
  <si>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سوق العراق للأوراق المالية</t>
  </si>
  <si>
    <t>نشرة  تداول الاسهم المباعة من غير العراقيين في السوق النظامي</t>
  </si>
  <si>
    <t>المجموع الكلي</t>
  </si>
  <si>
    <t>الجلسة (101)</t>
  </si>
  <si>
    <t>جلسة الخميس 2026/6/11</t>
  </si>
  <si>
    <t>الشركات غير المتداولة للمنصة الثالثة لجلسة  الخميس 2026/6/11</t>
  </si>
  <si>
    <t>الشركات غير المتداولة للمنصة الثانية لجلسة  الخميس 2026/6/11</t>
  </si>
  <si>
    <t>الشركات غير المتداولة للمنصة الثانية لجلسة الخميس 2026/6/11</t>
  </si>
  <si>
    <t>الشركات غير المتداولة لمنصة التداول النظامي لجلسة الخميس 2026/6/11</t>
  </si>
  <si>
    <t>الجلسة (101) نشرة تداول الأسهم للمنصة النظامية لجلسة الخميس 2026/6/11 Regular Market Trading</t>
  </si>
  <si>
    <t xml:space="preserve">الجلسة (101) نشرة تداول المنصة الثانية لجلسة الخميس 2026/6/11 Second Trading Platform </t>
  </si>
  <si>
    <t xml:space="preserve">الجلسة (101) نشرة تداول منصة الشركات غير المفصحة لجلسة الخميس 2026/6/11 Non Disclosing Trading Platform </t>
  </si>
  <si>
    <t xml:space="preserve">الجلسة (101) نشرة التداول لمنصة الشركات غير المدرجة OTC    </t>
  </si>
  <si>
    <t>شط العرب للتأمين</t>
  </si>
  <si>
    <t>NSHA</t>
  </si>
  <si>
    <t>مصرف الاقتصاد</t>
  </si>
  <si>
    <t>BEFI</t>
  </si>
  <si>
    <t>نشرة تداول أسهم غير العراقيين لجلسة الخميس 2026/6/11</t>
  </si>
  <si>
    <t xml:space="preserve">مصرف المنصور للاستثمار </t>
  </si>
  <si>
    <t xml:space="preserve">قطاع الصناعة </t>
  </si>
  <si>
    <t xml:space="preserve">مجموع قطاع الصناعة </t>
  </si>
  <si>
    <t>نشرة  تداول الاسهم المباعة من 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</si>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</sst>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0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1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36" fillId="4" borderId="42" xfId="0" applyFont="1" applyFill="1" applyBorder="1" applyAlignment="1">
      <alignment horizontal="center" vertical="center"/>
    </xf>
    <xf numFmtId="0" fontId="36" fillId="4" borderId="42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3" xfId="3" applyNumberFormat="1" applyFont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 wrapText="1"/>
    </xf>
    <xf numFmtId="164" fontId="38" fillId="6" borderId="10" xfId="1" applyNumberFormat="1" applyFont="1" applyFill="1" applyBorder="1" applyAlignment="1">
      <alignment horizontal="center" vertical="center" wrapText="1"/>
    </xf>
    <xf numFmtId="4" fontId="38" fillId="6" borderId="10" xfId="1" applyNumberFormat="1" applyFont="1" applyFill="1" applyBorder="1" applyAlignment="1">
      <alignment horizontal="center" vertical="center" wrapText="1"/>
    </xf>
    <xf numFmtId="3" fontId="38" fillId="6" borderId="10" xfId="1" applyNumberFormat="1" applyFont="1" applyFill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164" fontId="19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45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right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2" fontId="19" fillId="0" borderId="40" xfId="0" applyNumberFormat="1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2" fontId="18" fillId="0" borderId="39" xfId="0" applyNumberFormat="1" applyFont="1" applyBorder="1" applyAlignment="1">
      <alignment horizontal="center"/>
    </xf>
    <xf numFmtId="0" fontId="19" fillId="7" borderId="38" xfId="0" applyFont="1" applyFill="1" applyBorder="1" applyAlignment="1">
      <alignment horizontal="center" vertical="center"/>
    </xf>
    <xf numFmtId="0" fontId="19" fillId="7" borderId="40" xfId="0" applyFont="1" applyFill="1" applyBorder="1" applyAlignment="1">
      <alignment horizontal="center" vertical="center"/>
    </xf>
    <xf numFmtId="2" fontId="18" fillId="7" borderId="39" xfId="0" applyNumberFormat="1" applyFont="1" applyFill="1" applyBorder="1" applyAlignment="1">
      <alignment horizont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165" fontId="14" fillId="0" borderId="40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7" fillId="0" borderId="41" xfId="0" applyFont="1" applyBorder="1" applyAlignment="1">
      <alignment horizontal="right" vertical="center"/>
    </xf>
    <xf numFmtId="0" fontId="37" fillId="4" borderId="42" xfId="0" applyFont="1" applyFill="1" applyBorder="1" applyAlignment="1">
      <alignment horizontal="center" vertical="center"/>
    </xf>
    <xf numFmtId="0" fontId="37" fillId="4" borderId="42" xfId="0" applyFont="1" applyFill="1" applyBorder="1" applyAlignment="1">
      <alignment horizontal="center" vertical="center" wrapText="1"/>
    </xf>
    <xf numFmtId="0" fontId="37" fillId="0" borderId="46" xfId="0" applyFont="1" applyBorder="1" applyAlignment="1">
      <alignment horizontal="center" vertical="center"/>
    </xf>
    <xf numFmtId="0" fontId="37" fillId="0" borderId="47" xfId="0" applyFont="1" applyBorder="1" applyAlignment="1">
      <alignment horizontal="center" vertical="center"/>
    </xf>
    <xf numFmtId="0" fontId="37" fillId="0" borderId="48" xfId="0" applyFont="1" applyBorder="1" applyAlignment="1">
      <alignment horizontal="center" vertical="center"/>
    </xf>
    <xf numFmtId="0" fontId="37" fillId="0" borderId="42" xfId="3" applyFont="1" applyBorder="1" applyAlignment="1">
      <alignment horizontal="right" vertical="center"/>
    </xf>
    <xf numFmtId="0" fontId="37" fillId="0" borderId="42" xfId="3" applyFont="1" applyBorder="1" applyAlignment="1">
      <alignment horizontal="left" vertical="center"/>
    </xf>
    <xf numFmtId="3" fontId="37" fillId="0" borderId="43" xfId="3" applyNumberFormat="1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45" xfId="0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7" fillId="0" borderId="45" xfId="3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84666</xdr:rowOff>
    </xdr:from>
    <xdr:to>
      <xdr:col>6</xdr:col>
      <xdr:colOff>1598085</xdr:colOff>
      <xdr:row>16</xdr:row>
      <xdr:rowOff>1269999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BAA81F2-9DC1-4D4A-8E55-9347E06B3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57832" y="4857749"/>
          <a:ext cx="7291917" cy="3227917"/>
        </a:xfrm>
        <a:prstGeom prst="rect">
          <a:avLst/>
        </a:prstGeom>
      </xdr:spPr>
    </xdr:pic>
    <xdr:clientData/>
  </xdr:twoCellAnchor>
  <xdr:twoCellAnchor editAs="oneCell">
    <xdr:from>
      <xdr:col>6</xdr:col>
      <xdr:colOff>1619250</xdr:colOff>
      <xdr:row>14</xdr:row>
      <xdr:rowOff>74083</xdr:rowOff>
    </xdr:from>
    <xdr:to>
      <xdr:col>14</xdr:col>
      <xdr:colOff>1114102</xdr:colOff>
      <xdr:row>16</xdr:row>
      <xdr:rowOff>1280582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9761FC-5B84-444F-BF6B-0D4691BB10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9648" y="4847166"/>
          <a:ext cx="7517019" cy="3249083"/>
        </a:xfrm>
        <a:prstGeom prst="rect">
          <a:avLst/>
        </a:prstGeom>
      </xdr:spPr>
    </xdr:pic>
    <xdr:clientData/>
  </xdr:twoCellAnchor>
  <xdr:twoCellAnchor editAs="oneCell">
    <xdr:from>
      <xdr:col>11</xdr:col>
      <xdr:colOff>31750</xdr:colOff>
      <xdr:row>4</xdr:row>
      <xdr:rowOff>63500</xdr:rowOff>
    </xdr:from>
    <xdr:to>
      <xdr:col>14</xdr:col>
      <xdr:colOff>1068917</xdr:colOff>
      <xdr:row>13</xdr:row>
      <xdr:rowOff>243416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A12A3EB-03DA-46EF-8571-2587A9EA5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449917"/>
          <a:ext cx="3810000" cy="32279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28575</xdr:rowOff>
    </xdr:from>
    <xdr:to>
      <xdr:col>3</xdr:col>
      <xdr:colOff>1676400</xdr:colOff>
      <xdr:row>31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06DC746-6656-4C40-90B9-72E79B7C2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19725" y="5133975"/>
          <a:ext cx="4810125" cy="232410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333375</xdr:colOff>
      <xdr:row>20</xdr:row>
      <xdr:rowOff>104775</xdr:rowOff>
    </xdr:from>
    <xdr:to>
      <xdr:col>8</xdr:col>
      <xdr:colOff>1762125</xdr:colOff>
      <xdr:row>31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487F7EB-53AA-466B-8B39-ED6DEC57DC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76200" y="5210175"/>
          <a:ext cx="4895850" cy="2238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1597474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03160" cy="190499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48</xdr:row>
      <xdr:rowOff>34635</xdr:rowOff>
    </xdr:from>
    <xdr:to>
      <xdr:col>13</xdr:col>
      <xdr:colOff>1792949</xdr:colOff>
      <xdr:row>48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63</xdr:row>
      <xdr:rowOff>8662</xdr:rowOff>
    </xdr:from>
    <xdr:to>
      <xdr:col>13</xdr:col>
      <xdr:colOff>1781695</xdr:colOff>
      <xdr:row>63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4" name="Picture 9" descr="173900_logo_final">
          <a:extLst>
            <a:ext uri="{FF2B5EF4-FFF2-40B4-BE49-F238E27FC236}">
              <a16:creationId xmlns:a16="http://schemas.microsoft.com/office/drawing/2014/main" id="{49A6E41E-3018-4B86-A1B7-01CDE71436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3" t="s">
        <v>0</v>
      </c>
      <c r="B1" s="184"/>
      <c r="C1" s="184"/>
      <c r="D1" s="18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5" t="s">
        <v>321</v>
      </c>
      <c r="B2" s="185"/>
      <c r="C2" s="185"/>
      <c r="D2" s="185"/>
      <c r="E2" s="186" t="s">
        <v>228</v>
      </c>
      <c r="F2" s="187"/>
      <c r="G2" s="187"/>
      <c r="H2" s="187"/>
      <c r="I2" s="187"/>
      <c r="J2" s="187"/>
      <c r="K2" s="187"/>
      <c r="L2" s="188"/>
      <c r="M2" s="3"/>
      <c r="N2" s="3"/>
      <c r="O2" s="3"/>
    </row>
    <row r="3" spans="1:15" s="2" customFormat="1" ht="27.75" customHeight="1" x14ac:dyDescent="0.35">
      <c r="A3" s="189" t="s">
        <v>320</v>
      </c>
      <c r="B3" s="190"/>
      <c r="C3" s="190"/>
      <c r="D3" s="190"/>
      <c r="E3" s="186"/>
      <c r="F3" s="187"/>
      <c r="G3" s="187"/>
      <c r="H3" s="187"/>
      <c r="I3" s="187"/>
      <c r="J3" s="187"/>
      <c r="K3" s="187"/>
      <c r="L3" s="188"/>
      <c r="M3" s="1"/>
      <c r="N3" s="1"/>
      <c r="O3" s="3"/>
    </row>
    <row r="4" spans="1:15" ht="26.25" customHeight="1" x14ac:dyDescent="0.35">
      <c r="A4" s="175" t="s">
        <v>1</v>
      </c>
      <c r="B4" s="176"/>
      <c r="C4" s="177"/>
      <c r="D4" s="178">
        <f>'نشرة التداول'!M83+'نشرة OTC'!H8</f>
        <v>436781177</v>
      </c>
      <c r="E4" s="179"/>
      <c r="F4" s="4"/>
      <c r="G4" s="168" t="s">
        <v>2</v>
      </c>
      <c r="H4" s="171"/>
      <c r="I4" s="180">
        <f>'نشرة التداول'!N83+'نشرة OTC'!I8</f>
        <v>727158452.07999992</v>
      </c>
      <c r="J4" s="180"/>
      <c r="K4" s="180"/>
      <c r="L4" s="5"/>
      <c r="M4" s="167" t="s">
        <v>3</v>
      </c>
      <c r="N4" s="168"/>
      <c r="O4" s="6">
        <f>'نشرة التداول'!L83+'نشرة OTC'!G8</f>
        <v>978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9"/>
      <c r="M5" s="170"/>
      <c r="N5" s="170"/>
      <c r="O5" s="11" t="s">
        <v>237</v>
      </c>
    </row>
    <row r="6" spans="1:15" ht="26.25" customHeight="1" x14ac:dyDescent="0.35">
      <c r="A6" s="12" t="s">
        <v>4</v>
      </c>
      <c r="B6" s="168">
        <v>954.14</v>
      </c>
      <c r="C6" s="171"/>
      <c r="D6" s="168" t="s">
        <v>5</v>
      </c>
      <c r="E6" s="171"/>
      <c r="F6" s="1"/>
      <c r="G6" s="12" t="s">
        <v>6</v>
      </c>
      <c r="H6" s="13">
        <v>1230.1099999999999</v>
      </c>
      <c r="I6" s="172" t="s">
        <v>5</v>
      </c>
      <c r="J6" s="173"/>
      <c r="K6" s="174"/>
      <c r="L6" s="169"/>
      <c r="M6" s="170"/>
      <c r="N6" s="170"/>
      <c r="O6" s="14"/>
    </row>
    <row r="7" spans="1:15" ht="26.25" customHeight="1" x14ac:dyDescent="0.35">
      <c r="A7" s="12" t="s">
        <v>7</v>
      </c>
      <c r="B7" s="168">
        <v>946.97</v>
      </c>
      <c r="C7" s="171"/>
      <c r="D7" s="168" t="s">
        <v>5</v>
      </c>
      <c r="E7" s="171"/>
      <c r="F7" s="15"/>
      <c r="G7" s="12" t="s">
        <v>8</v>
      </c>
      <c r="H7" s="113">
        <v>1226.27</v>
      </c>
      <c r="I7" s="172" t="s">
        <v>5</v>
      </c>
      <c r="J7" s="173"/>
      <c r="K7" s="174"/>
      <c r="L7" s="169"/>
      <c r="M7" s="170"/>
      <c r="N7" s="170"/>
      <c r="O7" s="14"/>
    </row>
    <row r="8" spans="1:15" ht="26.25" customHeight="1" x14ac:dyDescent="0.35">
      <c r="A8" s="12" t="s">
        <v>9</v>
      </c>
      <c r="B8" s="181">
        <f>((B6/B7)-1)*100</f>
        <v>0.75715175771142729</v>
      </c>
      <c r="C8" s="182"/>
      <c r="D8" s="168" t="s">
        <v>10</v>
      </c>
      <c r="E8" s="171"/>
      <c r="F8" s="15"/>
      <c r="G8" s="12" t="s">
        <v>9</v>
      </c>
      <c r="H8" s="141">
        <f>((H6/H7)-1)*100</f>
        <v>0.31314473973920176</v>
      </c>
      <c r="I8" s="172" t="s">
        <v>10</v>
      </c>
      <c r="J8" s="173"/>
      <c r="K8" s="174"/>
      <c r="L8" s="169"/>
      <c r="M8" s="170"/>
      <c r="N8" s="170"/>
      <c r="O8" s="14"/>
    </row>
    <row r="9" spans="1:15" ht="26.25" customHeight="1" x14ac:dyDescent="0.35">
      <c r="A9" s="12" t="s">
        <v>11</v>
      </c>
      <c r="B9" s="181">
        <f>B6-B7</f>
        <v>7.1699999999999591</v>
      </c>
      <c r="C9" s="182">
        <f>B6-B7</f>
        <v>7.1699999999999591</v>
      </c>
      <c r="D9" s="168" t="s">
        <v>5</v>
      </c>
      <c r="E9" s="171"/>
      <c r="F9" s="15"/>
      <c r="G9" s="12" t="s">
        <v>11</v>
      </c>
      <c r="H9" s="141">
        <f>H6-H7</f>
        <v>3.8399999999999181</v>
      </c>
      <c r="I9" s="172" t="s">
        <v>5</v>
      </c>
      <c r="J9" s="173"/>
      <c r="K9" s="174"/>
      <c r="L9" s="169"/>
      <c r="M9" s="170"/>
      <c r="N9" s="17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9"/>
      <c r="M10" s="170"/>
      <c r="N10" s="170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69"/>
      <c r="M11" s="170"/>
      <c r="N11" s="170"/>
      <c r="O11" s="14"/>
    </row>
    <row r="12" spans="1:15" ht="26.25" customHeight="1" x14ac:dyDescent="0.35">
      <c r="A12" s="12" t="s">
        <v>16</v>
      </c>
      <c r="B12" s="20">
        <v>43</v>
      </c>
      <c r="C12" s="13" t="s">
        <v>13</v>
      </c>
      <c r="D12" s="20">
        <v>1</v>
      </c>
      <c r="E12" s="20">
        <f>D12+B12</f>
        <v>44</v>
      </c>
      <c r="F12" s="22"/>
      <c r="G12" s="195" t="s">
        <v>17</v>
      </c>
      <c r="H12" s="195"/>
      <c r="I12" s="195"/>
      <c r="J12" s="196">
        <v>18</v>
      </c>
      <c r="K12" s="197"/>
      <c r="L12" s="169"/>
      <c r="M12" s="170"/>
      <c r="N12" s="170"/>
      <c r="O12" s="23"/>
    </row>
    <row r="13" spans="1:15" ht="26.25" customHeight="1" x14ac:dyDescent="0.35">
      <c r="A13" s="191" t="s">
        <v>18</v>
      </c>
      <c r="B13" s="192"/>
      <c r="C13" s="192"/>
      <c r="D13" s="192"/>
      <c r="E13" s="20">
        <v>9</v>
      </c>
      <c r="F13" s="22"/>
      <c r="G13" s="193" t="s">
        <v>19</v>
      </c>
      <c r="H13" s="193"/>
      <c r="I13" s="193"/>
      <c r="J13" s="194">
        <v>6</v>
      </c>
      <c r="K13" s="194"/>
      <c r="L13" s="169"/>
      <c r="M13" s="170"/>
      <c r="N13" s="170"/>
      <c r="O13" s="23"/>
    </row>
    <row r="14" spans="1:15" ht="26.25" customHeight="1" x14ac:dyDescent="0.35">
      <c r="A14" s="191" t="s">
        <v>20</v>
      </c>
      <c r="B14" s="192"/>
      <c r="C14" s="192"/>
      <c r="D14" s="192"/>
      <c r="E14" s="24">
        <v>11</v>
      </c>
      <c r="F14" s="25"/>
      <c r="G14" s="162"/>
      <c r="H14" s="162"/>
      <c r="I14" s="162"/>
      <c r="J14" s="162"/>
      <c r="K14" s="162"/>
      <c r="L14" s="169"/>
      <c r="M14" s="170"/>
      <c r="N14" s="170"/>
      <c r="O14" s="23"/>
    </row>
    <row r="15" spans="1:15" ht="53.25" customHeight="1" x14ac:dyDescent="0.35">
      <c r="A15" s="169"/>
      <c r="B15" s="170"/>
      <c r="C15" s="170"/>
      <c r="D15" s="170"/>
      <c r="E15" s="169"/>
      <c r="F15" s="170"/>
      <c r="G15" s="123"/>
      <c r="H15" s="123"/>
      <c r="I15" s="123"/>
      <c r="J15" s="169"/>
      <c r="K15" s="170"/>
      <c r="L15" s="169"/>
      <c r="M15" s="170"/>
      <c r="N15" s="170"/>
      <c r="O15" s="23"/>
    </row>
    <row r="16" spans="1:15" ht="107.25" customHeight="1" x14ac:dyDescent="0.35">
      <c r="A16" s="169"/>
      <c r="B16" s="170"/>
      <c r="C16" s="170"/>
      <c r="D16" s="170"/>
      <c r="E16" s="169"/>
      <c r="F16" s="170"/>
      <c r="G16" s="23"/>
      <c r="H16" s="23"/>
      <c r="I16" s="23"/>
      <c r="J16" s="169"/>
      <c r="K16" s="170"/>
      <c r="L16" s="169"/>
      <c r="M16" s="170"/>
      <c r="N16" s="170"/>
      <c r="O16" s="23"/>
    </row>
    <row r="17" spans="1:15" ht="101.25" customHeight="1" x14ac:dyDescent="0.35">
      <c r="A17" s="169"/>
      <c r="B17" s="170"/>
      <c r="C17" s="170"/>
      <c r="D17" s="170"/>
      <c r="E17" s="169"/>
      <c r="F17" s="170"/>
      <c r="G17" s="23"/>
      <c r="H17" s="23"/>
      <c r="I17" s="23"/>
      <c r="J17" s="169"/>
      <c r="K17" s="170"/>
      <c r="L17" s="169"/>
      <c r="M17" s="170"/>
      <c r="N17" s="170"/>
      <c r="O17" s="23"/>
    </row>
    <row r="18" spans="1:15" ht="45" customHeight="1" x14ac:dyDescent="0.25">
      <c r="A18" s="138" t="s">
        <v>310</v>
      </c>
      <c r="B18" s="202" t="s">
        <v>314</v>
      </c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4"/>
    </row>
    <row r="19" spans="1:15" ht="38.25" customHeight="1" x14ac:dyDescent="0.25">
      <c r="A19" s="134" t="s">
        <v>312</v>
      </c>
      <c r="B19" s="202" t="s">
        <v>304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 s="203"/>
      <c r="N19" s="203"/>
      <c r="O19" s="204"/>
    </row>
    <row r="20" spans="1:15" ht="38.25" customHeight="1" x14ac:dyDescent="0.25">
      <c r="A20" s="134" t="s">
        <v>313</v>
      </c>
      <c r="B20" s="202" t="s">
        <v>305</v>
      </c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3"/>
      <c r="O20" s="204"/>
    </row>
    <row r="21" spans="1:15" ht="38.25" customHeight="1" x14ac:dyDescent="0.25">
      <c r="A21" s="134" t="s">
        <v>311</v>
      </c>
      <c r="B21" s="202" t="s">
        <v>306</v>
      </c>
      <c r="C21" s="203"/>
      <c r="D21" s="203"/>
      <c r="E21" s="203"/>
      <c r="F21" s="203"/>
      <c r="G21" s="203"/>
      <c r="H21" s="203"/>
      <c r="I21" s="203"/>
      <c r="J21" s="203"/>
      <c r="K21" s="203"/>
      <c r="L21" s="203"/>
      <c r="M21" s="203"/>
      <c r="N21" s="203"/>
      <c r="O21" s="204"/>
    </row>
    <row r="22" spans="1:15" ht="38.25" customHeight="1" x14ac:dyDescent="0.25">
      <c r="A22" s="134" t="s">
        <v>289</v>
      </c>
      <c r="B22" s="202" t="s">
        <v>291</v>
      </c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3"/>
      <c r="O22" s="204"/>
    </row>
    <row r="23" spans="1:15" ht="26.25" customHeight="1" x14ac:dyDescent="0.25">
      <c r="A23" s="26" t="s">
        <v>21</v>
      </c>
      <c r="B23" s="199" t="s">
        <v>294</v>
      </c>
      <c r="C23" s="200"/>
      <c r="D23" s="200"/>
      <c r="E23" s="200"/>
      <c r="F23" s="200"/>
      <c r="G23" s="200"/>
      <c r="H23" s="200"/>
      <c r="I23" s="200"/>
      <c r="J23" s="200"/>
      <c r="K23" s="200"/>
      <c r="L23" s="200"/>
      <c r="M23" s="200"/>
      <c r="N23" s="200"/>
      <c r="O23" s="201"/>
    </row>
    <row r="24" spans="1:15" ht="20.25" customHeight="1" x14ac:dyDescent="0.25">
      <c r="A24" s="198" t="s">
        <v>22</v>
      </c>
      <c r="B24" s="198"/>
      <c r="C24" s="198"/>
      <c r="D24" s="198"/>
      <c r="E24" s="198"/>
      <c r="F24" s="198" t="s">
        <v>23</v>
      </c>
      <c r="G24" s="198"/>
      <c r="H24" s="198"/>
      <c r="I24" s="198"/>
      <c r="J24" s="198"/>
      <c r="K24" s="198"/>
      <c r="L24" s="198"/>
      <c r="M24" s="198" t="s">
        <v>24</v>
      </c>
      <c r="N24" s="198"/>
      <c r="O24" s="198"/>
    </row>
  </sheetData>
  <mergeCells count="59"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topLeftCell="A10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5" t="s">
        <v>25</v>
      </c>
      <c r="B2" s="206"/>
      <c r="C2" s="206"/>
      <c r="D2" s="206"/>
      <c r="E2" s="206"/>
      <c r="F2" s="206"/>
      <c r="G2" s="206"/>
      <c r="H2" s="206"/>
      <c r="I2" s="207"/>
    </row>
    <row r="3" spans="1:9" x14ac:dyDescent="0.25">
      <c r="A3" s="213"/>
      <c r="B3" s="214"/>
      <c r="C3" s="214"/>
      <c r="D3" s="214"/>
      <c r="E3" s="214"/>
      <c r="F3" s="214"/>
      <c r="G3" s="214"/>
      <c r="H3" s="214"/>
      <c r="I3" s="21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8" t="s">
        <v>26</v>
      </c>
      <c r="B5" s="209"/>
      <c r="C5" s="209"/>
      <c r="D5" s="210"/>
      <c r="E5" s="75"/>
      <c r="F5" s="208" t="s">
        <v>27</v>
      </c>
      <c r="G5" s="209"/>
      <c r="H5" s="209"/>
      <c r="I5" s="21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273</v>
      </c>
      <c r="B7" s="108">
        <v>1.6</v>
      </c>
      <c r="C7" s="111">
        <v>15.11</v>
      </c>
      <c r="D7" s="110">
        <v>3443626</v>
      </c>
      <c r="E7" s="35"/>
      <c r="F7" s="83" t="s">
        <v>143</v>
      </c>
      <c r="G7" s="108">
        <v>13.05</v>
      </c>
      <c r="H7" s="112">
        <v>-10</v>
      </c>
      <c r="I7" s="110">
        <v>1162760</v>
      </c>
    </row>
    <row r="8" spans="1:9" ht="20.100000000000001" customHeight="1" x14ac:dyDescent="0.25">
      <c r="A8" s="83" t="s">
        <v>238</v>
      </c>
      <c r="B8" s="108">
        <v>5.35</v>
      </c>
      <c r="C8" s="111">
        <v>8.08</v>
      </c>
      <c r="D8" s="110">
        <v>5303</v>
      </c>
      <c r="E8" s="35"/>
      <c r="F8" s="83" t="s">
        <v>298</v>
      </c>
      <c r="G8" s="108">
        <v>9.6999999999999993</v>
      </c>
      <c r="H8" s="112">
        <v>-3</v>
      </c>
      <c r="I8" s="118">
        <v>16961</v>
      </c>
    </row>
    <row r="9" spans="1:9" ht="20.100000000000001" customHeight="1" x14ac:dyDescent="0.25">
      <c r="A9" s="83" t="s">
        <v>62</v>
      </c>
      <c r="B9" s="108">
        <v>0.75</v>
      </c>
      <c r="C9" s="111">
        <v>5.63</v>
      </c>
      <c r="D9" s="110">
        <v>565397</v>
      </c>
      <c r="E9" s="35"/>
      <c r="F9" s="115" t="s">
        <v>40</v>
      </c>
      <c r="G9" s="116">
        <v>0.35</v>
      </c>
      <c r="H9" s="137">
        <v>-2.78</v>
      </c>
      <c r="I9" s="118">
        <v>16504700</v>
      </c>
    </row>
    <row r="10" spans="1:9" ht="20.100000000000001" customHeight="1" x14ac:dyDescent="0.25">
      <c r="A10" s="115" t="s">
        <v>36</v>
      </c>
      <c r="B10" s="116">
        <v>0.2</v>
      </c>
      <c r="C10" s="117">
        <v>5.26</v>
      </c>
      <c r="D10" s="118">
        <v>154998867</v>
      </c>
      <c r="E10" s="35"/>
      <c r="F10" s="115" t="s">
        <v>76</v>
      </c>
      <c r="G10" s="116">
        <v>7</v>
      </c>
      <c r="H10" s="137">
        <v>-2.78</v>
      </c>
      <c r="I10" s="118">
        <v>10000</v>
      </c>
    </row>
    <row r="11" spans="1:9" ht="20.100000000000001" customHeight="1" x14ac:dyDescent="0.25">
      <c r="A11" s="115" t="s">
        <v>110</v>
      </c>
      <c r="B11" s="116">
        <v>1.4</v>
      </c>
      <c r="C11" s="117">
        <v>5.26</v>
      </c>
      <c r="D11" s="118">
        <v>310264</v>
      </c>
      <c r="E11" s="35"/>
      <c r="F11" s="115" t="s">
        <v>117</v>
      </c>
      <c r="G11" s="116">
        <v>6.75</v>
      </c>
      <c r="H11" s="137">
        <v>-1.32</v>
      </c>
      <c r="I11" s="118">
        <v>14296228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11" t="s">
        <v>37</v>
      </c>
      <c r="B14" s="211"/>
      <c r="C14" s="211"/>
      <c r="D14" s="211"/>
      <c r="E14" s="76"/>
      <c r="F14" s="212" t="s">
        <v>38</v>
      </c>
      <c r="G14" s="212"/>
      <c r="H14" s="212"/>
      <c r="I14" s="21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36</v>
      </c>
      <c r="B16" s="108">
        <v>0.2</v>
      </c>
      <c r="C16" s="109">
        <v>5.26</v>
      </c>
      <c r="D16" s="110">
        <v>154998867</v>
      </c>
      <c r="E16" s="49"/>
      <c r="F16" s="83" t="s">
        <v>257</v>
      </c>
      <c r="G16" s="108">
        <v>1.73</v>
      </c>
      <c r="H16" s="109">
        <v>0</v>
      </c>
      <c r="I16" s="110">
        <v>139909049.16</v>
      </c>
    </row>
    <row r="17" spans="1:9" ht="20.100000000000001" customHeight="1" x14ac:dyDescent="0.25">
      <c r="A17" s="83" t="s">
        <v>257</v>
      </c>
      <c r="B17" s="108">
        <v>1.73</v>
      </c>
      <c r="C17" s="109">
        <v>0</v>
      </c>
      <c r="D17" s="110">
        <v>80454301</v>
      </c>
      <c r="E17" s="49"/>
      <c r="F17" s="83" t="s">
        <v>84</v>
      </c>
      <c r="G17" s="108">
        <v>6.33</v>
      </c>
      <c r="H17" s="109">
        <v>2.76</v>
      </c>
      <c r="I17" s="110">
        <v>136017693.69999999</v>
      </c>
    </row>
    <row r="18" spans="1:9" ht="20.100000000000001" customHeight="1" x14ac:dyDescent="0.25">
      <c r="A18" s="83" t="s">
        <v>286</v>
      </c>
      <c r="B18" s="108">
        <v>2.61</v>
      </c>
      <c r="C18" s="109">
        <v>0.38</v>
      </c>
      <c r="D18" s="110">
        <v>22956978</v>
      </c>
      <c r="E18" s="49"/>
      <c r="F18" s="83" t="s">
        <v>117</v>
      </c>
      <c r="G18" s="108">
        <v>6.75</v>
      </c>
      <c r="H18" s="109">
        <v>-1.32</v>
      </c>
      <c r="I18" s="110">
        <v>95826898.469999999</v>
      </c>
    </row>
    <row r="19" spans="1:9" ht="20.100000000000001" customHeight="1" x14ac:dyDescent="0.25">
      <c r="A19" s="83" t="s">
        <v>84</v>
      </c>
      <c r="B19" s="108">
        <v>6.33</v>
      </c>
      <c r="C19" s="109">
        <v>2.76</v>
      </c>
      <c r="D19" s="110">
        <v>21718912</v>
      </c>
      <c r="E19" s="49"/>
      <c r="F19" s="83" t="s">
        <v>296</v>
      </c>
      <c r="G19" s="108">
        <v>16.399999999999999</v>
      </c>
      <c r="H19" s="109">
        <v>0.31</v>
      </c>
      <c r="I19" s="110">
        <v>73646931.269999996</v>
      </c>
    </row>
    <row r="20" spans="1:9" ht="20.100000000000001" customHeight="1" x14ac:dyDescent="0.25">
      <c r="A20" s="83" t="s">
        <v>243</v>
      </c>
      <c r="B20" s="108">
        <v>0.13</v>
      </c>
      <c r="C20" s="109">
        <v>0</v>
      </c>
      <c r="D20" s="110">
        <v>17880127</v>
      </c>
      <c r="E20" s="49"/>
      <c r="F20" s="83" t="s">
        <v>286</v>
      </c>
      <c r="G20" s="108">
        <v>2.61</v>
      </c>
      <c r="H20" s="109">
        <v>0.38</v>
      </c>
      <c r="I20" s="110">
        <v>59986075.159999996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5"/>
  <sheetViews>
    <sheetView rightToLeft="1" topLeftCell="A52" zoomScale="115" zoomScaleNormal="115" workbookViewId="0">
      <selection activeCell="M53" sqref="M5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6.87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" customHeight="1" x14ac:dyDescent="0.25">
      <c r="A1" s="77"/>
      <c r="B1" s="226" t="s">
        <v>326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</row>
    <row r="2" spans="1:15" ht="27.75" customHeight="1" x14ac:dyDescent="0.25">
      <c r="A2" s="77"/>
      <c r="B2" s="157" t="s">
        <v>42</v>
      </c>
      <c r="C2" s="158" t="s">
        <v>43</v>
      </c>
      <c r="D2" s="158" t="s">
        <v>44</v>
      </c>
      <c r="E2" s="158" t="s">
        <v>45</v>
      </c>
      <c r="F2" s="158" t="s">
        <v>46</v>
      </c>
      <c r="G2" s="158" t="s">
        <v>47</v>
      </c>
      <c r="H2" s="158" t="s">
        <v>48</v>
      </c>
      <c r="I2" s="158" t="s">
        <v>49</v>
      </c>
      <c r="J2" s="159" t="s">
        <v>50</v>
      </c>
      <c r="K2" s="160" t="s">
        <v>32</v>
      </c>
      <c r="L2" s="161" t="s">
        <v>51</v>
      </c>
      <c r="M2" s="161" t="s">
        <v>52</v>
      </c>
      <c r="N2" s="158" t="s">
        <v>53</v>
      </c>
    </row>
    <row r="3" spans="1:15" ht="12.6" customHeight="1" x14ac:dyDescent="0.25">
      <c r="A3" s="77"/>
      <c r="B3" s="221" t="s">
        <v>54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3"/>
    </row>
    <row r="4" spans="1:15" ht="12.6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0.26</v>
      </c>
      <c r="F4" s="96">
        <v>0.26</v>
      </c>
      <c r="G4" s="96">
        <v>0.26</v>
      </c>
      <c r="H4" s="96">
        <v>0.25</v>
      </c>
      <c r="I4" s="96">
        <v>0.26</v>
      </c>
      <c r="J4" s="96">
        <v>0.25</v>
      </c>
      <c r="K4" s="97">
        <v>4</v>
      </c>
      <c r="L4" s="107">
        <v>9</v>
      </c>
      <c r="M4" s="98">
        <v>7000138</v>
      </c>
      <c r="N4" s="99">
        <v>1820035.88</v>
      </c>
      <c r="O4"/>
    </row>
    <row r="5" spans="1:15" ht="12.6" customHeight="1" x14ac:dyDescent="0.25">
      <c r="A5" s="77"/>
      <c r="B5" s="83" t="s">
        <v>286</v>
      </c>
      <c r="C5" s="83" t="s">
        <v>285</v>
      </c>
      <c r="D5" s="84">
        <v>2.6</v>
      </c>
      <c r="E5" s="96">
        <v>2.62</v>
      </c>
      <c r="F5" s="96">
        <v>2.6</v>
      </c>
      <c r="G5" s="96">
        <v>2.61</v>
      </c>
      <c r="H5" s="96">
        <v>2.6</v>
      </c>
      <c r="I5" s="96">
        <v>2.61</v>
      </c>
      <c r="J5" s="96">
        <v>2.6</v>
      </c>
      <c r="K5" s="97">
        <v>0.38</v>
      </c>
      <c r="L5" s="107">
        <v>63</v>
      </c>
      <c r="M5" s="98">
        <v>22956978</v>
      </c>
      <c r="N5" s="99">
        <v>59986075.159999996</v>
      </c>
      <c r="O5"/>
    </row>
    <row r="6" spans="1:15" ht="12.6" customHeight="1" x14ac:dyDescent="0.25">
      <c r="A6" s="77"/>
      <c r="B6" s="83" t="s">
        <v>55</v>
      </c>
      <c r="C6" s="83" t="s">
        <v>56</v>
      </c>
      <c r="D6" s="55">
        <v>0.66</v>
      </c>
      <c r="E6" s="96">
        <v>0.66</v>
      </c>
      <c r="F6" s="96">
        <v>0.66</v>
      </c>
      <c r="G6" s="96">
        <v>0.66</v>
      </c>
      <c r="H6" s="96">
        <v>0.66</v>
      </c>
      <c r="I6" s="96">
        <v>0.66</v>
      </c>
      <c r="J6" s="96">
        <v>0.66</v>
      </c>
      <c r="K6" s="97">
        <v>0</v>
      </c>
      <c r="L6" s="122">
        <v>8</v>
      </c>
      <c r="M6" s="98">
        <v>3907455</v>
      </c>
      <c r="N6" s="99">
        <v>2578920.2999999998</v>
      </c>
      <c r="O6"/>
    </row>
    <row r="7" spans="1:15" ht="12.6" customHeight="1" x14ac:dyDescent="0.25">
      <c r="A7" s="77"/>
      <c r="B7" s="166" t="s">
        <v>332</v>
      </c>
      <c r="C7" s="166" t="s">
        <v>333</v>
      </c>
      <c r="D7" s="165">
        <v>0.23</v>
      </c>
      <c r="E7" s="127">
        <v>0.23</v>
      </c>
      <c r="F7" s="127">
        <v>0.22</v>
      </c>
      <c r="G7" s="127">
        <v>0.23</v>
      </c>
      <c r="H7" s="127">
        <v>0.23</v>
      </c>
      <c r="I7" s="127">
        <v>0.23</v>
      </c>
      <c r="J7" s="127">
        <v>0.23</v>
      </c>
      <c r="K7" s="128">
        <v>0</v>
      </c>
      <c r="L7" s="140">
        <v>9</v>
      </c>
      <c r="M7" s="132">
        <v>13022591</v>
      </c>
      <c r="N7" s="133">
        <v>2985195.93</v>
      </c>
      <c r="O7"/>
    </row>
    <row r="8" spans="1:15" ht="12.6" customHeight="1" x14ac:dyDescent="0.25">
      <c r="A8" s="77"/>
      <c r="B8" s="83" t="s">
        <v>40</v>
      </c>
      <c r="C8" s="83" t="s">
        <v>57</v>
      </c>
      <c r="D8" s="84">
        <v>0.36</v>
      </c>
      <c r="E8" s="96">
        <v>0.36</v>
      </c>
      <c r="F8" s="96">
        <v>0.35</v>
      </c>
      <c r="G8" s="96">
        <v>0.35</v>
      </c>
      <c r="H8" s="96">
        <v>0.36</v>
      </c>
      <c r="I8" s="96">
        <v>0.35</v>
      </c>
      <c r="J8" s="96">
        <v>0.36</v>
      </c>
      <c r="K8" s="97">
        <v>-2.78</v>
      </c>
      <c r="L8" s="107">
        <v>5</v>
      </c>
      <c r="M8" s="98">
        <v>16504700</v>
      </c>
      <c r="N8" s="99">
        <v>5776672</v>
      </c>
      <c r="O8"/>
    </row>
    <row r="9" spans="1:15" ht="12.6" customHeight="1" x14ac:dyDescent="0.25">
      <c r="A9" s="77"/>
      <c r="B9" s="83" t="s">
        <v>60</v>
      </c>
      <c r="C9" s="83" t="s">
        <v>61</v>
      </c>
      <c r="D9" s="84">
        <v>1.06</v>
      </c>
      <c r="E9" s="96">
        <v>1.06</v>
      </c>
      <c r="F9" s="96">
        <v>1.06</v>
      </c>
      <c r="G9" s="96">
        <v>1.06</v>
      </c>
      <c r="H9" s="96">
        <v>1.05</v>
      </c>
      <c r="I9" s="96">
        <v>1.06</v>
      </c>
      <c r="J9" s="96">
        <v>1.05</v>
      </c>
      <c r="K9" s="97">
        <v>0.95</v>
      </c>
      <c r="L9" s="107">
        <v>3</v>
      </c>
      <c r="M9" s="98">
        <v>27168</v>
      </c>
      <c r="N9" s="99">
        <v>28798.080000000002</v>
      </c>
      <c r="O9"/>
    </row>
    <row r="10" spans="1:15" ht="12.6" customHeight="1" x14ac:dyDescent="0.25">
      <c r="A10" s="77"/>
      <c r="B10" s="83" t="s">
        <v>131</v>
      </c>
      <c r="C10" s="83" t="s">
        <v>132</v>
      </c>
      <c r="D10" s="84">
        <v>0.08</v>
      </c>
      <c r="E10" s="96">
        <v>0.08</v>
      </c>
      <c r="F10" s="96">
        <v>0.08</v>
      </c>
      <c r="G10" s="96">
        <v>0.08</v>
      </c>
      <c r="H10" s="96">
        <v>0.08</v>
      </c>
      <c r="I10" s="96">
        <v>0.08</v>
      </c>
      <c r="J10" s="96">
        <v>0.08</v>
      </c>
      <c r="K10" s="97">
        <v>0</v>
      </c>
      <c r="L10" s="107">
        <v>2</v>
      </c>
      <c r="M10" s="98">
        <v>15000000</v>
      </c>
      <c r="N10" s="99">
        <v>1200000</v>
      </c>
      <c r="O10"/>
    </row>
    <row r="11" spans="1:15" ht="12.6" customHeight="1" x14ac:dyDescent="0.25">
      <c r="A11" s="77"/>
      <c r="B11" s="83" t="s">
        <v>129</v>
      </c>
      <c r="C11" s="83" t="s">
        <v>130</v>
      </c>
      <c r="D11" s="55">
        <v>1.2</v>
      </c>
      <c r="E11" s="96">
        <v>1.2</v>
      </c>
      <c r="F11" s="96">
        <v>1.2</v>
      </c>
      <c r="G11" s="96">
        <v>1.2</v>
      </c>
      <c r="H11" s="96">
        <v>1.2</v>
      </c>
      <c r="I11" s="96">
        <v>1.2</v>
      </c>
      <c r="J11" s="96">
        <v>1.2</v>
      </c>
      <c r="K11" s="97">
        <v>0</v>
      </c>
      <c r="L11" s="140">
        <v>1</v>
      </c>
      <c r="M11" s="98">
        <v>100000</v>
      </c>
      <c r="N11" s="99">
        <v>120000</v>
      </c>
      <c r="O11"/>
    </row>
    <row r="12" spans="1:15" ht="12.6" customHeight="1" x14ac:dyDescent="0.25">
      <c r="A12" s="77"/>
      <c r="B12" s="83" t="s">
        <v>243</v>
      </c>
      <c r="C12" s="83" t="s">
        <v>244</v>
      </c>
      <c r="D12" s="55">
        <v>0.13</v>
      </c>
      <c r="E12" s="96">
        <v>0.13</v>
      </c>
      <c r="F12" s="96">
        <v>0.13</v>
      </c>
      <c r="G12" s="96">
        <v>0.13</v>
      </c>
      <c r="H12" s="96">
        <v>0.13</v>
      </c>
      <c r="I12" s="96">
        <v>0.13</v>
      </c>
      <c r="J12" s="96">
        <v>0.13</v>
      </c>
      <c r="K12" s="97">
        <v>0</v>
      </c>
      <c r="L12" s="139">
        <v>5</v>
      </c>
      <c r="M12" s="98">
        <v>17880127</v>
      </c>
      <c r="N12" s="99">
        <v>2324416.5099999998</v>
      </c>
      <c r="O12"/>
    </row>
    <row r="13" spans="1:15" ht="12.6" customHeight="1" x14ac:dyDescent="0.25">
      <c r="A13" s="77"/>
      <c r="B13" s="83" t="s">
        <v>257</v>
      </c>
      <c r="C13" s="83" t="s">
        <v>258</v>
      </c>
      <c r="D13" s="84">
        <v>1.73</v>
      </c>
      <c r="E13" s="96">
        <v>1.75</v>
      </c>
      <c r="F13" s="96">
        <v>1.73</v>
      </c>
      <c r="G13" s="96">
        <v>1.74</v>
      </c>
      <c r="H13" s="96">
        <v>1.73</v>
      </c>
      <c r="I13" s="96">
        <v>1.73</v>
      </c>
      <c r="J13" s="96">
        <v>1.73</v>
      </c>
      <c r="K13" s="97">
        <v>0</v>
      </c>
      <c r="L13" s="107">
        <v>57</v>
      </c>
      <c r="M13" s="98">
        <v>80454301</v>
      </c>
      <c r="N13" s="99">
        <v>139909049.16</v>
      </c>
      <c r="O13"/>
    </row>
    <row r="14" spans="1:15" ht="12.6" customHeight="1" x14ac:dyDescent="0.25">
      <c r="A14" s="77"/>
      <c r="B14" s="115" t="s">
        <v>283</v>
      </c>
      <c r="C14" s="115" t="s">
        <v>284</v>
      </c>
      <c r="D14" s="84">
        <v>4</v>
      </c>
      <c r="E14" s="96">
        <v>4.04</v>
      </c>
      <c r="F14" s="96">
        <v>3.99</v>
      </c>
      <c r="G14" s="96">
        <v>4.01</v>
      </c>
      <c r="H14" s="96">
        <v>4</v>
      </c>
      <c r="I14" s="96">
        <v>4</v>
      </c>
      <c r="J14" s="96">
        <v>4</v>
      </c>
      <c r="K14" s="97">
        <v>0</v>
      </c>
      <c r="L14" s="107">
        <v>68</v>
      </c>
      <c r="M14" s="98">
        <v>11752936</v>
      </c>
      <c r="N14" s="99">
        <v>47130280.060000002</v>
      </c>
      <c r="O14"/>
    </row>
    <row r="15" spans="1:15" ht="12.6" customHeight="1" x14ac:dyDescent="0.25">
      <c r="A15" s="77"/>
      <c r="B15" s="83" t="s">
        <v>36</v>
      </c>
      <c r="C15" s="83" t="s">
        <v>107</v>
      </c>
      <c r="D15" s="84">
        <v>0.19</v>
      </c>
      <c r="E15" s="96">
        <v>0.2</v>
      </c>
      <c r="F15" s="96">
        <v>0.19</v>
      </c>
      <c r="G15" s="96">
        <v>0.19</v>
      </c>
      <c r="H15" s="96">
        <v>0.19</v>
      </c>
      <c r="I15" s="96">
        <v>0.2</v>
      </c>
      <c r="J15" s="96">
        <v>0.19</v>
      </c>
      <c r="K15" s="97">
        <v>5.26</v>
      </c>
      <c r="L15" s="107">
        <v>55</v>
      </c>
      <c r="M15" s="98">
        <v>154998867</v>
      </c>
      <c r="N15" s="99">
        <v>29474784.73</v>
      </c>
      <c r="O15"/>
    </row>
    <row r="16" spans="1:15" ht="12.6" customHeight="1" x14ac:dyDescent="0.25">
      <c r="A16" s="77"/>
      <c r="B16" s="83" t="s">
        <v>62</v>
      </c>
      <c r="C16" s="83" t="s">
        <v>63</v>
      </c>
      <c r="D16" s="96">
        <v>0.74</v>
      </c>
      <c r="E16" s="127">
        <v>0.76</v>
      </c>
      <c r="F16" s="127">
        <v>0.74</v>
      </c>
      <c r="G16" s="127">
        <v>0.75</v>
      </c>
      <c r="H16" s="127">
        <v>0.65</v>
      </c>
      <c r="I16" s="127">
        <v>0.75</v>
      </c>
      <c r="J16" s="127">
        <v>0.71</v>
      </c>
      <c r="K16" s="128">
        <v>5.63</v>
      </c>
      <c r="L16" s="122">
        <v>4</v>
      </c>
      <c r="M16" s="132">
        <v>565397</v>
      </c>
      <c r="N16" s="133">
        <v>424047.75</v>
      </c>
      <c r="O16"/>
    </row>
    <row r="17" spans="1:15" ht="12.6" customHeight="1" x14ac:dyDescent="0.25">
      <c r="A17" s="77"/>
      <c r="B17" s="83" t="s">
        <v>108</v>
      </c>
      <c r="C17" s="83" t="s">
        <v>109</v>
      </c>
      <c r="D17" s="84">
        <v>0.05</v>
      </c>
      <c r="E17" s="96">
        <v>0.05</v>
      </c>
      <c r="F17" s="96">
        <v>0.05</v>
      </c>
      <c r="G17" s="96">
        <v>0.05</v>
      </c>
      <c r="H17" s="96">
        <v>0.05</v>
      </c>
      <c r="I17" s="96">
        <v>0.05</v>
      </c>
      <c r="J17" s="96">
        <v>0.05</v>
      </c>
      <c r="K17" s="97">
        <v>0</v>
      </c>
      <c r="L17" s="107">
        <v>42</v>
      </c>
      <c r="M17" s="98">
        <v>15589370</v>
      </c>
      <c r="N17" s="99">
        <v>779468.5</v>
      </c>
      <c r="O17"/>
    </row>
    <row r="18" spans="1:15" ht="12.6" customHeight="1" x14ac:dyDescent="0.25">
      <c r="A18" s="77"/>
      <c r="B18" s="227" t="s">
        <v>64</v>
      </c>
      <c r="C18" s="228"/>
      <c r="D18" s="114"/>
      <c r="E18" s="114"/>
      <c r="F18" s="114"/>
      <c r="G18" s="114"/>
      <c r="H18" s="114"/>
      <c r="I18" s="124"/>
      <c r="J18" s="114"/>
      <c r="K18" s="114"/>
      <c r="L18" s="85">
        <f>SUM(L4:L17)</f>
        <v>331</v>
      </c>
      <c r="M18" s="85">
        <f>SUM(M4:M17)</f>
        <v>359760028</v>
      </c>
      <c r="N18" s="85">
        <f>SUM(N4:N17)</f>
        <v>294537744.06</v>
      </c>
      <c r="O18"/>
    </row>
    <row r="19" spans="1:15" ht="12.6" customHeight="1" x14ac:dyDescent="0.25">
      <c r="A19" s="77"/>
      <c r="B19" s="221" t="s">
        <v>65</v>
      </c>
      <c r="C19" s="222"/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3"/>
      <c r="O19"/>
    </row>
    <row r="20" spans="1:15" ht="12.6" customHeight="1" x14ac:dyDescent="0.25">
      <c r="A20" s="77"/>
      <c r="B20" s="83" t="s">
        <v>296</v>
      </c>
      <c r="C20" s="83" t="s">
        <v>297</v>
      </c>
      <c r="D20" s="84">
        <v>16.350000000000001</v>
      </c>
      <c r="E20" s="96">
        <v>16.420000000000002</v>
      </c>
      <c r="F20" s="96">
        <v>16.350000000000001</v>
      </c>
      <c r="G20" s="96">
        <v>16.38</v>
      </c>
      <c r="H20" s="96">
        <v>16.27</v>
      </c>
      <c r="I20" s="96">
        <v>16.399999999999999</v>
      </c>
      <c r="J20" s="96">
        <v>16.350000000000001</v>
      </c>
      <c r="K20" s="97">
        <v>0.31</v>
      </c>
      <c r="L20" s="107">
        <v>85</v>
      </c>
      <c r="M20" s="98">
        <v>4496050</v>
      </c>
      <c r="N20" s="99">
        <v>73646931.269999996</v>
      </c>
      <c r="O20"/>
    </row>
    <row r="21" spans="1:15" ht="12.6" customHeight="1" x14ac:dyDescent="0.25">
      <c r="A21" s="77"/>
      <c r="B21" s="83" t="s">
        <v>66</v>
      </c>
      <c r="C21" s="83" t="s">
        <v>67</v>
      </c>
      <c r="D21" s="84">
        <v>4.87</v>
      </c>
      <c r="E21" s="96">
        <v>4.87</v>
      </c>
      <c r="F21" s="96">
        <v>4.55</v>
      </c>
      <c r="G21" s="96">
        <v>4.5599999999999996</v>
      </c>
      <c r="H21" s="96">
        <v>4.5</v>
      </c>
      <c r="I21" s="96">
        <v>4.55</v>
      </c>
      <c r="J21" s="96">
        <v>4.55</v>
      </c>
      <c r="K21" s="97">
        <v>0</v>
      </c>
      <c r="L21" s="107">
        <v>15</v>
      </c>
      <c r="M21" s="98">
        <v>572310</v>
      </c>
      <c r="N21" s="99">
        <v>2607755.98</v>
      </c>
    </row>
    <row r="22" spans="1:15" ht="12.6" customHeight="1" x14ac:dyDescent="0.25">
      <c r="A22" s="77"/>
      <c r="B22" s="219" t="s">
        <v>68</v>
      </c>
      <c r="C22" s="220"/>
      <c r="D22" s="103"/>
      <c r="E22" s="103"/>
      <c r="F22" s="103"/>
      <c r="G22" s="103"/>
      <c r="H22" s="103"/>
      <c r="I22" s="124"/>
      <c r="J22" s="103"/>
      <c r="K22" s="103"/>
      <c r="L22" s="85">
        <f>SUM(L20:L21)</f>
        <v>100</v>
      </c>
      <c r="M22" s="85">
        <f>SUM(M20:M21)</f>
        <v>5068360</v>
      </c>
      <c r="N22" s="85">
        <f>SUM(N20:N21)</f>
        <v>76254687.25</v>
      </c>
    </row>
    <row r="23" spans="1:15" ht="12.6" customHeight="1" x14ac:dyDescent="0.25">
      <c r="A23" s="77"/>
      <c r="B23" s="221" t="s">
        <v>69</v>
      </c>
      <c r="C23" s="222"/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3"/>
    </row>
    <row r="24" spans="1:15" ht="12.6" customHeight="1" x14ac:dyDescent="0.25">
      <c r="A24" s="77"/>
      <c r="B24" s="83" t="s">
        <v>260</v>
      </c>
      <c r="C24" s="83" t="s">
        <v>259</v>
      </c>
      <c r="D24" s="55">
        <v>0.9</v>
      </c>
      <c r="E24" s="96">
        <v>0.9</v>
      </c>
      <c r="F24" s="96">
        <v>0.81</v>
      </c>
      <c r="G24" s="96">
        <v>0.83</v>
      </c>
      <c r="H24" s="96">
        <v>0.9</v>
      </c>
      <c r="I24" s="96">
        <v>0.9</v>
      </c>
      <c r="J24" s="96">
        <v>0.9</v>
      </c>
      <c r="K24" s="97">
        <v>0</v>
      </c>
      <c r="L24" s="122">
        <v>3</v>
      </c>
      <c r="M24" s="98">
        <v>388358</v>
      </c>
      <c r="N24" s="99">
        <v>322522.2</v>
      </c>
    </row>
    <row r="25" spans="1:15" ht="12.6" customHeight="1" x14ac:dyDescent="0.25">
      <c r="A25" s="77"/>
      <c r="B25" s="219" t="s">
        <v>290</v>
      </c>
      <c r="C25" s="220"/>
      <c r="D25" s="135"/>
      <c r="E25" s="135"/>
      <c r="F25" s="135"/>
      <c r="G25" s="135"/>
      <c r="H25" s="135"/>
      <c r="I25" s="135"/>
      <c r="J25" s="135"/>
      <c r="K25" s="135"/>
      <c r="L25" s="85">
        <f>SUM(L24)</f>
        <v>3</v>
      </c>
      <c r="M25" s="85">
        <f>SUM(M24)</f>
        <v>388358</v>
      </c>
      <c r="N25" s="85">
        <f>SUM(N24)</f>
        <v>322522.2</v>
      </c>
    </row>
    <row r="26" spans="1:15" ht="12.6" customHeight="1" x14ac:dyDescent="0.25">
      <c r="A26" s="77"/>
      <c r="B26" s="221" t="s">
        <v>72</v>
      </c>
      <c r="C26" s="222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3"/>
    </row>
    <row r="27" spans="1:15" ht="12.6" customHeight="1" x14ac:dyDescent="0.25">
      <c r="A27" s="77"/>
      <c r="B27" s="83" t="s">
        <v>73</v>
      </c>
      <c r="C27" s="83" t="s">
        <v>74</v>
      </c>
      <c r="D27" s="55">
        <v>22.33</v>
      </c>
      <c r="E27" s="96">
        <v>22.59</v>
      </c>
      <c r="F27" s="96">
        <v>22.33</v>
      </c>
      <c r="G27" s="96">
        <v>22.34</v>
      </c>
      <c r="H27" s="96">
        <v>22.33</v>
      </c>
      <c r="I27" s="96">
        <v>22.59</v>
      </c>
      <c r="J27" s="96">
        <v>22.33</v>
      </c>
      <c r="K27" s="97">
        <v>1.1599999999999999</v>
      </c>
      <c r="L27" s="122">
        <v>4</v>
      </c>
      <c r="M27" s="98">
        <v>22459</v>
      </c>
      <c r="N27" s="99">
        <v>501769.47</v>
      </c>
    </row>
    <row r="28" spans="1:15" ht="12.6" customHeight="1" x14ac:dyDescent="0.25">
      <c r="A28" s="77"/>
      <c r="B28" s="83" t="s">
        <v>35</v>
      </c>
      <c r="C28" s="83" t="s">
        <v>75</v>
      </c>
      <c r="D28" s="96">
        <v>4.55</v>
      </c>
      <c r="E28" s="127">
        <v>4.55</v>
      </c>
      <c r="F28" s="127">
        <v>4.55</v>
      </c>
      <c r="G28" s="127">
        <v>4.55</v>
      </c>
      <c r="H28" s="96">
        <v>4.5999999999999996</v>
      </c>
      <c r="I28" s="127">
        <v>4.55</v>
      </c>
      <c r="J28" s="127">
        <v>4.5999999999999996</v>
      </c>
      <c r="K28" s="128">
        <v>-1.0900000000000001</v>
      </c>
      <c r="L28" s="140">
        <v>2</v>
      </c>
      <c r="M28" s="132">
        <v>8461</v>
      </c>
      <c r="N28" s="133">
        <v>38497.550000000003</v>
      </c>
    </row>
    <row r="29" spans="1:15" ht="12.6" customHeight="1" x14ac:dyDescent="0.25">
      <c r="A29" s="77"/>
      <c r="B29" s="83" t="s">
        <v>76</v>
      </c>
      <c r="C29" s="83" t="s">
        <v>77</v>
      </c>
      <c r="D29" s="96">
        <v>7</v>
      </c>
      <c r="E29" s="127">
        <v>7</v>
      </c>
      <c r="F29" s="127">
        <v>7</v>
      </c>
      <c r="G29" s="127">
        <v>7</v>
      </c>
      <c r="H29" s="96">
        <v>7.2</v>
      </c>
      <c r="I29" s="127">
        <v>7</v>
      </c>
      <c r="J29" s="127">
        <v>7.2</v>
      </c>
      <c r="K29" s="128">
        <v>-2.78</v>
      </c>
      <c r="L29" s="140">
        <v>2</v>
      </c>
      <c r="M29" s="132">
        <v>10000</v>
      </c>
      <c r="N29" s="133">
        <v>70000</v>
      </c>
    </row>
    <row r="30" spans="1:15" ht="12.6" customHeight="1" x14ac:dyDescent="0.25">
      <c r="A30" s="77"/>
      <c r="B30" s="83" t="s">
        <v>78</v>
      </c>
      <c r="C30" s="83" t="s">
        <v>79</v>
      </c>
      <c r="D30" s="96">
        <v>3.36</v>
      </c>
      <c r="E30" s="96">
        <v>3.95</v>
      </c>
      <c r="F30" s="96">
        <v>3.36</v>
      </c>
      <c r="G30" s="96">
        <v>3.58</v>
      </c>
      <c r="H30" s="96">
        <v>3.27</v>
      </c>
      <c r="I30" s="96">
        <v>3.5</v>
      </c>
      <c r="J30" s="96">
        <v>3.35</v>
      </c>
      <c r="K30" s="97">
        <v>4.4800000000000004</v>
      </c>
      <c r="L30" s="107">
        <v>86</v>
      </c>
      <c r="M30" s="98">
        <v>11916201</v>
      </c>
      <c r="N30" s="99">
        <v>42614263.549999997</v>
      </c>
    </row>
    <row r="31" spans="1:15" ht="12.6" customHeight="1" x14ac:dyDescent="0.25">
      <c r="A31" s="77"/>
      <c r="B31" s="224" t="s">
        <v>82</v>
      </c>
      <c r="C31" s="225"/>
      <c r="D31" s="131"/>
      <c r="E31" s="131"/>
      <c r="F31" s="131"/>
      <c r="G31" s="131"/>
      <c r="H31" s="131"/>
      <c r="I31" s="131"/>
      <c r="J31" s="131"/>
      <c r="K31" s="131"/>
      <c r="L31" s="85">
        <f>SUM(L27:L30)</f>
        <v>94</v>
      </c>
      <c r="M31" s="85">
        <f>SUM(M27:M30)</f>
        <v>11957121</v>
      </c>
      <c r="N31" s="85">
        <f>SUM(N27:N30)</f>
        <v>43224530.57</v>
      </c>
    </row>
    <row r="32" spans="1:15" ht="12.6" customHeight="1" x14ac:dyDescent="0.25">
      <c r="B32" s="221" t="s">
        <v>83</v>
      </c>
      <c r="C32" s="222"/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3"/>
    </row>
    <row r="33" spans="1:15" ht="12.6" customHeight="1" x14ac:dyDescent="0.25">
      <c r="A33" s="77"/>
      <c r="B33" s="83" t="s">
        <v>84</v>
      </c>
      <c r="C33" s="83" t="s">
        <v>85</v>
      </c>
      <c r="D33" s="96">
        <v>6.16</v>
      </c>
      <c r="E33" s="96">
        <v>6.35</v>
      </c>
      <c r="F33" s="96">
        <v>6.16</v>
      </c>
      <c r="G33" s="96">
        <v>6.26</v>
      </c>
      <c r="H33" s="96">
        <v>6.14</v>
      </c>
      <c r="I33" s="96">
        <v>6.33</v>
      </c>
      <c r="J33" s="96">
        <v>6.16</v>
      </c>
      <c r="K33" s="128">
        <v>2.76</v>
      </c>
      <c r="L33" s="107">
        <v>133</v>
      </c>
      <c r="M33" s="98">
        <v>21718912</v>
      </c>
      <c r="N33" s="99">
        <v>136017693.69999999</v>
      </c>
      <c r="O33"/>
    </row>
    <row r="34" spans="1:15" ht="12.6" customHeight="1" x14ac:dyDescent="0.25">
      <c r="A34" s="77"/>
      <c r="B34" s="83" t="s">
        <v>292</v>
      </c>
      <c r="C34" s="83" t="s">
        <v>293</v>
      </c>
      <c r="D34" s="96">
        <v>19.989999999999998</v>
      </c>
      <c r="E34" s="127">
        <v>19.989999999999998</v>
      </c>
      <c r="F34" s="127">
        <v>19.989999999999998</v>
      </c>
      <c r="G34" s="127">
        <v>19.989999999999998</v>
      </c>
      <c r="H34" s="127">
        <v>19.989999999999998</v>
      </c>
      <c r="I34" s="127">
        <v>19.989999999999998</v>
      </c>
      <c r="J34" s="127">
        <v>19.989999999999998</v>
      </c>
      <c r="K34" s="128">
        <v>0</v>
      </c>
      <c r="L34" s="140">
        <v>1</v>
      </c>
      <c r="M34" s="132">
        <v>1000000</v>
      </c>
      <c r="N34" s="133">
        <v>19990000</v>
      </c>
      <c r="O34"/>
    </row>
    <row r="35" spans="1:15" ht="12.6" customHeight="1" x14ac:dyDescent="0.25">
      <c r="A35" s="77"/>
      <c r="B35" s="83" t="s">
        <v>88</v>
      </c>
      <c r="C35" s="83" t="s">
        <v>89</v>
      </c>
      <c r="D35" s="55">
        <v>2.64</v>
      </c>
      <c r="E35" s="96">
        <v>2.65</v>
      </c>
      <c r="F35" s="96">
        <v>2.63</v>
      </c>
      <c r="G35" s="96">
        <v>2.64</v>
      </c>
      <c r="H35" s="96">
        <v>2.63</v>
      </c>
      <c r="I35" s="96">
        <v>2.65</v>
      </c>
      <c r="J35" s="96">
        <v>2.63</v>
      </c>
      <c r="K35" s="97">
        <v>0.76</v>
      </c>
      <c r="L35" s="122">
        <v>7</v>
      </c>
      <c r="M35" s="98">
        <v>1040000</v>
      </c>
      <c r="N35" s="99">
        <v>2748100</v>
      </c>
      <c r="O35"/>
    </row>
    <row r="36" spans="1:15" ht="12.6" customHeight="1" x14ac:dyDescent="0.25">
      <c r="A36" s="77"/>
      <c r="B36" s="83" t="s">
        <v>232</v>
      </c>
      <c r="C36" s="83" t="s">
        <v>233</v>
      </c>
      <c r="D36" s="55">
        <v>2.4700000000000002</v>
      </c>
      <c r="E36" s="96">
        <v>2.5299999999999998</v>
      </c>
      <c r="F36" s="96">
        <v>2.4700000000000002</v>
      </c>
      <c r="G36" s="96">
        <v>2.5</v>
      </c>
      <c r="H36" s="96">
        <v>2.48</v>
      </c>
      <c r="I36" s="96">
        <v>2.5299999999999998</v>
      </c>
      <c r="J36" s="96">
        <v>2.5</v>
      </c>
      <c r="K36" s="97">
        <v>1.2</v>
      </c>
      <c r="L36" s="122">
        <v>50</v>
      </c>
      <c r="M36" s="98">
        <v>8101540</v>
      </c>
      <c r="N36" s="99">
        <v>20290151.879999999</v>
      </c>
      <c r="O36"/>
    </row>
    <row r="37" spans="1:15" ht="12.6" customHeight="1" x14ac:dyDescent="0.25">
      <c r="A37" s="77"/>
      <c r="B37" s="219" t="s">
        <v>92</v>
      </c>
      <c r="C37" s="220"/>
      <c r="D37" s="121"/>
      <c r="E37" s="121"/>
      <c r="F37" s="121"/>
      <c r="G37" s="121"/>
      <c r="H37" s="121"/>
      <c r="I37" s="124"/>
      <c r="J37" s="121"/>
      <c r="K37" s="121"/>
      <c r="L37" s="85">
        <f>SUM(L33:L36)</f>
        <v>191</v>
      </c>
      <c r="M37" s="85">
        <f>SUM(M33:M36)</f>
        <v>31860452</v>
      </c>
      <c r="N37" s="85">
        <f>SUM(N33:N36)</f>
        <v>179045945.57999998</v>
      </c>
      <c r="O37"/>
    </row>
    <row r="38" spans="1:15" ht="12.6" customHeight="1" x14ac:dyDescent="0.25">
      <c r="A38" s="77"/>
      <c r="B38" s="216" t="s">
        <v>93</v>
      </c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217"/>
      <c r="N38" s="218"/>
      <c r="O38"/>
    </row>
    <row r="39" spans="1:15" ht="12.6" customHeight="1" x14ac:dyDescent="0.25">
      <c r="A39" s="77"/>
      <c r="B39" s="83" t="s">
        <v>143</v>
      </c>
      <c r="C39" s="83" t="s">
        <v>144</v>
      </c>
      <c r="D39" s="55">
        <v>14.5</v>
      </c>
      <c r="E39" s="96">
        <v>14.5</v>
      </c>
      <c r="F39" s="96">
        <v>13.05</v>
      </c>
      <c r="G39" s="96">
        <v>13.07</v>
      </c>
      <c r="H39" s="96">
        <v>13.73</v>
      </c>
      <c r="I39" s="96">
        <v>13.05</v>
      </c>
      <c r="J39" s="96">
        <v>14.5</v>
      </c>
      <c r="K39" s="97">
        <v>-10</v>
      </c>
      <c r="L39" s="122">
        <v>29</v>
      </c>
      <c r="M39" s="98">
        <v>1162760</v>
      </c>
      <c r="N39" s="99">
        <v>15195178</v>
      </c>
      <c r="O39"/>
    </row>
    <row r="40" spans="1:15" ht="12.6" customHeight="1" x14ac:dyDescent="0.25">
      <c r="A40" s="77"/>
      <c r="B40" s="50" t="s">
        <v>264</v>
      </c>
      <c r="C40" s="50" t="s">
        <v>265</v>
      </c>
      <c r="D40" s="55">
        <v>66</v>
      </c>
      <c r="E40" s="96">
        <v>66</v>
      </c>
      <c r="F40" s="96">
        <v>65</v>
      </c>
      <c r="G40" s="96">
        <v>65.92</v>
      </c>
      <c r="H40" s="96">
        <v>65</v>
      </c>
      <c r="I40" s="96">
        <v>65</v>
      </c>
      <c r="J40" s="96">
        <v>65</v>
      </c>
      <c r="K40" s="97">
        <v>0</v>
      </c>
      <c r="L40" s="122">
        <v>6</v>
      </c>
      <c r="M40" s="98">
        <v>27100</v>
      </c>
      <c r="N40" s="99">
        <v>1786500</v>
      </c>
    </row>
    <row r="41" spans="1:15" ht="12.6" customHeight="1" x14ac:dyDescent="0.25">
      <c r="A41" s="77"/>
      <c r="B41" s="219" t="s">
        <v>95</v>
      </c>
      <c r="C41" s="220"/>
      <c r="D41" s="234"/>
      <c r="E41" s="235"/>
      <c r="F41" s="235"/>
      <c r="G41" s="235"/>
      <c r="H41" s="235"/>
      <c r="I41" s="235"/>
      <c r="J41" s="235"/>
      <c r="K41" s="236"/>
      <c r="L41" s="85">
        <f>SUM(L39:L40)</f>
        <v>35</v>
      </c>
      <c r="M41" s="85">
        <f>SUM(M39:M40)</f>
        <v>1189860</v>
      </c>
      <c r="N41" s="85">
        <f>SUM(N39:N40)</f>
        <v>16981678</v>
      </c>
    </row>
    <row r="42" spans="1:15" ht="12.6" customHeight="1" x14ac:dyDescent="0.25">
      <c r="A42" s="77"/>
      <c r="B42" s="237" t="s">
        <v>96</v>
      </c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9"/>
    </row>
    <row r="43" spans="1:15" ht="12.6" customHeight="1" x14ac:dyDescent="0.25">
      <c r="A43" s="77"/>
      <c r="B43" s="50" t="s">
        <v>149</v>
      </c>
      <c r="C43" s="50" t="s">
        <v>150</v>
      </c>
      <c r="D43" s="55">
        <v>2.11</v>
      </c>
      <c r="E43" s="96">
        <v>2.11</v>
      </c>
      <c r="F43" s="96">
        <v>2.11</v>
      </c>
      <c r="G43" s="96">
        <v>2.11</v>
      </c>
      <c r="H43" s="96">
        <v>2.11</v>
      </c>
      <c r="I43" s="96">
        <v>2.11</v>
      </c>
      <c r="J43" s="96">
        <v>2.11</v>
      </c>
      <c r="K43" s="97">
        <v>0</v>
      </c>
      <c r="L43" s="122">
        <v>1</v>
      </c>
      <c r="M43" s="98">
        <v>9940</v>
      </c>
      <c r="N43" s="99">
        <v>20973.4</v>
      </c>
    </row>
    <row r="44" spans="1:15" ht="12.6" customHeight="1" x14ac:dyDescent="0.25">
      <c r="A44" s="77"/>
      <c r="B44" s="50" t="s">
        <v>298</v>
      </c>
      <c r="C44" s="50" t="s">
        <v>299</v>
      </c>
      <c r="D44" s="96">
        <v>9.6999999999999993</v>
      </c>
      <c r="E44" s="127">
        <v>9.9499999999999993</v>
      </c>
      <c r="F44" s="127">
        <v>9.6999999999999993</v>
      </c>
      <c r="G44" s="127">
        <v>9.8800000000000008</v>
      </c>
      <c r="H44" s="127">
        <v>10</v>
      </c>
      <c r="I44" s="127">
        <v>9.6999999999999993</v>
      </c>
      <c r="J44" s="127">
        <v>10</v>
      </c>
      <c r="K44" s="128">
        <v>-3</v>
      </c>
      <c r="L44" s="140">
        <v>4</v>
      </c>
      <c r="M44" s="132">
        <v>16961</v>
      </c>
      <c r="N44" s="133">
        <v>167621.70000000001</v>
      </c>
    </row>
    <row r="45" spans="1:15" ht="12.6" customHeight="1" x14ac:dyDescent="0.25">
      <c r="A45" s="77"/>
      <c r="B45" s="83" t="s">
        <v>97</v>
      </c>
      <c r="C45" s="83" t="s">
        <v>98</v>
      </c>
      <c r="D45" s="55">
        <v>4.7</v>
      </c>
      <c r="E45" s="96">
        <v>4.7</v>
      </c>
      <c r="F45" s="96">
        <v>4.7</v>
      </c>
      <c r="G45" s="96">
        <v>4.7</v>
      </c>
      <c r="H45" s="96">
        <v>4.7</v>
      </c>
      <c r="I45" s="96">
        <v>4.7</v>
      </c>
      <c r="J45" s="96">
        <v>4.7</v>
      </c>
      <c r="K45" s="97">
        <v>0</v>
      </c>
      <c r="L45" s="122">
        <v>8</v>
      </c>
      <c r="M45" s="98">
        <v>319120</v>
      </c>
      <c r="N45" s="99">
        <v>1499864</v>
      </c>
    </row>
    <row r="46" spans="1:15" ht="12.6" customHeight="1" x14ac:dyDescent="0.25">
      <c r="A46" s="77"/>
      <c r="B46" s="50" t="s">
        <v>145</v>
      </c>
      <c r="C46" s="50" t="s">
        <v>146</v>
      </c>
      <c r="D46" s="55">
        <v>0.36</v>
      </c>
      <c r="E46" s="96">
        <v>0.36</v>
      </c>
      <c r="F46" s="96">
        <v>0.36</v>
      </c>
      <c r="G46" s="96">
        <v>0.36</v>
      </c>
      <c r="H46" s="96">
        <v>0.36</v>
      </c>
      <c r="I46" s="96">
        <v>0.36</v>
      </c>
      <c r="J46" s="96">
        <v>0.36</v>
      </c>
      <c r="K46" s="97">
        <v>0</v>
      </c>
      <c r="L46" s="122">
        <v>1</v>
      </c>
      <c r="M46" s="98">
        <v>3000</v>
      </c>
      <c r="N46" s="99">
        <v>1080</v>
      </c>
    </row>
    <row r="47" spans="1:15" ht="12.6" customHeight="1" x14ac:dyDescent="0.25">
      <c r="A47" s="77"/>
      <c r="B47" s="219" t="s">
        <v>99</v>
      </c>
      <c r="C47" s="220"/>
      <c r="D47" s="234"/>
      <c r="E47" s="235"/>
      <c r="F47" s="235"/>
      <c r="G47" s="235"/>
      <c r="H47" s="235"/>
      <c r="I47" s="235"/>
      <c r="J47" s="235"/>
      <c r="K47" s="236"/>
      <c r="L47" s="85">
        <f>SUM(L43:L46)</f>
        <v>14</v>
      </c>
      <c r="M47" s="85">
        <f>SUM(M43:M46)</f>
        <v>349021</v>
      </c>
      <c r="N47" s="85">
        <f>SUM(N43:N46)</f>
        <v>1689539.1</v>
      </c>
    </row>
    <row r="48" spans="1:15" ht="12.6" customHeight="1" x14ac:dyDescent="0.25">
      <c r="A48" s="77"/>
      <c r="B48" s="229" t="s">
        <v>100</v>
      </c>
      <c r="C48" s="230"/>
      <c r="D48" s="86"/>
      <c r="E48" s="86"/>
      <c r="F48" s="86"/>
      <c r="G48" s="86"/>
      <c r="H48" s="86"/>
      <c r="I48" s="86"/>
      <c r="J48" s="86"/>
      <c r="K48" s="86"/>
      <c r="L48" s="87">
        <f>L47+L41+L37+L31+L25+L22+L18</f>
        <v>768</v>
      </c>
      <c r="M48" s="87">
        <f>M47+M41+M37+M31+M25+M22+M18</f>
        <v>410573200</v>
      </c>
      <c r="N48" s="87">
        <f>N47+N41+N37+N31+N25+N22+N18</f>
        <v>612056646.75999999</v>
      </c>
    </row>
    <row r="49" spans="1:14" ht="36" customHeight="1" x14ac:dyDescent="0.25">
      <c r="A49" s="77"/>
      <c r="B49" s="222" t="s">
        <v>327</v>
      </c>
      <c r="C49" s="222"/>
      <c r="D49" s="222"/>
      <c r="E49" s="222"/>
      <c r="F49" s="222"/>
      <c r="G49" s="222"/>
      <c r="H49" s="222"/>
      <c r="I49" s="222"/>
      <c r="J49" s="222"/>
      <c r="K49" s="222"/>
      <c r="L49" s="222"/>
      <c r="M49" s="222"/>
      <c r="N49" s="222"/>
    </row>
    <row r="50" spans="1:14" ht="52.5" customHeight="1" x14ac:dyDescent="0.25">
      <c r="A50" s="77"/>
      <c r="B50" s="78" t="s">
        <v>42</v>
      </c>
      <c r="C50" s="79" t="s">
        <v>43</v>
      </c>
      <c r="D50" s="79" t="s">
        <v>44</v>
      </c>
      <c r="E50" s="79" t="s">
        <v>45</v>
      </c>
      <c r="F50" s="79" t="s">
        <v>46</v>
      </c>
      <c r="G50" s="79" t="s">
        <v>47</v>
      </c>
      <c r="H50" s="79" t="s">
        <v>48</v>
      </c>
      <c r="I50" s="79" t="s">
        <v>49</v>
      </c>
      <c r="J50" s="80" t="s">
        <v>50</v>
      </c>
      <c r="K50" s="81" t="s">
        <v>32</v>
      </c>
      <c r="L50" s="82" t="s">
        <v>51</v>
      </c>
      <c r="M50" s="82" t="s">
        <v>52</v>
      </c>
      <c r="N50" s="79" t="s">
        <v>53</v>
      </c>
    </row>
    <row r="51" spans="1:14" ht="12.95" customHeight="1" x14ac:dyDescent="0.25">
      <c r="A51" s="77"/>
      <c r="B51" s="221" t="s">
        <v>54</v>
      </c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3"/>
    </row>
    <row r="52" spans="1:14" ht="12.95" customHeight="1" x14ac:dyDescent="0.25">
      <c r="A52" s="77"/>
      <c r="B52" s="50" t="s">
        <v>101</v>
      </c>
      <c r="C52" s="50" t="s">
        <v>102</v>
      </c>
      <c r="D52" s="96">
        <v>0.56000000000000005</v>
      </c>
      <c r="E52" s="96">
        <v>0.56000000000000005</v>
      </c>
      <c r="F52" s="96">
        <v>0.56000000000000005</v>
      </c>
      <c r="G52" s="96">
        <v>0.56000000000000005</v>
      </c>
      <c r="H52" s="96">
        <v>0.56000000000000005</v>
      </c>
      <c r="I52" s="96">
        <v>0.56000000000000005</v>
      </c>
      <c r="J52" s="96">
        <v>0.56000000000000005</v>
      </c>
      <c r="K52" s="128">
        <v>0</v>
      </c>
      <c r="L52" s="107">
        <v>5</v>
      </c>
      <c r="M52" s="98">
        <v>2250000</v>
      </c>
      <c r="N52" s="99">
        <v>1260000</v>
      </c>
    </row>
    <row r="53" spans="1:14" ht="12.95" customHeight="1" x14ac:dyDescent="0.25">
      <c r="A53" s="77"/>
      <c r="B53" s="219" t="s">
        <v>64</v>
      </c>
      <c r="C53" s="220"/>
      <c r="D53" s="88"/>
      <c r="E53" s="88"/>
      <c r="F53" s="88"/>
      <c r="G53" s="88"/>
      <c r="H53" s="88"/>
      <c r="I53" s="88"/>
      <c r="J53" s="88"/>
      <c r="K53" s="88"/>
      <c r="L53" s="85">
        <f>SUM(L52:L52)</f>
        <v>5</v>
      </c>
      <c r="M53" s="85">
        <f>SUM(M52:M52)</f>
        <v>2250000</v>
      </c>
      <c r="N53" s="85">
        <f>SUM(N52:N52)</f>
        <v>1260000</v>
      </c>
    </row>
    <row r="54" spans="1:14" ht="12.95" customHeight="1" x14ac:dyDescent="0.25">
      <c r="A54" s="77"/>
      <c r="B54" s="221" t="s">
        <v>69</v>
      </c>
      <c r="C54" s="222"/>
      <c r="D54" s="222"/>
      <c r="E54" s="222"/>
      <c r="F54" s="222"/>
      <c r="G54" s="222"/>
      <c r="H54" s="222"/>
      <c r="I54" s="222"/>
      <c r="J54" s="222"/>
      <c r="K54" s="222"/>
      <c r="L54" s="222"/>
      <c r="M54" s="222"/>
      <c r="N54" s="223"/>
    </row>
    <row r="55" spans="1:14" ht="12.95" customHeight="1" x14ac:dyDescent="0.25">
      <c r="A55" s="77"/>
      <c r="B55" s="50" t="s">
        <v>238</v>
      </c>
      <c r="C55" s="50" t="s">
        <v>239</v>
      </c>
      <c r="D55" s="96">
        <v>4.95</v>
      </c>
      <c r="E55" s="96">
        <v>5.35</v>
      </c>
      <c r="F55" s="96">
        <v>4.95</v>
      </c>
      <c r="G55" s="96">
        <v>5.33</v>
      </c>
      <c r="H55" s="96">
        <v>5.09</v>
      </c>
      <c r="I55" s="96">
        <v>5.35</v>
      </c>
      <c r="J55" s="96">
        <v>4.95</v>
      </c>
      <c r="K55" s="128">
        <v>8.08</v>
      </c>
      <c r="L55" s="107">
        <v>3</v>
      </c>
      <c r="M55" s="98">
        <v>5303</v>
      </c>
      <c r="N55" s="99">
        <v>28249.85</v>
      </c>
    </row>
    <row r="56" spans="1:14" ht="12.95" customHeight="1" x14ac:dyDescent="0.25">
      <c r="A56" s="77"/>
      <c r="B56" s="219" t="s">
        <v>290</v>
      </c>
      <c r="C56" s="220"/>
      <c r="D56" s="88"/>
      <c r="E56" s="88"/>
      <c r="F56" s="88"/>
      <c r="G56" s="88"/>
      <c r="H56" s="88"/>
      <c r="I56" s="88"/>
      <c r="J56" s="88"/>
      <c r="K56" s="88"/>
      <c r="L56" s="85">
        <f>SUM(L55)</f>
        <v>3</v>
      </c>
      <c r="M56" s="85">
        <f>SUM(M55)</f>
        <v>5303</v>
      </c>
      <c r="N56" s="85">
        <f>SUM(N55)</f>
        <v>28249.85</v>
      </c>
    </row>
    <row r="57" spans="1:14" ht="12.95" customHeight="1" x14ac:dyDescent="0.25">
      <c r="A57" s="77"/>
      <c r="B57" s="221" t="s">
        <v>72</v>
      </c>
      <c r="C57" s="222"/>
      <c r="D57" s="222"/>
      <c r="E57" s="222"/>
      <c r="F57" s="222"/>
      <c r="G57" s="222"/>
      <c r="H57" s="222"/>
      <c r="I57" s="222"/>
      <c r="J57" s="222"/>
      <c r="K57" s="222"/>
      <c r="L57" s="222"/>
      <c r="M57" s="222"/>
      <c r="N57" s="223"/>
    </row>
    <row r="58" spans="1:14" ht="12.95" customHeight="1" x14ac:dyDescent="0.25">
      <c r="A58" s="77"/>
      <c r="B58" s="50" t="s">
        <v>169</v>
      </c>
      <c r="C58" s="50" t="s">
        <v>170</v>
      </c>
      <c r="D58" s="51">
        <v>1.67</v>
      </c>
      <c r="E58" s="96">
        <v>1.68</v>
      </c>
      <c r="F58" s="96">
        <v>1.67</v>
      </c>
      <c r="G58" s="96">
        <v>1.68</v>
      </c>
      <c r="H58" s="96">
        <v>1.67</v>
      </c>
      <c r="I58" s="96">
        <v>1.68</v>
      </c>
      <c r="J58" s="96">
        <v>1.67</v>
      </c>
      <c r="K58" s="128">
        <v>0.6</v>
      </c>
      <c r="L58" s="107">
        <v>5</v>
      </c>
      <c r="M58" s="98">
        <v>291162</v>
      </c>
      <c r="N58" s="99">
        <v>489133.88</v>
      </c>
    </row>
    <row r="59" spans="1:14" ht="12.95" customHeight="1" x14ac:dyDescent="0.25">
      <c r="A59" s="77"/>
      <c r="B59" s="219" t="s">
        <v>82</v>
      </c>
      <c r="C59" s="220"/>
      <c r="D59" s="88"/>
      <c r="E59" s="88"/>
      <c r="F59" s="88"/>
      <c r="G59" s="88"/>
      <c r="H59" s="88"/>
      <c r="I59" s="88"/>
      <c r="J59" s="88"/>
      <c r="K59" s="88"/>
      <c r="L59" s="85">
        <f>SUM(L58)</f>
        <v>5</v>
      </c>
      <c r="M59" s="85">
        <f>SUM(M58)</f>
        <v>291162</v>
      </c>
      <c r="N59" s="85">
        <f>SUM(N58)</f>
        <v>489133.88</v>
      </c>
    </row>
    <row r="60" spans="1:14" ht="12.95" customHeight="1" x14ac:dyDescent="0.25">
      <c r="A60" s="77"/>
      <c r="B60" s="221" t="s">
        <v>83</v>
      </c>
      <c r="C60" s="222"/>
      <c r="D60" s="222"/>
      <c r="E60" s="222"/>
      <c r="F60" s="222"/>
      <c r="G60" s="222"/>
      <c r="H60" s="222"/>
      <c r="I60" s="222"/>
      <c r="J60" s="222"/>
      <c r="K60" s="222"/>
      <c r="L60" s="222"/>
      <c r="M60" s="222"/>
      <c r="N60" s="223"/>
    </row>
    <row r="61" spans="1:14" ht="12.95" customHeight="1" x14ac:dyDescent="0.25">
      <c r="A61" s="77"/>
      <c r="B61" s="50" t="s">
        <v>103</v>
      </c>
      <c r="C61" s="50" t="s">
        <v>104</v>
      </c>
      <c r="D61" s="51">
        <v>2.93</v>
      </c>
      <c r="E61" s="96">
        <v>2.97</v>
      </c>
      <c r="F61" s="96">
        <v>2.92</v>
      </c>
      <c r="G61" s="96">
        <v>2.95</v>
      </c>
      <c r="H61" s="96">
        <v>2.92</v>
      </c>
      <c r="I61" s="96">
        <v>2.97</v>
      </c>
      <c r="J61" s="96">
        <v>2.93</v>
      </c>
      <c r="K61" s="128">
        <v>1.37</v>
      </c>
      <c r="L61" s="107">
        <v>11</v>
      </c>
      <c r="M61" s="98">
        <v>2007852</v>
      </c>
      <c r="N61" s="99">
        <v>5931928.8600000003</v>
      </c>
    </row>
    <row r="62" spans="1:14" ht="12.95" customHeight="1" x14ac:dyDescent="0.25">
      <c r="A62" s="77"/>
      <c r="B62" s="219" t="s">
        <v>92</v>
      </c>
      <c r="C62" s="220"/>
      <c r="D62" s="88"/>
      <c r="E62" s="88"/>
      <c r="F62" s="88"/>
      <c r="G62" s="88"/>
      <c r="H62" s="88"/>
      <c r="I62" s="88"/>
      <c r="J62" s="88"/>
      <c r="K62" s="88"/>
      <c r="L62" s="85">
        <f>SUM(L61:L61)</f>
        <v>11</v>
      </c>
      <c r="M62" s="85">
        <f>SUM(M61:M61)</f>
        <v>2007852</v>
      </c>
      <c r="N62" s="85">
        <f>SUM(N61:N61)</f>
        <v>5931928.8600000003</v>
      </c>
    </row>
    <row r="63" spans="1:14" ht="12.95" customHeight="1" x14ac:dyDescent="0.25">
      <c r="A63" s="77"/>
      <c r="B63" s="229" t="s">
        <v>106</v>
      </c>
      <c r="C63" s="230"/>
      <c r="D63" s="86"/>
      <c r="E63" s="86"/>
      <c r="F63" s="86"/>
      <c r="G63" s="86"/>
      <c r="H63" s="86"/>
      <c r="I63" s="86"/>
      <c r="J63" s="86"/>
      <c r="K63" s="86"/>
      <c r="L63" s="87">
        <f>L62+L59+L56+L53</f>
        <v>24</v>
      </c>
      <c r="M63" s="87">
        <f t="shared" ref="M63:N63" si="0">M62+M59+M56+M53</f>
        <v>4554317</v>
      </c>
      <c r="N63" s="87">
        <f t="shared" si="0"/>
        <v>7709312.5899999999</v>
      </c>
    </row>
    <row r="64" spans="1:14" ht="34.5" customHeight="1" x14ac:dyDescent="0.25">
      <c r="A64" s="77"/>
      <c r="B64" s="226" t="s">
        <v>328</v>
      </c>
      <c r="C64" s="226"/>
      <c r="D64" s="226"/>
      <c r="E64" s="226"/>
      <c r="F64" s="226"/>
      <c r="G64" s="226"/>
      <c r="H64" s="226"/>
      <c r="I64" s="226"/>
      <c r="J64" s="226"/>
      <c r="K64" s="226"/>
      <c r="L64" s="226"/>
      <c r="M64" s="226"/>
      <c r="N64" s="226"/>
    </row>
    <row r="65" spans="1:14" ht="42" customHeight="1" x14ac:dyDescent="0.25">
      <c r="A65" s="77"/>
      <c r="B65" s="78" t="s">
        <v>42</v>
      </c>
      <c r="C65" s="79" t="s">
        <v>43</v>
      </c>
      <c r="D65" s="79" t="s">
        <v>44</v>
      </c>
      <c r="E65" s="79" t="s">
        <v>45</v>
      </c>
      <c r="F65" s="79" t="s">
        <v>46</v>
      </c>
      <c r="G65" s="79" t="s">
        <v>47</v>
      </c>
      <c r="H65" s="79" t="s">
        <v>48</v>
      </c>
      <c r="I65" s="79" t="s">
        <v>49</v>
      </c>
      <c r="J65" s="80" t="s">
        <v>50</v>
      </c>
      <c r="K65" s="81" t="s">
        <v>32</v>
      </c>
      <c r="L65" s="82" t="s">
        <v>51</v>
      </c>
      <c r="M65" s="82" t="s">
        <v>52</v>
      </c>
      <c r="N65" s="79" t="s">
        <v>53</v>
      </c>
    </row>
    <row r="66" spans="1:14" ht="12.95" customHeight="1" x14ac:dyDescent="0.25">
      <c r="A66" s="77"/>
      <c r="B66" s="221" t="s">
        <v>72</v>
      </c>
      <c r="C66" s="222"/>
      <c r="D66" s="222"/>
      <c r="E66" s="222"/>
      <c r="F66" s="222"/>
      <c r="G66" s="222"/>
      <c r="H66" s="222"/>
      <c r="I66" s="222"/>
      <c r="J66" s="222"/>
      <c r="K66" s="222"/>
      <c r="L66" s="222"/>
      <c r="M66" s="222"/>
      <c r="N66" s="223"/>
    </row>
    <row r="67" spans="1:14" ht="12.95" customHeight="1" x14ac:dyDescent="0.25">
      <c r="A67" s="77"/>
      <c r="B67" s="83" t="s">
        <v>110</v>
      </c>
      <c r="C67" s="83" t="s">
        <v>111</v>
      </c>
      <c r="D67" s="51">
        <v>1.38</v>
      </c>
      <c r="E67" s="96">
        <v>1.4</v>
      </c>
      <c r="F67" s="96">
        <v>1.38</v>
      </c>
      <c r="G67" s="96">
        <v>1.38</v>
      </c>
      <c r="H67" s="96">
        <v>1.34</v>
      </c>
      <c r="I67" s="96">
        <v>1.4</v>
      </c>
      <c r="J67" s="96">
        <v>1.33</v>
      </c>
      <c r="K67" s="128">
        <v>5.26</v>
      </c>
      <c r="L67" s="107">
        <v>2</v>
      </c>
      <c r="M67" s="98">
        <v>310264</v>
      </c>
      <c r="N67" s="99">
        <v>428204.32</v>
      </c>
    </row>
    <row r="68" spans="1:14" ht="12.95" customHeight="1" x14ac:dyDescent="0.25">
      <c r="A68" s="77"/>
      <c r="B68" s="83" t="s">
        <v>171</v>
      </c>
      <c r="C68" s="83" t="s">
        <v>172</v>
      </c>
      <c r="D68" s="51">
        <v>1.5</v>
      </c>
      <c r="E68" s="96">
        <v>1.5</v>
      </c>
      <c r="F68" s="96">
        <v>1.5</v>
      </c>
      <c r="G68" s="96">
        <v>1.5</v>
      </c>
      <c r="H68" s="96">
        <v>1.5</v>
      </c>
      <c r="I68" s="96">
        <v>1.5</v>
      </c>
      <c r="J68" s="96">
        <v>1.5</v>
      </c>
      <c r="K68" s="128">
        <v>0</v>
      </c>
      <c r="L68" s="107">
        <v>2</v>
      </c>
      <c r="M68" s="98">
        <v>6667</v>
      </c>
      <c r="N68" s="99">
        <v>10000.5</v>
      </c>
    </row>
    <row r="69" spans="1:14" ht="12.95" customHeight="1" x14ac:dyDescent="0.25">
      <c r="A69" s="77"/>
      <c r="B69" s="219" t="s">
        <v>82</v>
      </c>
      <c r="C69" s="220"/>
      <c r="D69" s="88"/>
      <c r="E69" s="88"/>
      <c r="F69" s="88"/>
      <c r="G69" s="88"/>
      <c r="H69" s="88"/>
      <c r="I69" s="88"/>
      <c r="J69" s="88"/>
      <c r="K69" s="88"/>
      <c r="L69" s="85">
        <f>SUM(L67:L68)</f>
        <v>4</v>
      </c>
      <c r="M69" s="85">
        <f>SUM(M67:M68)</f>
        <v>316931</v>
      </c>
      <c r="N69" s="85">
        <f>SUM(N67:N68)</f>
        <v>438204.82</v>
      </c>
    </row>
    <row r="70" spans="1:14" ht="12.95" customHeight="1" x14ac:dyDescent="0.25">
      <c r="A70" s="77"/>
      <c r="B70" s="240" t="s">
        <v>83</v>
      </c>
      <c r="C70" s="241"/>
      <c r="D70" s="241"/>
      <c r="E70" s="241"/>
      <c r="F70" s="241"/>
      <c r="G70" s="241"/>
      <c r="H70" s="241"/>
      <c r="I70" s="241"/>
      <c r="J70" s="241"/>
      <c r="K70" s="241"/>
      <c r="L70" s="241"/>
      <c r="M70" s="241"/>
      <c r="N70" s="242"/>
    </row>
    <row r="71" spans="1:14" ht="12.95" customHeight="1" x14ac:dyDescent="0.25">
      <c r="A71" s="77"/>
      <c r="B71" s="83" t="s">
        <v>273</v>
      </c>
      <c r="C71" s="83" t="s">
        <v>274</v>
      </c>
      <c r="D71" s="51">
        <v>1.45</v>
      </c>
      <c r="E71" s="96">
        <v>1.6</v>
      </c>
      <c r="F71" s="96">
        <v>1.45</v>
      </c>
      <c r="G71" s="96">
        <v>1.45</v>
      </c>
      <c r="H71" s="96">
        <v>1.39</v>
      </c>
      <c r="I71" s="96">
        <v>1.6</v>
      </c>
      <c r="J71" s="96">
        <v>1.39</v>
      </c>
      <c r="K71" s="128">
        <v>15.11</v>
      </c>
      <c r="L71" s="107">
        <v>10</v>
      </c>
      <c r="M71" s="98">
        <v>3443626</v>
      </c>
      <c r="N71" s="99">
        <v>5009793.82</v>
      </c>
    </row>
    <row r="72" spans="1:14" ht="12.95" customHeight="1" x14ac:dyDescent="0.25">
      <c r="A72" s="77"/>
      <c r="B72" s="83" t="s">
        <v>173</v>
      </c>
      <c r="C72" s="83" t="s">
        <v>174</v>
      </c>
      <c r="D72" s="96">
        <v>1.42</v>
      </c>
      <c r="E72" s="127">
        <v>1.42</v>
      </c>
      <c r="F72" s="127">
        <v>1.42</v>
      </c>
      <c r="G72" s="127">
        <v>1.42</v>
      </c>
      <c r="H72" s="127">
        <v>1.36</v>
      </c>
      <c r="I72" s="127">
        <v>1.42</v>
      </c>
      <c r="J72" s="127">
        <v>1.36</v>
      </c>
      <c r="K72" s="128">
        <v>4.41</v>
      </c>
      <c r="L72" s="140">
        <v>1</v>
      </c>
      <c r="M72" s="132">
        <v>10511</v>
      </c>
      <c r="N72" s="133">
        <v>14925.62</v>
      </c>
    </row>
    <row r="73" spans="1:14" ht="12.95" customHeight="1" x14ac:dyDescent="0.25">
      <c r="A73" s="77"/>
      <c r="B73" s="83" t="s">
        <v>113</v>
      </c>
      <c r="C73" s="83" t="s">
        <v>114</v>
      </c>
      <c r="D73" s="51">
        <v>1.8</v>
      </c>
      <c r="E73" s="96">
        <v>1.8</v>
      </c>
      <c r="F73" s="96">
        <v>1.8</v>
      </c>
      <c r="G73" s="96">
        <v>1.8</v>
      </c>
      <c r="H73" s="96">
        <v>1.81</v>
      </c>
      <c r="I73" s="96">
        <v>1.8</v>
      </c>
      <c r="J73" s="96">
        <v>1.8</v>
      </c>
      <c r="K73" s="97">
        <v>0</v>
      </c>
      <c r="L73" s="140">
        <v>4</v>
      </c>
      <c r="M73" s="98">
        <v>173622</v>
      </c>
      <c r="N73" s="99">
        <v>312519.59999999998</v>
      </c>
    </row>
    <row r="74" spans="1:14" ht="12.95" customHeight="1" x14ac:dyDescent="0.25">
      <c r="A74" s="77"/>
      <c r="B74" s="83" t="s">
        <v>115</v>
      </c>
      <c r="C74" s="83" t="s">
        <v>116</v>
      </c>
      <c r="D74" s="51">
        <v>1.19</v>
      </c>
      <c r="E74" s="96">
        <v>1.2</v>
      </c>
      <c r="F74" s="96">
        <v>1.19</v>
      </c>
      <c r="G74" s="96">
        <v>1.19</v>
      </c>
      <c r="H74" s="96">
        <v>1.2</v>
      </c>
      <c r="I74" s="96">
        <v>1.2</v>
      </c>
      <c r="J74" s="96">
        <v>1.2</v>
      </c>
      <c r="K74" s="128">
        <v>0</v>
      </c>
      <c r="L74" s="107">
        <v>8</v>
      </c>
      <c r="M74" s="98">
        <v>3250742</v>
      </c>
      <c r="N74" s="99">
        <v>3883360.4</v>
      </c>
    </row>
    <row r="75" spans="1:14" ht="12.95" customHeight="1" x14ac:dyDescent="0.25">
      <c r="A75" s="77"/>
      <c r="B75" s="219" t="s">
        <v>92</v>
      </c>
      <c r="C75" s="220"/>
      <c r="D75" s="234"/>
      <c r="E75" s="235"/>
      <c r="F75" s="235"/>
      <c r="G75" s="235"/>
      <c r="H75" s="235"/>
      <c r="I75" s="235"/>
      <c r="J75" s="235"/>
      <c r="K75" s="236"/>
      <c r="L75" s="85">
        <f>SUM(L71:L74)</f>
        <v>23</v>
      </c>
      <c r="M75" s="85">
        <f>SUM(M71:M74)</f>
        <v>6878501</v>
      </c>
      <c r="N75" s="85">
        <f>SUM(N71:N74)</f>
        <v>9220599.4399999995</v>
      </c>
    </row>
    <row r="76" spans="1:14" ht="12.95" customHeight="1" x14ac:dyDescent="0.25">
      <c r="A76" s="77"/>
      <c r="B76" s="221" t="s">
        <v>93</v>
      </c>
      <c r="C76" s="222"/>
      <c r="D76" s="222"/>
      <c r="E76" s="222"/>
      <c r="F76" s="222"/>
      <c r="G76" s="222"/>
      <c r="H76" s="222"/>
      <c r="I76" s="222"/>
      <c r="J76" s="222"/>
      <c r="K76" s="222"/>
      <c r="L76" s="222"/>
      <c r="M76" s="222"/>
      <c r="N76" s="223"/>
    </row>
    <row r="77" spans="1:14" ht="12.95" customHeight="1" x14ac:dyDescent="0.25">
      <c r="A77" s="77"/>
      <c r="B77" s="83" t="s">
        <v>245</v>
      </c>
      <c r="C77" s="83" t="s">
        <v>236</v>
      </c>
      <c r="D77" s="84">
        <v>18.78</v>
      </c>
      <c r="E77" s="96">
        <v>18.78</v>
      </c>
      <c r="F77" s="96">
        <v>18.510000000000002</v>
      </c>
      <c r="G77" s="96">
        <v>18.61</v>
      </c>
      <c r="H77" s="96">
        <v>18.579999999999998</v>
      </c>
      <c r="I77" s="96">
        <v>18.510000000000002</v>
      </c>
      <c r="J77" s="96">
        <v>18.5</v>
      </c>
      <c r="K77" s="97">
        <v>0.05</v>
      </c>
      <c r="L77" s="107">
        <v>7</v>
      </c>
      <c r="M77" s="98">
        <v>102000</v>
      </c>
      <c r="N77" s="99">
        <v>1897790</v>
      </c>
    </row>
    <row r="78" spans="1:14" ht="12.95" customHeight="1" x14ac:dyDescent="0.25">
      <c r="A78" s="77"/>
      <c r="B78" s="219" t="s">
        <v>95</v>
      </c>
      <c r="C78" s="220"/>
      <c r="D78" s="234"/>
      <c r="E78" s="235"/>
      <c r="F78" s="235"/>
      <c r="G78" s="235"/>
      <c r="H78" s="235"/>
      <c r="I78" s="235"/>
      <c r="J78" s="235"/>
      <c r="K78" s="236"/>
      <c r="L78" s="85">
        <f>SUM(L77)</f>
        <v>7</v>
      </c>
      <c r="M78" s="85">
        <f>SUM(M77)</f>
        <v>102000</v>
      </c>
      <c r="N78" s="85">
        <f>SUM(N77)</f>
        <v>1897790</v>
      </c>
    </row>
    <row r="79" spans="1:14" ht="12.95" customHeight="1" x14ac:dyDescent="0.25">
      <c r="A79" s="77"/>
      <c r="B79" s="221" t="s">
        <v>96</v>
      </c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3"/>
    </row>
    <row r="80" spans="1:14" ht="12.95" customHeight="1" x14ac:dyDescent="0.25">
      <c r="A80" s="77"/>
      <c r="B80" s="83" t="s">
        <v>117</v>
      </c>
      <c r="C80" s="83" t="s">
        <v>118</v>
      </c>
      <c r="D80" s="84">
        <v>6.8</v>
      </c>
      <c r="E80" s="96">
        <v>6.81</v>
      </c>
      <c r="F80" s="96">
        <v>6.56</v>
      </c>
      <c r="G80" s="96">
        <v>6.7</v>
      </c>
      <c r="H80" s="96">
        <v>6.88</v>
      </c>
      <c r="I80" s="96">
        <v>6.75</v>
      </c>
      <c r="J80" s="96">
        <v>6.84</v>
      </c>
      <c r="K80" s="97">
        <v>-1.32</v>
      </c>
      <c r="L80" s="107">
        <v>151</v>
      </c>
      <c r="M80" s="98">
        <v>14296228</v>
      </c>
      <c r="N80" s="99">
        <v>95826898.469999999</v>
      </c>
    </row>
    <row r="81" spans="1:14" ht="12.95" customHeight="1" x14ac:dyDescent="0.25">
      <c r="A81" s="77"/>
      <c r="B81" s="219" t="s">
        <v>99</v>
      </c>
      <c r="C81" s="220"/>
      <c r="D81" s="234"/>
      <c r="E81" s="235"/>
      <c r="F81" s="235"/>
      <c r="G81" s="235"/>
      <c r="H81" s="235"/>
      <c r="I81" s="235"/>
      <c r="J81" s="235"/>
      <c r="K81" s="236"/>
      <c r="L81" s="85">
        <f>SUM(L80)</f>
        <v>151</v>
      </c>
      <c r="M81" s="85">
        <f>SUM(M80)</f>
        <v>14296228</v>
      </c>
      <c r="N81" s="85">
        <f>SUM(N80)</f>
        <v>95826898.469999999</v>
      </c>
    </row>
    <row r="82" spans="1:14" ht="12.95" customHeight="1" x14ac:dyDescent="0.25">
      <c r="A82" s="77"/>
      <c r="B82" s="229" t="s">
        <v>119</v>
      </c>
      <c r="C82" s="230"/>
      <c r="D82" s="86"/>
      <c r="E82" s="86"/>
      <c r="F82" s="86"/>
      <c r="G82" s="86"/>
      <c r="H82" s="86"/>
      <c r="I82" s="86"/>
      <c r="J82" s="86"/>
      <c r="K82" s="86"/>
      <c r="L82" s="87">
        <f>L81+L78+L75+L69</f>
        <v>185</v>
      </c>
      <c r="M82" s="87">
        <f>M81+M78+M75+M69</f>
        <v>21593660</v>
      </c>
      <c r="N82" s="87">
        <f>N81+N78+N75+N69</f>
        <v>107383492.72999999</v>
      </c>
    </row>
    <row r="83" spans="1:14" ht="12.95" customHeight="1" x14ac:dyDescent="0.25">
      <c r="A83" s="77"/>
      <c r="B83" s="229" t="s">
        <v>120</v>
      </c>
      <c r="C83" s="230"/>
      <c r="D83" s="231"/>
      <c r="E83" s="232"/>
      <c r="F83" s="232"/>
      <c r="G83" s="232"/>
      <c r="H83" s="232"/>
      <c r="I83" s="232"/>
      <c r="J83" s="232"/>
      <c r="K83" s="233"/>
      <c r="L83" s="87">
        <f>L82+L63+L48</f>
        <v>977</v>
      </c>
      <c r="M83" s="87">
        <f>M82+M63+M48</f>
        <v>436721177</v>
      </c>
      <c r="N83" s="87">
        <f>N82+N63+N48</f>
        <v>727149452.07999992</v>
      </c>
    </row>
    <row r="85" spans="1:14" ht="18.75" customHeight="1" x14ac:dyDescent="0.25">
      <c r="N85" s="92"/>
    </row>
  </sheetData>
  <mergeCells count="43">
    <mergeCell ref="B54:N54"/>
    <mergeCell ref="B56:C56"/>
    <mergeCell ref="B57:N57"/>
    <mergeCell ref="D78:K78"/>
    <mergeCell ref="B76:N76"/>
    <mergeCell ref="B78:C78"/>
    <mergeCell ref="B70:N70"/>
    <mergeCell ref="B75:C75"/>
    <mergeCell ref="D75:K75"/>
    <mergeCell ref="B66:N66"/>
    <mergeCell ref="B69:C69"/>
    <mergeCell ref="B64:N64"/>
    <mergeCell ref="B60:N60"/>
    <mergeCell ref="B62:C62"/>
    <mergeCell ref="B63:C63"/>
    <mergeCell ref="B59:C59"/>
    <mergeCell ref="B51:N51"/>
    <mergeCell ref="B53:C53"/>
    <mergeCell ref="D41:K41"/>
    <mergeCell ref="B49:N49"/>
    <mergeCell ref="B47:C47"/>
    <mergeCell ref="D47:K47"/>
    <mergeCell ref="B48:C48"/>
    <mergeCell ref="B42:N42"/>
    <mergeCell ref="B41:C41"/>
    <mergeCell ref="B83:C83"/>
    <mergeCell ref="D83:K83"/>
    <mergeCell ref="B81:C81"/>
    <mergeCell ref="D81:K81"/>
    <mergeCell ref="B79:N79"/>
    <mergeCell ref="B82:C82"/>
    <mergeCell ref="B38:N38"/>
    <mergeCell ref="B37:C37"/>
    <mergeCell ref="B26:N26"/>
    <mergeCell ref="B31:C31"/>
    <mergeCell ref="B1:N1"/>
    <mergeCell ref="B3:N3"/>
    <mergeCell ref="B18:C18"/>
    <mergeCell ref="B19:N19"/>
    <mergeCell ref="B22:C22"/>
    <mergeCell ref="B32:N32"/>
    <mergeCell ref="B23:N23"/>
    <mergeCell ref="B25:C25"/>
  </mergeCells>
  <pageMargins left="0" right="0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0"/>
  <sheetViews>
    <sheetView rightToLeft="1" topLeftCell="A28" zoomScale="110" zoomScaleNormal="110" workbookViewId="0">
      <selection activeCell="H38" sqref="H3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" customHeight="1" x14ac:dyDescent="0.25">
      <c r="B1" s="252" t="s">
        <v>325</v>
      </c>
      <c r="C1" s="252"/>
      <c r="D1" s="252"/>
      <c r="E1" s="252"/>
    </row>
    <row r="2" spans="2:8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8" ht="18.95" customHeight="1" x14ac:dyDescent="0.25">
      <c r="B3" s="250" t="s">
        <v>54</v>
      </c>
      <c r="C3" s="248"/>
      <c r="D3" s="248"/>
      <c r="E3" s="251"/>
    </row>
    <row r="4" spans="2:8" ht="18.95" customHeight="1" x14ac:dyDescent="0.25">
      <c r="B4" s="83" t="s">
        <v>133</v>
      </c>
      <c r="C4" s="83" t="s">
        <v>134</v>
      </c>
      <c r="D4" s="55">
        <v>0.24</v>
      </c>
      <c r="E4" s="96">
        <v>0.24</v>
      </c>
    </row>
    <row r="5" spans="2:8" ht="18.95" customHeight="1" x14ac:dyDescent="0.25">
      <c r="B5" s="83" t="s">
        <v>58</v>
      </c>
      <c r="C5" s="83" t="s">
        <v>59</v>
      </c>
      <c r="D5" s="55">
        <v>0.25</v>
      </c>
      <c r="E5" s="55">
        <v>0.25</v>
      </c>
    </row>
    <row r="6" spans="2:8" ht="18.95" customHeight="1" x14ac:dyDescent="0.25">
      <c r="B6" s="83" t="s">
        <v>230</v>
      </c>
      <c r="C6" s="104" t="s">
        <v>231</v>
      </c>
      <c r="D6" s="55">
        <v>1.1000000000000001</v>
      </c>
      <c r="E6" s="55">
        <v>1.1000000000000001</v>
      </c>
    </row>
    <row r="7" spans="2:8" ht="18.95" customHeight="1" x14ac:dyDescent="0.25">
      <c r="B7" s="83" t="s">
        <v>127</v>
      </c>
      <c r="C7" s="83" t="s">
        <v>128</v>
      </c>
      <c r="D7" s="55">
        <v>0.16</v>
      </c>
      <c r="E7" s="55">
        <v>0.16</v>
      </c>
    </row>
    <row r="8" spans="2:8" ht="18.95" customHeight="1" x14ac:dyDescent="0.25">
      <c r="B8" s="50" t="s">
        <v>123</v>
      </c>
      <c r="C8" s="50" t="s">
        <v>124</v>
      </c>
      <c r="D8" s="51">
        <v>2.2000000000000002</v>
      </c>
      <c r="E8" s="53">
        <v>2.2000000000000002</v>
      </c>
    </row>
    <row r="9" spans="2:8" ht="18.95" customHeight="1" x14ac:dyDescent="0.25">
      <c r="B9" s="50" t="s">
        <v>125</v>
      </c>
      <c r="C9" s="50" t="s">
        <v>126</v>
      </c>
      <c r="D9" s="55">
        <v>0.95</v>
      </c>
      <c r="E9" s="55">
        <v>0.95</v>
      </c>
    </row>
    <row r="10" spans="2:8" ht="18.95" customHeight="1" x14ac:dyDescent="0.25">
      <c r="B10" s="253" t="s">
        <v>69</v>
      </c>
      <c r="C10" s="245"/>
      <c r="D10" s="245"/>
      <c r="E10" s="254"/>
    </row>
    <row r="11" spans="2:8" ht="18.95" customHeight="1" x14ac:dyDescent="0.25">
      <c r="B11" s="83" t="s">
        <v>302</v>
      </c>
      <c r="C11" s="83" t="s">
        <v>303</v>
      </c>
      <c r="D11" s="55">
        <v>0.78</v>
      </c>
      <c r="E11" s="55">
        <v>0.78</v>
      </c>
    </row>
    <row r="12" spans="2:8" ht="18.95" customHeight="1" x14ac:dyDescent="0.25">
      <c r="B12" s="83" t="s">
        <v>70</v>
      </c>
      <c r="C12" s="83" t="s">
        <v>71</v>
      </c>
      <c r="D12" s="55">
        <v>0.45</v>
      </c>
      <c r="E12" s="55">
        <v>0.45</v>
      </c>
    </row>
    <row r="13" spans="2:8" ht="18.95" customHeight="1" x14ac:dyDescent="0.25">
      <c r="B13" s="253" t="s">
        <v>72</v>
      </c>
      <c r="C13" s="245"/>
      <c r="D13" s="245"/>
      <c r="E13" s="254"/>
    </row>
    <row r="14" spans="2:8" ht="18.95" customHeight="1" x14ac:dyDescent="0.25">
      <c r="B14" s="83" t="s">
        <v>135</v>
      </c>
      <c r="C14" s="83" t="s">
        <v>136</v>
      </c>
      <c r="D14" s="96">
        <v>0.71</v>
      </c>
      <c r="E14" s="96">
        <v>0.71</v>
      </c>
    </row>
    <row r="15" spans="2:8" ht="18.95" customHeight="1" x14ac:dyDescent="0.25">
      <c r="B15" s="83" t="s">
        <v>80</v>
      </c>
      <c r="C15" s="83" t="s">
        <v>81</v>
      </c>
      <c r="D15" s="96">
        <v>0.57999999999999996</v>
      </c>
      <c r="E15" s="96">
        <v>0.57999999999999996</v>
      </c>
      <c r="F15" s="151"/>
      <c r="G15" s="151"/>
      <c r="H15" s="150"/>
    </row>
    <row r="16" spans="2:8" ht="18.95" customHeight="1" x14ac:dyDescent="0.25">
      <c r="B16" s="244" t="s">
        <v>83</v>
      </c>
      <c r="C16" s="245"/>
      <c r="D16" s="245"/>
      <c r="E16" s="246"/>
    </row>
    <row r="17" spans="2:5" ht="18.95" customHeight="1" x14ac:dyDescent="0.25">
      <c r="B17" s="83" t="s">
        <v>137</v>
      </c>
      <c r="C17" s="83" t="s">
        <v>138</v>
      </c>
      <c r="D17" s="96">
        <v>5.67</v>
      </c>
      <c r="E17" s="96">
        <v>5.6</v>
      </c>
    </row>
    <row r="18" spans="2:5" ht="18.95" customHeight="1" x14ac:dyDescent="0.25">
      <c r="B18" s="83" t="s">
        <v>139</v>
      </c>
      <c r="C18" s="83" t="s">
        <v>140</v>
      </c>
      <c r="D18" s="96">
        <v>1.91</v>
      </c>
      <c r="E18" s="96">
        <v>1.91</v>
      </c>
    </row>
    <row r="19" spans="2:5" ht="18.95" customHeight="1" x14ac:dyDescent="0.25">
      <c r="B19" s="83" t="s">
        <v>141</v>
      </c>
      <c r="C19" s="83" t="s">
        <v>142</v>
      </c>
      <c r="D19" s="96">
        <v>2.2999999999999998</v>
      </c>
      <c r="E19" s="96">
        <v>2.2999999999999998</v>
      </c>
    </row>
    <row r="20" spans="2:5" ht="18.95" customHeight="1" x14ac:dyDescent="0.25">
      <c r="B20" s="83" t="s">
        <v>86</v>
      </c>
      <c r="C20" s="83" t="s">
        <v>87</v>
      </c>
      <c r="D20" s="96">
        <v>1.17</v>
      </c>
      <c r="E20" s="96">
        <v>1.17</v>
      </c>
    </row>
    <row r="21" spans="2:5" ht="18.95" customHeight="1" x14ac:dyDescent="0.25">
      <c r="B21" s="83" t="s">
        <v>90</v>
      </c>
      <c r="C21" s="83" t="s">
        <v>91</v>
      </c>
      <c r="D21" s="96">
        <v>5.37</v>
      </c>
      <c r="E21" s="96">
        <v>5.4</v>
      </c>
    </row>
    <row r="22" spans="2:5" ht="18.95" customHeight="1" x14ac:dyDescent="0.25">
      <c r="B22" s="244" t="s">
        <v>93</v>
      </c>
      <c r="C22" s="245"/>
      <c r="D22" s="245"/>
      <c r="E22" s="246"/>
    </row>
    <row r="23" spans="2:5" ht="18.95" customHeight="1" x14ac:dyDescent="0.25">
      <c r="B23" s="83" t="s">
        <v>41</v>
      </c>
      <c r="C23" s="83" t="s">
        <v>94</v>
      </c>
      <c r="D23" s="96">
        <v>102.01</v>
      </c>
      <c r="E23" s="96">
        <v>102.01</v>
      </c>
    </row>
    <row r="24" spans="2:5" ht="18.95" customHeight="1" x14ac:dyDescent="0.25">
      <c r="B24" s="247" t="s">
        <v>96</v>
      </c>
      <c r="C24" s="248"/>
      <c r="D24" s="248"/>
      <c r="E24" s="249"/>
    </row>
    <row r="25" spans="2:5" ht="18.95" customHeight="1" x14ac:dyDescent="0.25">
      <c r="B25" s="83" t="s">
        <v>147</v>
      </c>
      <c r="C25" s="83" t="s">
        <v>148</v>
      </c>
      <c r="D25" s="96">
        <v>9</v>
      </c>
      <c r="E25" s="96">
        <v>9</v>
      </c>
    </row>
    <row r="26" spans="2:5" ht="18.95" customHeight="1" x14ac:dyDescent="0.25">
      <c r="B26" s="83" t="s">
        <v>307</v>
      </c>
      <c r="C26" s="83" t="s">
        <v>309</v>
      </c>
      <c r="D26" s="96">
        <v>5.99</v>
      </c>
      <c r="E26" s="96">
        <v>5.99</v>
      </c>
    </row>
    <row r="27" spans="2:5" ht="39.75" customHeight="1" x14ac:dyDescent="0.25">
      <c r="B27" s="243" t="s">
        <v>324</v>
      </c>
      <c r="C27" s="243"/>
      <c r="D27" s="243"/>
      <c r="E27" s="243"/>
    </row>
    <row r="28" spans="2:5" ht="19.5" customHeight="1" x14ac:dyDescent="0.25">
      <c r="B28" s="52" t="s">
        <v>42</v>
      </c>
      <c r="C28" s="52" t="s">
        <v>43</v>
      </c>
      <c r="D28" s="52" t="s">
        <v>121</v>
      </c>
      <c r="E28" s="52" t="s">
        <v>122</v>
      </c>
    </row>
    <row r="29" spans="2:5" ht="20.100000000000001" customHeight="1" x14ac:dyDescent="0.25">
      <c r="B29" s="250" t="s">
        <v>54</v>
      </c>
      <c r="C29" s="248"/>
      <c r="D29" s="248"/>
      <c r="E29" s="251"/>
    </row>
    <row r="30" spans="2:5" ht="20.100000000000001" customHeight="1" x14ac:dyDescent="0.25">
      <c r="B30" s="50" t="s">
        <v>151</v>
      </c>
      <c r="C30" s="50" t="s">
        <v>152</v>
      </c>
      <c r="D30" s="51">
        <v>0.94</v>
      </c>
      <c r="E30" s="51">
        <v>0.94</v>
      </c>
    </row>
    <row r="31" spans="2:5" ht="20.100000000000001" customHeight="1" x14ac:dyDescent="0.25">
      <c r="B31" s="54" t="s">
        <v>155</v>
      </c>
      <c r="C31" s="54" t="s">
        <v>156</v>
      </c>
      <c r="D31" s="55">
        <v>1</v>
      </c>
      <c r="E31" s="55">
        <v>1</v>
      </c>
    </row>
    <row r="32" spans="2:5" ht="20.100000000000001" customHeight="1" x14ac:dyDescent="0.25">
      <c r="B32" s="50" t="s">
        <v>157</v>
      </c>
      <c r="C32" s="50" t="s">
        <v>158</v>
      </c>
      <c r="D32" s="55">
        <v>0.75</v>
      </c>
      <c r="E32" s="55">
        <v>0.75</v>
      </c>
    </row>
    <row r="33" spans="2:5" ht="20.100000000000001" customHeight="1" x14ac:dyDescent="0.25">
      <c r="B33" s="50" t="s">
        <v>161</v>
      </c>
      <c r="C33" s="50" t="s">
        <v>162</v>
      </c>
      <c r="D33" s="51">
        <v>1</v>
      </c>
      <c r="E33" s="55">
        <v>1</v>
      </c>
    </row>
    <row r="34" spans="2:5" ht="20.100000000000001" customHeight="1" x14ac:dyDescent="0.25">
      <c r="B34" s="50" t="s">
        <v>165</v>
      </c>
      <c r="C34" s="50" t="s">
        <v>166</v>
      </c>
      <c r="D34" s="51">
        <v>1</v>
      </c>
      <c r="E34" s="51">
        <v>1</v>
      </c>
    </row>
    <row r="35" spans="2:5" ht="20.100000000000001" customHeight="1" x14ac:dyDescent="0.25">
      <c r="B35" s="50" t="s">
        <v>249</v>
      </c>
      <c r="C35" s="50" t="s">
        <v>250</v>
      </c>
      <c r="D35" s="102">
        <v>1</v>
      </c>
      <c r="E35" s="51">
        <v>1</v>
      </c>
    </row>
    <row r="36" spans="2:5" ht="20.100000000000001" customHeight="1" x14ac:dyDescent="0.25">
      <c r="B36" s="50" t="s">
        <v>153</v>
      </c>
      <c r="C36" s="50" t="s">
        <v>154</v>
      </c>
      <c r="D36" s="102">
        <v>1</v>
      </c>
      <c r="E36" s="51">
        <v>1</v>
      </c>
    </row>
    <row r="37" spans="2:5" ht="20.100000000000001" customHeight="1" x14ac:dyDescent="0.25">
      <c r="B37" s="50" t="s">
        <v>262</v>
      </c>
      <c r="C37" s="50" t="s">
        <v>263</v>
      </c>
      <c r="D37" s="96">
        <v>0.85</v>
      </c>
      <c r="E37" s="96">
        <v>0.85</v>
      </c>
    </row>
    <row r="38" spans="2:5" ht="20.100000000000001" customHeight="1" x14ac:dyDescent="0.25">
      <c r="B38" s="50" t="s">
        <v>269</v>
      </c>
      <c r="C38" s="50" t="s">
        <v>270</v>
      </c>
      <c r="D38" s="96">
        <v>1</v>
      </c>
      <c r="E38" s="96">
        <v>1</v>
      </c>
    </row>
    <row r="39" spans="2:5" ht="20.100000000000001" customHeight="1" x14ac:dyDescent="0.25">
      <c r="B39" s="50" t="s">
        <v>287</v>
      </c>
      <c r="C39" s="50" t="s">
        <v>288</v>
      </c>
      <c r="D39" s="127">
        <v>0.09</v>
      </c>
      <c r="E39" s="127">
        <v>0.09</v>
      </c>
    </row>
    <row r="40" spans="2:5" ht="20.100000000000001" customHeight="1" x14ac:dyDescent="0.25">
      <c r="B40" s="50" t="s">
        <v>246</v>
      </c>
      <c r="C40" s="50" t="s">
        <v>247</v>
      </c>
      <c r="D40" s="55">
        <v>0.11</v>
      </c>
      <c r="E40" s="55">
        <v>0.11</v>
      </c>
    </row>
    <row r="41" spans="2:5" ht="20.100000000000001" customHeight="1" x14ac:dyDescent="0.25">
      <c r="B41" s="50" t="s">
        <v>163</v>
      </c>
      <c r="C41" s="50" t="s">
        <v>164</v>
      </c>
      <c r="D41" s="96">
        <v>1.01</v>
      </c>
      <c r="E41" s="127">
        <v>1.01</v>
      </c>
    </row>
    <row r="42" spans="2:5" ht="20.100000000000001" customHeight="1" x14ac:dyDescent="0.25">
      <c r="B42" s="50" t="s">
        <v>300</v>
      </c>
      <c r="C42" s="50" t="s">
        <v>301</v>
      </c>
      <c r="D42" s="127">
        <v>1.05</v>
      </c>
      <c r="E42" s="127">
        <v>1.05</v>
      </c>
    </row>
    <row r="43" spans="2:5" ht="20.100000000000001" customHeight="1" x14ac:dyDescent="0.25">
      <c r="B43" s="83" t="s">
        <v>159</v>
      </c>
      <c r="C43" s="83" t="s">
        <v>160</v>
      </c>
      <c r="D43" s="127">
        <v>0.1</v>
      </c>
      <c r="E43" s="127">
        <v>0.1</v>
      </c>
    </row>
    <row r="44" spans="2:5" ht="20.100000000000001" customHeight="1" x14ac:dyDescent="0.25">
      <c r="B44" s="50" t="s">
        <v>251</v>
      </c>
      <c r="C44" s="50" t="s">
        <v>252</v>
      </c>
      <c r="D44" s="127">
        <v>0.2</v>
      </c>
      <c r="E44" s="127">
        <v>0.2</v>
      </c>
    </row>
    <row r="45" spans="2:5" ht="29.25" customHeight="1" x14ac:dyDescent="0.25">
      <c r="B45" s="243" t="s">
        <v>323</v>
      </c>
      <c r="C45" s="243"/>
      <c r="D45" s="243"/>
      <c r="E45" s="243"/>
    </row>
    <row r="46" spans="2:5" ht="30.75" customHeight="1" x14ac:dyDescent="0.25">
      <c r="B46" s="52" t="s">
        <v>42</v>
      </c>
      <c r="C46" s="52" t="s">
        <v>43</v>
      </c>
      <c r="D46" s="52" t="s">
        <v>121</v>
      </c>
      <c r="E46" s="52" t="s">
        <v>122</v>
      </c>
    </row>
    <row r="47" spans="2:5" ht="18" customHeight="1" x14ac:dyDescent="0.25">
      <c r="B47" s="244" t="s">
        <v>308</v>
      </c>
      <c r="C47" s="245"/>
      <c r="D47" s="245"/>
      <c r="E47" s="246"/>
    </row>
    <row r="48" spans="2:5" ht="18" customHeight="1" x14ac:dyDescent="0.25">
      <c r="B48" s="50" t="s">
        <v>234</v>
      </c>
      <c r="C48" s="50" t="s">
        <v>235</v>
      </c>
      <c r="D48" s="96">
        <v>0.82</v>
      </c>
      <c r="E48" s="96">
        <v>0.82</v>
      </c>
    </row>
    <row r="49" spans="2:5" ht="18" customHeight="1" x14ac:dyDescent="0.25">
      <c r="B49" s="244" t="s">
        <v>248</v>
      </c>
      <c r="C49" s="245"/>
      <c r="D49" s="245"/>
      <c r="E49" s="246"/>
    </row>
    <row r="50" spans="2:5" ht="18" customHeight="1" x14ac:dyDescent="0.25">
      <c r="B50" s="54" t="s">
        <v>167</v>
      </c>
      <c r="C50" s="54" t="s">
        <v>168</v>
      </c>
      <c r="D50" s="96">
        <v>1.26</v>
      </c>
      <c r="E50" s="96">
        <v>1.26</v>
      </c>
    </row>
    <row r="51" spans="2:5" ht="18" customHeight="1" x14ac:dyDescent="0.25">
      <c r="B51" s="54" t="s">
        <v>266</v>
      </c>
      <c r="C51" s="54" t="s">
        <v>267</v>
      </c>
      <c r="D51" s="96">
        <v>0.69</v>
      </c>
      <c r="E51" s="96">
        <v>0.69</v>
      </c>
    </row>
    <row r="52" spans="2:5" ht="18" customHeight="1" x14ac:dyDescent="0.25">
      <c r="B52" s="244" t="s">
        <v>83</v>
      </c>
      <c r="C52" s="245"/>
      <c r="D52" s="245"/>
      <c r="E52" s="246"/>
    </row>
    <row r="53" spans="2:5" ht="18" customHeight="1" x14ac:dyDescent="0.25">
      <c r="B53" s="50" t="s">
        <v>276</v>
      </c>
      <c r="C53" s="50" t="s">
        <v>277</v>
      </c>
      <c r="D53" s="55">
        <v>2.86</v>
      </c>
      <c r="E53" s="55">
        <v>2.86</v>
      </c>
    </row>
    <row r="54" spans="2:5" ht="18" customHeight="1" x14ac:dyDescent="0.25">
      <c r="B54" s="50" t="s">
        <v>33</v>
      </c>
      <c r="C54" s="50" t="s">
        <v>105</v>
      </c>
      <c r="D54" s="55">
        <v>1</v>
      </c>
      <c r="E54" s="55">
        <v>1</v>
      </c>
    </row>
    <row r="55" spans="2:5" ht="23.25" customHeight="1" x14ac:dyDescent="0.25">
      <c r="B55" s="243" t="s">
        <v>322</v>
      </c>
      <c r="C55" s="243"/>
      <c r="D55" s="243"/>
      <c r="E55" s="243"/>
    </row>
    <row r="56" spans="2:5" ht="19.5" customHeight="1" x14ac:dyDescent="0.25">
      <c r="B56" s="52" t="s">
        <v>42</v>
      </c>
      <c r="C56" s="52" t="s">
        <v>43</v>
      </c>
      <c r="D56" s="52" t="s">
        <v>121</v>
      </c>
      <c r="E56" s="52" t="s">
        <v>122</v>
      </c>
    </row>
    <row r="57" spans="2:5" ht="18" customHeight="1" x14ac:dyDescent="0.25">
      <c r="B57" s="244" t="s">
        <v>54</v>
      </c>
      <c r="C57" s="245"/>
      <c r="D57" s="245"/>
      <c r="E57" s="246"/>
    </row>
    <row r="58" spans="2:5" ht="18" customHeight="1" x14ac:dyDescent="0.25">
      <c r="B58" s="54" t="s">
        <v>295</v>
      </c>
      <c r="C58" s="54" t="s">
        <v>275</v>
      </c>
      <c r="D58" s="55">
        <v>1</v>
      </c>
      <c r="E58" s="55">
        <v>1</v>
      </c>
    </row>
    <row r="59" spans="2:5" x14ac:dyDescent="0.25">
      <c r="B59" s="244" t="s">
        <v>83</v>
      </c>
      <c r="C59" s="245"/>
      <c r="D59" s="245"/>
      <c r="E59" s="246"/>
    </row>
    <row r="60" spans="2:5" ht="18.75" customHeight="1" x14ac:dyDescent="0.25">
      <c r="B60" s="83" t="s">
        <v>34</v>
      </c>
      <c r="C60" s="83" t="s">
        <v>112</v>
      </c>
      <c r="D60" s="96">
        <v>1.1499999999999999</v>
      </c>
      <c r="E60" s="127">
        <v>1.1499999999999999</v>
      </c>
    </row>
  </sheetData>
  <mergeCells count="16">
    <mergeCell ref="B24:E24"/>
    <mergeCell ref="B27:E27"/>
    <mergeCell ref="B29:E29"/>
    <mergeCell ref="B1:E1"/>
    <mergeCell ref="B3:E3"/>
    <mergeCell ref="B22:E22"/>
    <mergeCell ref="B16:E16"/>
    <mergeCell ref="B10:E10"/>
    <mergeCell ref="B13:E13"/>
    <mergeCell ref="B45:E45"/>
    <mergeCell ref="B49:E49"/>
    <mergeCell ref="B57:E57"/>
    <mergeCell ref="B47:E47"/>
    <mergeCell ref="B59:E59"/>
    <mergeCell ref="B52:E52"/>
    <mergeCell ref="B55:E5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0"/>
  <sheetViews>
    <sheetView rightToLeft="1" workbookViewId="0">
      <selection activeCell="S8" sqref="S8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x14ac:dyDescent="0.3">
      <c r="B1" s="257" t="s">
        <v>317</v>
      </c>
      <c r="C1" s="257"/>
    </row>
    <row r="2" spans="2:6" x14ac:dyDescent="0.3">
      <c r="B2" s="258" t="s">
        <v>334</v>
      </c>
      <c r="C2" s="258"/>
      <c r="D2" s="258"/>
      <c r="E2" s="258"/>
    </row>
    <row r="3" spans="2:6" x14ac:dyDescent="0.3">
      <c r="B3" s="257"/>
      <c r="C3" s="257"/>
      <c r="D3" s="257"/>
    </row>
    <row r="4" spans="2:6" x14ac:dyDescent="0.3">
      <c r="B4" s="259" t="s">
        <v>318</v>
      </c>
      <c r="C4" s="259"/>
      <c r="D4" s="259"/>
      <c r="E4" s="259"/>
      <c r="F4" s="259"/>
    </row>
    <row r="5" spans="2:6" x14ac:dyDescent="0.3">
      <c r="B5" s="152" t="s">
        <v>28</v>
      </c>
      <c r="C5" s="153" t="s">
        <v>43</v>
      </c>
      <c r="D5" s="153" t="s">
        <v>51</v>
      </c>
      <c r="E5" s="153" t="s">
        <v>31</v>
      </c>
      <c r="F5" s="153" t="s">
        <v>53</v>
      </c>
    </row>
    <row r="6" spans="2:6" x14ac:dyDescent="0.3">
      <c r="B6" s="296" t="s">
        <v>54</v>
      </c>
      <c r="C6" s="297"/>
      <c r="D6" s="297"/>
      <c r="E6" s="297"/>
      <c r="F6" s="298"/>
    </row>
    <row r="7" spans="2:6" x14ac:dyDescent="0.3">
      <c r="B7" s="154" t="s">
        <v>286</v>
      </c>
      <c r="C7" s="155" t="s">
        <v>285</v>
      </c>
      <c r="D7" s="156">
        <v>1</v>
      </c>
      <c r="E7" s="156">
        <v>10000</v>
      </c>
      <c r="F7" s="156">
        <v>26100</v>
      </c>
    </row>
    <row r="8" spans="2:6" x14ac:dyDescent="0.3">
      <c r="B8" s="154" t="s">
        <v>283</v>
      </c>
      <c r="C8" s="155" t="s">
        <v>284</v>
      </c>
      <c r="D8" s="156">
        <v>8</v>
      </c>
      <c r="E8" s="156">
        <v>3634889</v>
      </c>
      <c r="F8" s="156">
        <v>14540954.119999999</v>
      </c>
    </row>
    <row r="9" spans="2:6" x14ac:dyDescent="0.3">
      <c r="B9" s="154" t="s">
        <v>335</v>
      </c>
      <c r="C9" s="155" t="s">
        <v>258</v>
      </c>
      <c r="D9" s="156">
        <v>1</v>
      </c>
      <c r="E9" s="156">
        <v>275000</v>
      </c>
      <c r="F9" s="156">
        <v>475750</v>
      </c>
    </row>
    <row r="10" spans="2:6" x14ac:dyDescent="0.3">
      <c r="B10" s="260" t="s">
        <v>64</v>
      </c>
      <c r="C10" s="261"/>
      <c r="D10" s="156">
        <f>SUM(D7:D9)</f>
        <v>10</v>
      </c>
      <c r="E10" s="156">
        <f>SUM(E7:E9)</f>
        <v>3919889</v>
      </c>
      <c r="F10" s="156">
        <f>SUM(F7:F9)</f>
        <v>15042804.119999999</v>
      </c>
    </row>
    <row r="11" spans="2:6" x14ac:dyDescent="0.3">
      <c r="B11" s="296" t="s">
        <v>336</v>
      </c>
      <c r="C11" s="297"/>
      <c r="D11" s="297"/>
      <c r="E11" s="297"/>
      <c r="F11" s="298"/>
    </row>
    <row r="12" spans="2:6" x14ac:dyDescent="0.3">
      <c r="B12" s="154" t="s">
        <v>84</v>
      </c>
      <c r="C12" s="155" t="s">
        <v>85</v>
      </c>
      <c r="D12" s="156">
        <v>1</v>
      </c>
      <c r="E12" s="156">
        <v>50000</v>
      </c>
      <c r="F12" s="156">
        <v>310000</v>
      </c>
    </row>
    <row r="13" spans="2:6" x14ac:dyDescent="0.3">
      <c r="B13" s="255" t="s">
        <v>337</v>
      </c>
      <c r="C13" s="256"/>
      <c r="D13" s="156">
        <f>SUM(D12)</f>
        <v>1</v>
      </c>
      <c r="E13" s="156">
        <f>SUM(E12)</f>
        <v>50000</v>
      </c>
      <c r="F13" s="156">
        <f>SUM(F12)</f>
        <v>310000</v>
      </c>
    </row>
    <row r="14" spans="2:6" x14ac:dyDescent="0.3">
      <c r="B14" s="255" t="s">
        <v>319</v>
      </c>
      <c r="C14" s="256"/>
      <c r="D14" s="156">
        <f>D10+D13</f>
        <v>11</v>
      </c>
      <c r="E14" s="156">
        <f>E10+E13</f>
        <v>3969889</v>
      </c>
      <c r="F14" s="156">
        <f>F10+F13</f>
        <v>15352804.119999999</v>
      </c>
    </row>
    <row r="15" spans="2:6" x14ac:dyDescent="0.3">
      <c r="B15" s="299" t="s">
        <v>338</v>
      </c>
      <c r="C15" s="299"/>
      <c r="D15" s="299"/>
      <c r="E15" s="299"/>
      <c r="F15" s="299"/>
    </row>
    <row r="16" spans="2:6" x14ac:dyDescent="0.3">
      <c r="B16" s="300" t="s">
        <v>28</v>
      </c>
      <c r="C16" s="301" t="s">
        <v>43</v>
      </c>
      <c r="D16" s="301" t="s">
        <v>51</v>
      </c>
      <c r="E16" s="301" t="s">
        <v>31</v>
      </c>
      <c r="F16" s="301" t="s">
        <v>53</v>
      </c>
    </row>
    <row r="17" spans="2:6" x14ac:dyDescent="0.3">
      <c r="B17" s="302" t="s">
        <v>54</v>
      </c>
      <c r="C17" s="303"/>
      <c r="D17" s="303"/>
      <c r="E17" s="303"/>
      <c r="F17" s="304"/>
    </row>
    <row r="18" spans="2:6" x14ac:dyDescent="0.3">
      <c r="B18" s="305" t="s">
        <v>339</v>
      </c>
      <c r="C18" s="306" t="s">
        <v>102</v>
      </c>
      <c r="D18" s="307">
        <v>1</v>
      </c>
      <c r="E18" s="307">
        <v>250000</v>
      </c>
      <c r="F18" s="307">
        <v>140000</v>
      </c>
    </row>
    <row r="19" spans="2:6" x14ac:dyDescent="0.3">
      <c r="B19" s="308" t="s">
        <v>64</v>
      </c>
      <c r="C19" s="309"/>
      <c r="D19" s="307">
        <f>SUM(D18)</f>
        <v>1</v>
      </c>
      <c r="E19" s="307">
        <f>SUM(E18)</f>
        <v>250000</v>
      </c>
      <c r="F19" s="307">
        <f>SUM(F18)</f>
        <v>140000</v>
      </c>
    </row>
    <row r="20" spans="2:6" x14ac:dyDescent="0.3">
      <c r="B20" s="310" t="s">
        <v>319</v>
      </c>
      <c r="C20" s="311"/>
      <c r="D20" s="307">
        <f>D19</f>
        <v>1</v>
      </c>
      <c r="E20" s="307">
        <f>E19</f>
        <v>250000</v>
      </c>
      <c r="F20" s="307">
        <f>F19</f>
        <v>140000</v>
      </c>
    </row>
  </sheetData>
  <mergeCells count="13">
    <mergeCell ref="B17:F17"/>
    <mergeCell ref="B19:C19"/>
    <mergeCell ref="B20:C20"/>
    <mergeCell ref="B10:C10"/>
    <mergeCell ref="B11:F11"/>
    <mergeCell ref="B13:C13"/>
    <mergeCell ref="B14:C14"/>
    <mergeCell ref="B15:F15"/>
    <mergeCell ref="B1:C1"/>
    <mergeCell ref="B2:E2"/>
    <mergeCell ref="B3:D3"/>
    <mergeCell ref="B4:F4"/>
    <mergeCell ref="B6:F6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5" t="s">
        <v>321</v>
      </c>
      <c r="C2" s="185"/>
      <c r="D2" s="185"/>
      <c r="E2" s="185"/>
      <c r="F2" s="59"/>
      <c r="G2" s="59"/>
      <c r="H2" s="59"/>
      <c r="I2" s="60"/>
    </row>
    <row r="3" spans="2:9" ht="17.25" customHeight="1" x14ac:dyDescent="0.25">
      <c r="B3" s="270" t="s">
        <v>329</v>
      </c>
      <c r="C3" s="270"/>
      <c r="D3" s="270"/>
      <c r="E3" s="270"/>
      <c r="F3" s="270"/>
      <c r="G3" s="270"/>
      <c r="H3" s="270"/>
      <c r="I3" s="270"/>
    </row>
    <row r="4" spans="2:9" ht="17.25" customHeight="1" x14ac:dyDescent="0.25">
      <c r="B4" s="144" t="s">
        <v>42</v>
      </c>
      <c r="C4" s="145" t="s">
        <v>43</v>
      </c>
      <c r="D4" s="145" t="s">
        <v>45</v>
      </c>
      <c r="E4" s="145" t="s">
        <v>46</v>
      </c>
      <c r="F4" s="145" t="s">
        <v>47</v>
      </c>
      <c r="G4" s="146" t="s">
        <v>51</v>
      </c>
      <c r="H4" s="145" t="s">
        <v>52</v>
      </c>
      <c r="I4" s="145" t="s">
        <v>53</v>
      </c>
    </row>
    <row r="5" spans="2:9" ht="17.25" customHeight="1" x14ac:dyDescent="0.25">
      <c r="B5" s="271" t="s">
        <v>54</v>
      </c>
      <c r="C5" s="272"/>
      <c r="D5" s="272"/>
      <c r="E5" s="272"/>
      <c r="F5" s="272"/>
      <c r="G5" s="272"/>
      <c r="H5" s="272"/>
      <c r="I5" s="273"/>
    </row>
    <row r="6" spans="2:9" ht="17.25" customHeight="1" x14ac:dyDescent="0.25">
      <c r="B6" s="94" t="s">
        <v>229</v>
      </c>
      <c r="C6" s="95" t="s">
        <v>179</v>
      </c>
      <c r="D6" s="95">
        <v>0.15</v>
      </c>
      <c r="E6" s="95">
        <v>0.15</v>
      </c>
      <c r="F6" s="95">
        <v>0.15</v>
      </c>
      <c r="G6" s="147">
        <v>1</v>
      </c>
      <c r="H6" s="148">
        <v>60000</v>
      </c>
      <c r="I6" s="148">
        <v>9000</v>
      </c>
    </row>
    <row r="7" spans="2:9" ht="17.25" customHeight="1" x14ac:dyDescent="0.25">
      <c r="B7" s="274" t="s">
        <v>315</v>
      </c>
      <c r="C7" s="275"/>
      <c r="D7" s="276"/>
      <c r="E7" s="276"/>
      <c r="F7" s="276"/>
      <c r="G7" s="148">
        <v>1</v>
      </c>
      <c r="H7" s="148">
        <v>60000</v>
      </c>
      <c r="I7" s="148">
        <v>9000</v>
      </c>
    </row>
    <row r="8" spans="2:9" ht="17.25" customHeight="1" x14ac:dyDescent="0.25">
      <c r="B8" s="277" t="s">
        <v>316</v>
      </c>
      <c r="C8" s="278"/>
      <c r="D8" s="279"/>
      <c r="E8" s="279"/>
      <c r="F8" s="279"/>
      <c r="G8" s="149">
        <v>1</v>
      </c>
      <c r="H8" s="149">
        <v>60000</v>
      </c>
      <c r="I8" s="149">
        <v>9000</v>
      </c>
    </row>
    <row r="9" spans="2:9" ht="17.25" customHeight="1" x14ac:dyDescent="0.25">
      <c r="B9" s="142"/>
      <c r="C9" s="142"/>
      <c r="D9" s="142"/>
      <c r="E9" s="142"/>
      <c r="F9" s="143"/>
      <c r="G9" s="143"/>
      <c r="H9" s="143"/>
      <c r="I9" s="143"/>
    </row>
    <row r="10" spans="2:9" ht="18.75" x14ac:dyDescent="0.25">
      <c r="B10" s="283" t="s">
        <v>175</v>
      </c>
      <c r="C10" s="283"/>
      <c r="D10" s="283"/>
      <c r="E10" s="283"/>
      <c r="F10" s="283"/>
      <c r="G10" s="283"/>
      <c r="H10" s="283"/>
      <c r="I10" s="283"/>
    </row>
    <row r="11" spans="2:9" ht="21" customHeight="1" x14ac:dyDescent="0.25">
      <c r="B11" s="67" t="s">
        <v>42</v>
      </c>
      <c r="C11" s="69" t="s">
        <v>43</v>
      </c>
      <c r="D11" s="287" t="s">
        <v>121</v>
      </c>
      <c r="E11" s="288"/>
      <c r="F11" s="288"/>
      <c r="G11" s="288"/>
      <c r="H11" s="288"/>
      <c r="I11" s="289"/>
    </row>
    <row r="12" spans="2:9" ht="15.75" x14ac:dyDescent="0.25">
      <c r="B12" s="284" t="s">
        <v>54</v>
      </c>
      <c r="C12" s="285"/>
      <c r="D12" s="285"/>
      <c r="E12" s="285"/>
      <c r="F12" s="285"/>
      <c r="G12" s="285"/>
      <c r="H12" s="285"/>
      <c r="I12" s="286"/>
    </row>
    <row r="13" spans="2:9" ht="15" customHeight="1" x14ac:dyDescent="0.25">
      <c r="B13" s="105" t="s">
        <v>177</v>
      </c>
      <c r="C13" s="106" t="s">
        <v>178</v>
      </c>
      <c r="D13" s="264">
        <v>3</v>
      </c>
      <c r="E13" s="265"/>
      <c r="F13" s="265">
        <v>3</v>
      </c>
      <c r="G13" s="265"/>
      <c r="H13" s="265"/>
      <c r="I13" s="266"/>
    </row>
    <row r="14" spans="2:9" ht="15" customHeight="1" x14ac:dyDescent="0.25">
      <c r="B14" s="105" t="s">
        <v>253</v>
      </c>
      <c r="C14" s="106" t="s">
        <v>254</v>
      </c>
      <c r="D14" s="262" t="s">
        <v>176</v>
      </c>
      <c r="E14" s="243"/>
      <c r="F14" s="243"/>
      <c r="G14" s="243"/>
      <c r="H14" s="243"/>
      <c r="I14" s="263"/>
    </row>
    <row r="15" spans="2:9" ht="15.75" x14ac:dyDescent="0.25">
      <c r="B15" s="284" t="s">
        <v>69</v>
      </c>
      <c r="C15" s="285"/>
      <c r="D15" s="285"/>
      <c r="E15" s="285"/>
      <c r="F15" s="285"/>
      <c r="G15" s="285"/>
      <c r="H15" s="285"/>
      <c r="I15" s="286"/>
    </row>
    <row r="16" spans="2:9" ht="15" customHeight="1" x14ac:dyDescent="0.25">
      <c r="B16" s="71" t="s">
        <v>180</v>
      </c>
      <c r="C16" s="74" t="s">
        <v>181</v>
      </c>
      <c r="D16" s="262" t="s">
        <v>176</v>
      </c>
      <c r="E16" s="243"/>
      <c r="F16" s="243"/>
      <c r="G16" s="243"/>
      <c r="H16" s="243"/>
      <c r="I16" s="263"/>
    </row>
    <row r="17" spans="2:9" ht="15" customHeight="1" x14ac:dyDescent="0.25">
      <c r="B17" s="71" t="s">
        <v>182</v>
      </c>
      <c r="C17" s="74" t="s">
        <v>183</v>
      </c>
      <c r="D17" s="262" t="s">
        <v>176</v>
      </c>
      <c r="E17" s="243"/>
      <c r="F17" s="243"/>
      <c r="G17" s="243"/>
      <c r="H17" s="243"/>
      <c r="I17" s="263"/>
    </row>
    <row r="18" spans="2:9" ht="15" customHeight="1" x14ac:dyDescent="0.25">
      <c r="B18" s="71" t="s">
        <v>185</v>
      </c>
      <c r="C18" s="74" t="s">
        <v>186</v>
      </c>
      <c r="D18" s="262" t="s">
        <v>176</v>
      </c>
      <c r="E18" s="243"/>
      <c r="F18" s="243"/>
      <c r="G18" s="243"/>
      <c r="H18" s="243"/>
      <c r="I18" s="263"/>
    </row>
    <row r="19" spans="2:9" ht="15" customHeight="1" x14ac:dyDescent="0.25">
      <c r="B19" s="71" t="s">
        <v>240</v>
      </c>
      <c r="C19" s="74" t="s">
        <v>184</v>
      </c>
      <c r="D19" s="264">
        <v>0.5</v>
      </c>
      <c r="E19" s="265"/>
      <c r="F19" s="265"/>
      <c r="G19" s="265"/>
      <c r="H19" s="265"/>
      <c r="I19" s="266"/>
    </row>
    <row r="20" spans="2:9" ht="15" customHeight="1" x14ac:dyDescent="0.25">
      <c r="B20" s="163" t="s">
        <v>330</v>
      </c>
      <c r="C20" s="164" t="s">
        <v>331</v>
      </c>
      <c r="D20" s="280">
        <v>1</v>
      </c>
      <c r="E20" s="281"/>
      <c r="F20" s="281"/>
      <c r="G20" s="281"/>
      <c r="H20" s="281"/>
      <c r="I20" s="282"/>
    </row>
    <row r="21" spans="2:9" ht="15" customHeight="1" x14ac:dyDescent="0.25">
      <c r="B21" s="267" t="s">
        <v>187</v>
      </c>
      <c r="C21" s="268"/>
      <c r="D21" s="268"/>
      <c r="E21" s="268"/>
      <c r="F21" s="268"/>
      <c r="G21" s="268"/>
      <c r="H21" s="268"/>
      <c r="I21" s="269"/>
    </row>
    <row r="22" spans="2:9" ht="15" customHeight="1" x14ac:dyDescent="0.25">
      <c r="B22" s="71" t="s">
        <v>190</v>
      </c>
      <c r="C22" s="74" t="s">
        <v>191</v>
      </c>
      <c r="D22" s="264">
        <v>1</v>
      </c>
      <c r="E22" s="265"/>
      <c r="F22" s="265"/>
      <c r="G22" s="265"/>
      <c r="H22" s="265"/>
      <c r="I22" s="266"/>
    </row>
    <row r="23" spans="2:9" ht="15" customHeight="1" x14ac:dyDescent="0.25">
      <c r="B23" s="71" t="s">
        <v>192</v>
      </c>
      <c r="C23" s="74" t="s">
        <v>193</v>
      </c>
      <c r="D23" s="262" t="s">
        <v>176</v>
      </c>
      <c r="E23" s="243"/>
      <c r="F23" s="243"/>
      <c r="G23" s="243"/>
      <c r="H23" s="243"/>
      <c r="I23" s="263"/>
    </row>
    <row r="24" spans="2:9" ht="15" customHeight="1" x14ac:dyDescent="0.25">
      <c r="B24" s="71" t="s">
        <v>194</v>
      </c>
      <c r="C24" s="74" t="s">
        <v>195</v>
      </c>
      <c r="D24" s="264">
        <v>1</v>
      </c>
      <c r="E24" s="265"/>
      <c r="F24" s="265"/>
      <c r="G24" s="265"/>
      <c r="H24" s="265"/>
      <c r="I24" s="266"/>
    </row>
    <row r="25" spans="2:9" ht="15.75" x14ac:dyDescent="0.25">
      <c r="B25" s="71" t="s">
        <v>271</v>
      </c>
      <c r="C25" s="74" t="s">
        <v>272</v>
      </c>
      <c r="D25" s="264">
        <v>10</v>
      </c>
      <c r="E25" s="265"/>
      <c r="F25" s="265"/>
      <c r="G25" s="265"/>
      <c r="H25" s="265"/>
      <c r="I25" s="266"/>
    </row>
    <row r="26" spans="2:9" ht="15.75" x14ac:dyDescent="0.25">
      <c r="B26" s="94" t="s">
        <v>188</v>
      </c>
      <c r="C26" s="95" t="s">
        <v>189</v>
      </c>
      <c r="D26" s="264">
        <v>9.0500000000000007</v>
      </c>
      <c r="E26" s="265"/>
      <c r="F26" s="265"/>
      <c r="G26" s="265"/>
      <c r="H26" s="265"/>
      <c r="I26" s="266"/>
    </row>
    <row r="27" spans="2:9" ht="15" customHeight="1" x14ac:dyDescent="0.25">
      <c r="B27" s="267" t="s">
        <v>83</v>
      </c>
      <c r="C27" s="268"/>
      <c r="D27" s="268"/>
      <c r="E27" s="268"/>
      <c r="F27" s="268"/>
      <c r="G27" s="268"/>
      <c r="H27" s="268"/>
      <c r="I27" s="269"/>
    </row>
    <row r="28" spans="2:9" ht="15.75" x14ac:dyDescent="0.25">
      <c r="B28" s="94" t="s">
        <v>255</v>
      </c>
      <c r="C28" s="95" t="s">
        <v>256</v>
      </c>
      <c r="D28" s="264">
        <v>2.8</v>
      </c>
      <c r="E28" s="265"/>
      <c r="F28" s="265"/>
      <c r="G28" s="265"/>
      <c r="H28" s="265"/>
      <c r="I28" s="266"/>
    </row>
  </sheetData>
  <mergeCells count="26">
    <mergeCell ref="D28:I28"/>
    <mergeCell ref="D25:I25"/>
    <mergeCell ref="B2:E2"/>
    <mergeCell ref="B10:I10"/>
    <mergeCell ref="D24:I24"/>
    <mergeCell ref="D14:I14"/>
    <mergeCell ref="B12:I12"/>
    <mergeCell ref="D11:I11"/>
    <mergeCell ref="D13:I13"/>
    <mergeCell ref="D19:I19"/>
    <mergeCell ref="B15:I15"/>
    <mergeCell ref="D23:I23"/>
    <mergeCell ref="D16:I16"/>
    <mergeCell ref="D17:I17"/>
    <mergeCell ref="B21:I21"/>
    <mergeCell ref="D22:I22"/>
    <mergeCell ref="D18:I18"/>
    <mergeCell ref="D26:I26"/>
    <mergeCell ref="B27:I27"/>
    <mergeCell ref="B3:I3"/>
    <mergeCell ref="B5:I5"/>
    <mergeCell ref="B7:C7"/>
    <mergeCell ref="D7:F7"/>
    <mergeCell ref="B8:C8"/>
    <mergeCell ref="D8:F8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Q7" sqref="Q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5" t="s">
        <v>321</v>
      </c>
      <c r="C2" s="185"/>
      <c r="D2" s="185"/>
      <c r="E2" s="185"/>
      <c r="F2" s="65"/>
      <c r="G2" s="66"/>
    </row>
    <row r="3" spans="1:7" ht="26.25" x14ac:dyDescent="0.25">
      <c r="B3" s="292" t="s">
        <v>196</v>
      </c>
      <c r="C3" s="292"/>
      <c r="D3" s="292"/>
      <c r="E3" s="292"/>
      <c r="F3" s="292"/>
      <c r="G3" s="292"/>
    </row>
    <row r="4" spans="1:7" ht="18.75" x14ac:dyDescent="0.25">
      <c r="B4" s="67" t="s">
        <v>197</v>
      </c>
      <c r="C4" s="68" t="s">
        <v>198</v>
      </c>
      <c r="D4" s="69" t="s">
        <v>199</v>
      </c>
      <c r="E4" s="293" t="s">
        <v>200</v>
      </c>
      <c r="F4" s="294"/>
      <c r="G4" s="70" t="s">
        <v>201</v>
      </c>
    </row>
    <row r="5" spans="1:7" ht="21.95" customHeight="1" x14ac:dyDescent="0.25">
      <c r="B5" s="71" t="s">
        <v>202</v>
      </c>
      <c r="C5" s="100" t="s">
        <v>203</v>
      </c>
      <c r="D5" s="37" t="s">
        <v>268</v>
      </c>
      <c r="E5" s="295">
        <v>1001095</v>
      </c>
      <c r="F5" s="291"/>
      <c r="G5" s="119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90" t="s">
        <v>206</v>
      </c>
      <c r="F6" s="291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90" t="s">
        <v>206</v>
      </c>
      <c r="F7" s="291"/>
      <c r="G7" s="72" t="s">
        <v>210</v>
      </c>
    </row>
    <row r="8" spans="1:7" ht="21.95" customHeight="1" x14ac:dyDescent="0.25">
      <c r="B8" s="94" t="s">
        <v>212</v>
      </c>
      <c r="C8" s="100" t="s">
        <v>203</v>
      </c>
      <c r="D8" s="37" t="s">
        <v>213</v>
      </c>
      <c r="E8" s="290">
        <v>951110</v>
      </c>
      <c r="F8" s="291"/>
      <c r="G8" s="126" t="s">
        <v>282</v>
      </c>
    </row>
    <row r="9" spans="1:7" ht="21.95" customHeight="1" x14ac:dyDescent="0.25">
      <c r="B9" s="71" t="s">
        <v>211</v>
      </c>
      <c r="C9" s="136" t="s">
        <v>204</v>
      </c>
      <c r="D9" s="37" t="s">
        <v>214</v>
      </c>
      <c r="E9" s="290">
        <v>511000</v>
      </c>
      <c r="F9" s="291"/>
      <c r="G9" s="119"/>
    </row>
    <row r="10" spans="1:7" ht="21.95" customHeight="1" x14ac:dyDescent="0.25">
      <c r="B10" s="94" t="s">
        <v>212</v>
      </c>
      <c r="C10" s="120" t="s">
        <v>204</v>
      </c>
      <c r="D10" s="37" t="s">
        <v>216</v>
      </c>
      <c r="E10" s="290">
        <v>965050</v>
      </c>
      <c r="F10" s="291"/>
      <c r="G10" s="119" t="s">
        <v>261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90" t="s">
        <v>206</v>
      </c>
      <c r="F11" s="291"/>
      <c r="G11" s="72" t="s">
        <v>218</v>
      </c>
    </row>
    <row r="12" spans="1:7" ht="21.95" customHeight="1" x14ac:dyDescent="0.25">
      <c r="B12" s="71" t="s">
        <v>215</v>
      </c>
      <c r="C12" s="100" t="s">
        <v>208</v>
      </c>
      <c r="D12" s="37" t="s">
        <v>219</v>
      </c>
      <c r="E12" s="290">
        <v>978181.82</v>
      </c>
      <c r="F12" s="291"/>
      <c r="G12" s="101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90" t="s">
        <v>206</v>
      </c>
      <c r="F13" s="291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90" t="s">
        <v>206</v>
      </c>
      <c r="F14" s="291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90" t="s">
        <v>206</v>
      </c>
      <c r="F15" s="291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90" t="s">
        <v>206</v>
      </c>
      <c r="F16" s="291"/>
      <c r="G16" s="72" t="s">
        <v>227</v>
      </c>
    </row>
    <row r="17" spans="2:7" ht="19.5" customHeight="1" x14ac:dyDescent="0.25">
      <c r="B17" s="71" t="s">
        <v>220</v>
      </c>
      <c r="C17" s="100" t="s">
        <v>208</v>
      </c>
      <c r="D17" s="125" t="s">
        <v>278</v>
      </c>
      <c r="E17" s="290" t="s">
        <v>206</v>
      </c>
      <c r="F17" s="291"/>
      <c r="G17" s="126" t="s">
        <v>280</v>
      </c>
    </row>
    <row r="18" spans="2:7" ht="22.5" customHeight="1" x14ac:dyDescent="0.25">
      <c r="B18" s="71" t="s">
        <v>222</v>
      </c>
      <c r="C18" s="100" t="s">
        <v>208</v>
      </c>
      <c r="D18" s="125" t="s">
        <v>279</v>
      </c>
      <c r="E18" s="290" t="s">
        <v>206</v>
      </c>
      <c r="F18" s="291"/>
      <c r="G18" s="126" t="s">
        <v>281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2026-06-11T10:22:07Z</cp:lastPrinted>
  <dcterms:created xsi:type="dcterms:W3CDTF">2026-01-04T07:55:20Z</dcterms:created>
  <dcterms:modified xsi:type="dcterms:W3CDTF">2026-06-11T10:33:37Z</dcterms:modified>
</cp:coreProperties>
</file>