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D1685BE-F3B1-49DC-9C48-6D36A08F1C3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0" l="1"/>
  <c r="E25" i="10"/>
  <c r="D25" i="10"/>
  <c r="F22" i="10"/>
  <c r="F26" i="10" s="1"/>
  <c r="E22" i="10"/>
  <c r="E26" i="10" s="1"/>
  <c r="D22" i="10"/>
  <c r="D26" i="10" s="1"/>
  <c r="F14" i="10"/>
  <c r="F13" i="10"/>
  <c r="E13" i="10"/>
  <c r="D13" i="10"/>
  <c r="F10" i="10"/>
  <c r="E10" i="10"/>
  <c r="E14" i="10" s="1"/>
  <c r="D10" i="10"/>
  <c r="D14" i="10" s="1"/>
  <c r="L42" i="8"/>
  <c r="M42" i="8"/>
  <c r="N42" i="8"/>
  <c r="L52" i="8"/>
  <c r="M52" i="8"/>
  <c r="N52" i="8"/>
  <c r="L29" i="8"/>
  <c r="M29" i="8"/>
  <c r="N29" i="8"/>
  <c r="L58" i="8"/>
  <c r="M58" i="8"/>
  <c r="N58" i="8"/>
  <c r="L46" i="8"/>
  <c r="M46" i="8"/>
  <c r="N46" i="8"/>
  <c r="H11" i="6"/>
  <c r="I11" i="6"/>
  <c r="L18" i="8"/>
  <c r="M18" i="8"/>
  <c r="N18" i="8"/>
  <c r="L25" i="8"/>
  <c r="M25" i="8"/>
  <c r="N25" i="8"/>
  <c r="G11" i="6"/>
  <c r="L37" i="8" l="1"/>
  <c r="M37" i="8"/>
  <c r="N37" i="8"/>
  <c r="L74" i="8"/>
  <c r="M74" i="8"/>
  <c r="N74" i="8"/>
  <c r="L69" i="8"/>
  <c r="M69" i="8"/>
  <c r="N69" i="8"/>
  <c r="L77" i="8" l="1"/>
  <c r="M77" i="8"/>
  <c r="N77" i="8"/>
  <c r="L62" i="8"/>
  <c r="M62" i="8"/>
  <c r="N62" i="8"/>
  <c r="L55" i="8"/>
  <c r="M55" i="8"/>
  <c r="N55" i="8"/>
  <c r="N63" i="8" l="1"/>
  <c r="M63" i="8"/>
  <c r="L63" i="8"/>
  <c r="L81" i="8"/>
  <c r="M81" i="8"/>
  <c r="N81" i="8"/>
  <c r="E11" i="1"/>
  <c r="L80" i="8"/>
  <c r="M80" i="8"/>
  <c r="N80" i="8"/>
  <c r="L22" i="8" l="1"/>
  <c r="L47" i="8" s="1"/>
  <c r="M22" i="8"/>
  <c r="M47" i="8" s="1"/>
  <c r="N22" i="8"/>
  <c r="N47" i="8" s="1"/>
  <c r="K11" i="1" l="1"/>
  <c r="N82" i="8" l="1"/>
  <c r="I4" i="1" s="1"/>
  <c r="M82" i="8"/>
  <c r="D4" i="1" s="1"/>
  <c r="L82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<sst xmlns="http://schemas.openxmlformats.org/spreadsheetml/2006/main" count="552" uniqueCount="358">
  <si>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</si>
  <si>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</si>
  <si>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</si>
  <si>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</si>
  <si>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</si>
  <si>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</si>
  <si>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</si>
  <si>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</si>
  <si>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</si>
  <si>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</si>
  <si>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</si>
  <si>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</si>
  <si>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</si>
  <si>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</si>
  <si>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</si>
  <si>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</si>
  <si>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</si>
  <si>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</si>
  <si>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</si>
  <si>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</si>
  <si>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</si>
  <si>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</si>
  <si>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</si>
  <si>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</si>
  <si>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</si>
  <si>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</si>
  <si>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</si>
  <si>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</si>
  <si>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</si>
  <si>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</si>
  <si>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</si>
  <si>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</si>
  <si>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</si>
  <si>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</si>
  <si>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</si>
  <si>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</si>
  <si>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</si>
  <si>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</si>
  <si>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</si>
  <si>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</si>
  <si>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</si>
  <si>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</si>
  <si>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</si>
  <si>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</si>
  <si>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</si>
  <si>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</si>
  <si>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</si>
  <si>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</si>
  <si>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</si>
  <si>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</si>
  <si>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</si>
  <si>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</si>
  <si>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</si>
  <si>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</si>
  <si>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</si>
  <si>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</si>
  <si>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</si>
  <si>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</si>
  <si>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</si>
  <si>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</si>
  <si>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</si>
  <si>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</si>
  <si>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</si>
  <si>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</si>
  <si>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</si>
  <si>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</si>
  <si>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</si>
  <si>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</si>
  <si>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</si>
  <si>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</si>
  <si>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</si>
  <si>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</si>
  <si>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</si>
  <si>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</si>
  <si>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</si>
  <si>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</si>
  <si>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</si>
  <si>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</si>
  <si>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</si>
  <si>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</si>
  <si>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</si>
  <si>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</si>
  <si>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</si>
  <si>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</si>
  <si>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</si>
  <si>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</si>
  <si>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</si>
  <si>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</si>
  <si>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</si>
  <si>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</si>
  <si>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</si>
  <si>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</si>
  <si>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</si>
  <si>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</si>
  <si>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</si>
  <si>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</si>
  <si>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</si>
  <si>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</si>
  <si>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</si>
  <si>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</si>
  <si>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</si>
  <si>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</si>
  <si>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</si>
  <si>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</si>
  <si>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</si>
  <si>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</si>
  <si>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</si>
  <si>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</si>
  <si>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</si>
  <si>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</si>
  <si>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</si>
  <si>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</si>
  <si>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</si>
  <si>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</si>
  <si>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</si>
  <si>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</si>
  <si>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</si>
  <si>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</si>
  <si>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</si>
  <si>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</si>
  <si>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</si>
  <si>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</si>
  <si>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</si>
  <si>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</si>
  <si>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</si>
  <si>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</si>
  <si>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</si>
  <si>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</si>
  <si>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</si>
  <si>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</si>
  <si>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</si>
  <si>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</si>
  <si>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</si>
  <si>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</si>
  <si>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</si>
  <si>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</si>
  <si>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</si>
  <si>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</si>
  <si>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</si>
  <si>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</si>
  <si>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</si>
  <si>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</si>
  <si>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</si>
  <si>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</si>
  <si>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</si>
  <si>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</si>
  <si>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</si>
  <si>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</si>
  <si>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</si>
  <si>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</si>
  <si>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</si>
  <si>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</si>
  <si>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</si>
  <si>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</si>
  <si>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</si>
  <si>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</si>
  <si>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</si>
  <si>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</si>
  <si>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</si>
  <si>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</si>
  <si>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</si>
  <si>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</si>
  <si>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</si>
  <si>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</si>
  <si>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</si>
  <si>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</si>
  <si>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</si>
  <si>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</si>
  <si>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</si>
  <si>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</si>
  <si>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</si>
  <si>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</si>
  <si>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</si>
  <si>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</si>
  <si>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</si>
  <si>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</si>
  <si>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</si>
  <si>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</si>
  <si>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</si>
  <si>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</si>
  <si>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</si>
  <si>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</si>
  <si>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</si>
  <si>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</si>
  <si>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</si>
  <si>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</si>
  <si>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</si>
  <si>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</si>
  <si>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</si>
  <si>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</si>
  <si>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</si>
  <si>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</si>
  <si>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</si>
  <si>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</si>
  <si>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</si>
  <si>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</si>
  <si>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</si>
  <si>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</si>
  <si>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</si>
  <si>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</si>
  <si>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</si>
  <si>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</si>
  <si>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</si>
  <si>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</si>
  <si>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</si>
  <si>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</si>
  <si>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</si>
  <si>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</si>
  <si>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</si>
  <si>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</si>
  <si>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</si>
  <si>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</si>
  <si>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</si>
  <si>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</si>
  <si>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</si>
  <si>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</si>
  <si>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</si>
  <si>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</si>
  <si>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</si>
  <si>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</si>
  <si>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</si>
  <si>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</si>
  <si>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</si>
  <si>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</si>
  <si>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</si>
  <si>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</si>
  <si>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</si>
  <si>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</si>
  <si>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</si>
  <si>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</si>
  <si>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</si>
  <si>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</si>
  <si>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</si>
  <si>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</si>
  <si>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</si>
  <si>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</si>
  <si>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</si>
  <si>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</si>
  <si>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</si>
  <si>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</si>
  <si>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</si>
  <si>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</si>
  <si>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</si>
  <si>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</si>
  <si>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</si>
  <si>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</si>
  <si>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</si>
  <si>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</si>
  <si>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</si>
  <si>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</si>
  <si>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</si>
  <si>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</si>
  <si>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</si>
  <si>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</si>
  <si>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</si>
  <si>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</si>
  <si>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</si>
  <si>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</si>
  <si>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</si>
  <si>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</si>
  <si>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</si>
  <si>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</si>
  <si>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</si>
  <si>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</si>
  <si>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</si>
  <si>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</si>
  <si>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</si>
  <si>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</si>
  <si>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</si>
  <si>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</si>
  <si>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</si>
  <si>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</si>
  <si>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</si>
  <si>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</si>
  <si>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</si>
  <si>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</si>
  <si>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</si>
  <si>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</si>
  <si>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</si>
  <si>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</si>
  <si>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</si>
  <si>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</si>
  <si>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</si>
  <si>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</si>
  <si>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</si>
  <si>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</si>
  <si>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</si>
  <si>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</si>
  <si>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</si>
  <si>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</si>
  <si>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</si>
  <si>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</si>
  <si>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</si>
  <si>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</si>
  <si>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</si>
  <si>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</si>
  <si>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</si>
  <si>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</si>
  <si>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</si>
  <si>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</si>
  <si>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</si>
  <si>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</si>
  <si>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</si>
  <si>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</si>
  <si>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</si>
  <si>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</si>
  <si>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 xml:space="preserve">الحمراء للتأمين </t>
  </si>
  <si>
    <t>NHAM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</si>
  <si>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</si>
  <si>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</si>
  <si>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</si>
  <si>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</si>
  <si>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</si>
  <si>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</si>
  <si>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</si>
  <si>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</si>
  <si>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</si>
  <si>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</si>
  <si>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</si>
  <si>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</si>
  <si>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</si>
  <si>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</si>
  <si>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</si>
  <si>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</si>
  <si>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سندات الوطنية الاصدارية الاولى</t>
  </si>
  <si>
    <t>ايقاف التداول على سندات الوطنية الاصدارية الاولى فئة (1,000,000،500,000)  دينار إعتباراً من جلسة الخميس 2026/8/6 لقرب استحقاق الفائدة النصف السنوية . وسيتم اعادة التداول اعتبارا من جلسة 2026/8/12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</si>
  <si>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</si>
  <si>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</si>
  <si>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</si>
  <si>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</si>
  <si>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</si>
  <si>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</si>
  <si>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</si>
  <si>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>الجلسة (138)</t>
  </si>
  <si>
    <t>جلسة الاثنين 2026/8/10</t>
  </si>
  <si>
    <t xml:space="preserve">الجلسة (138) نشرة التداول لمنصة الشركات غير المدرجة OTC    </t>
  </si>
  <si>
    <t>الشركات غير المتداولة للمنصة الثالثة لجلسة الاثنين  2026/8/10</t>
  </si>
  <si>
    <t>الشركات غير المتداولة للمنصة الثانية لجلسة الاثنين  2026/8/10</t>
  </si>
  <si>
    <t>الشركات غير المتداولة للمنصة الثانية لجلسة  الاثنين  2026/8/10</t>
  </si>
  <si>
    <t>الشركات غير المتداولة لمنصة التداول النظامي لجلسة الاثنين  2026/8/10</t>
  </si>
  <si>
    <t xml:space="preserve">الجلسة (138) نشرة تداول المنصة الثانية لجلسة الاثنين  2026/8/10 Second Trading Platform </t>
  </si>
  <si>
    <t xml:space="preserve">الجلسة (138) نشرة تداول منصة الشركات غير المفصحة لجلسة الاثنين  2026/8/10 Non Disclosing Trading Platform </t>
  </si>
  <si>
    <t>الجلسة (138) نشرة تداول الأسهم للمنصة النظامية لجلسة الاثنين  2026/8/10 Regular Market Trading</t>
  </si>
  <si>
    <t xml:space="preserve">مصرف الخليج التجاري </t>
  </si>
  <si>
    <t>BGUC</t>
  </si>
  <si>
    <t>*</t>
  </si>
  <si>
    <t>استنادا الى قرار الامانة العامة لمجلس الوزراء تقرر عدم تنظيم جلسة التداول ليوم الاربعاء الموافق  12 اب 2026 تزامنا مع ذكرى وفاة الرسول الاكرم محمد ( صلى الله علية وعلى اله )وستنظم الجلسات اعتبارا من يوم الخميس الموافق 13 اب 2026</t>
  </si>
  <si>
    <t>سوق العراق للأوراق المالية</t>
  </si>
  <si>
    <t>نشرة تداول أسهم غير العراقيين لجلسة الاثنين 2026/8/10</t>
  </si>
  <si>
    <t>نشرة تداول الاسهم المشتراة لغير العراقيين في السوق النظامي</t>
  </si>
  <si>
    <t>مصرف الاستثمار العراقي</t>
  </si>
  <si>
    <t xml:space="preserve">مصرف المنصور للاستثمار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</si>
  <si>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</si>
  <si>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</si>
  <si>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</si>
  <si>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</si>
  <si>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</si>
  <si>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>المصرف التجاري العراقي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</si>
</sst>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1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164" fontId="19" fillId="0" borderId="24" xfId="0" applyNumberFormat="1" applyFont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164" fontId="19" fillId="0" borderId="39" xfId="0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38" xfId="0" applyFont="1" applyFill="1" applyBorder="1" applyAlignment="1">
      <alignment vertical="center"/>
    </xf>
    <xf numFmtId="164" fontId="27" fillId="2" borderId="0" xfId="0" applyNumberFormat="1" applyFont="1" applyFill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38" fillId="0" borderId="44" xfId="3" applyFont="1" applyBorder="1" applyAlignment="1">
      <alignment horizontal="right" vertical="center"/>
    </xf>
    <xf numFmtId="0" fontId="38" fillId="0" borderId="44" xfId="3" applyFont="1" applyBorder="1" applyAlignment="1">
      <alignment horizontal="left" vertical="center"/>
    </xf>
    <xf numFmtId="0" fontId="40" fillId="0" borderId="0" xfId="0" applyFont="1"/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42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164" fontId="24" fillId="2" borderId="42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43" xfId="0" applyFont="1" applyBorder="1" applyAlignment="1">
      <alignment horizontal="right" vertical="center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6</xdr:col>
      <xdr:colOff>1322916</xdr:colOff>
      <xdr:row>14</xdr:row>
      <xdr:rowOff>42333</xdr:rowOff>
    </xdr:from>
    <xdr:to>
      <xdr:col>14</xdr:col>
      <xdr:colOff>1294018</xdr:colOff>
      <xdr:row>15</xdr:row>
      <xdr:rowOff>1545167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52E4B7-7752-48EB-A053-36E85D81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7972565" y="3968750"/>
          <a:ext cx="7517019" cy="2106084"/>
        </a:xfrm>
        <a:prstGeom prst="rect">
          <a:avLst/>
        </a:prstGeom>
      </xdr:spPr>
    </xdr:pic>
    <xdr:clientData/>
  </xdr:twoCellAnchor>
  <xdr:twoCellAnchor editAs="oneCell">
    <xdr:from>
      <xdr:col>11</xdr:col>
      <xdr:colOff>74085</xdr:colOff>
      <xdr:row>4</xdr:row>
      <xdr:rowOff>42333</xdr:rowOff>
    </xdr:from>
    <xdr:to>
      <xdr:col>14</xdr:col>
      <xdr:colOff>1322917</xdr:colOff>
      <xdr:row>13</xdr:row>
      <xdr:rowOff>232833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22680C-8750-40F2-886C-133F58DA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43666" y="1301750"/>
          <a:ext cx="3746499" cy="2582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74083</xdr:rowOff>
    </xdr:from>
    <xdr:to>
      <xdr:col>6</xdr:col>
      <xdr:colOff>1217083</xdr:colOff>
      <xdr:row>15</xdr:row>
      <xdr:rowOff>1545166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EDB5E1A-8A5A-4C8E-8345-36029F8F0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55595417" y="4000500"/>
          <a:ext cx="6910916" cy="2074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28576</xdr:rowOff>
    </xdr:from>
    <xdr:to>
      <xdr:col>3</xdr:col>
      <xdr:colOff>1752600</xdr:colOff>
      <xdr:row>31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C79610-96F0-4DB2-B467-0D401820E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43525" y="5133976"/>
          <a:ext cx="4724400" cy="230505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20</xdr:row>
      <xdr:rowOff>85725</xdr:rowOff>
    </xdr:from>
    <xdr:to>
      <xdr:col>8</xdr:col>
      <xdr:colOff>1685926</xdr:colOff>
      <xdr:row>31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444C45-685D-43D6-A021-1C7E50995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52399" y="5191125"/>
          <a:ext cx="4829175" cy="225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63</xdr:row>
      <xdr:rowOff>6399</xdr:rowOff>
    </xdr:from>
    <xdr:to>
      <xdr:col>13</xdr:col>
      <xdr:colOff>1356005</xdr:colOff>
      <xdr:row>64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35DB72E6-3A46-45D1-9669-7BA54535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rightToLeft="1" topLeftCell="A7" zoomScale="90" zoomScaleNormal="90" workbookViewId="0">
      <selection activeCell="A15" sqref="A15:D1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203" t="s">
        <v>0</v>
      </c>
      <c r="B1" s="204"/>
      <c r="C1" s="204"/>
      <c r="D1" s="20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205" t="s">
        <v>334</v>
      </c>
      <c r="B2" s="205"/>
      <c r="C2" s="205"/>
      <c r="D2" s="205"/>
      <c r="E2" s="206" t="s">
        <v>182</v>
      </c>
      <c r="F2" s="207"/>
      <c r="G2" s="207"/>
      <c r="H2" s="207"/>
      <c r="I2" s="207"/>
      <c r="J2" s="207"/>
      <c r="K2" s="207"/>
      <c r="L2" s="208"/>
      <c r="M2" s="3"/>
      <c r="N2" s="3"/>
      <c r="O2" s="3"/>
    </row>
    <row r="3" spans="1:15" s="2" customFormat="1" ht="22.5" customHeight="1" x14ac:dyDescent="0.35">
      <c r="A3" s="209" t="s">
        <v>333</v>
      </c>
      <c r="B3" s="210"/>
      <c r="C3" s="210"/>
      <c r="D3" s="210"/>
      <c r="E3" s="206"/>
      <c r="F3" s="207"/>
      <c r="G3" s="207"/>
      <c r="H3" s="207"/>
      <c r="I3" s="207"/>
      <c r="J3" s="207"/>
      <c r="K3" s="207"/>
      <c r="L3" s="208"/>
      <c r="M3" s="1"/>
      <c r="N3" s="1"/>
      <c r="O3" s="3"/>
    </row>
    <row r="4" spans="1:15" ht="21.95" customHeight="1" x14ac:dyDescent="0.35">
      <c r="A4" s="197" t="s">
        <v>1</v>
      </c>
      <c r="B4" s="198"/>
      <c r="C4" s="199"/>
      <c r="D4" s="200">
        <f>'نشرة التداول'!M82+'نشرة OTC'!H11</f>
        <v>1519172127</v>
      </c>
      <c r="E4" s="201"/>
      <c r="F4" s="4"/>
      <c r="G4" s="189" t="s">
        <v>2</v>
      </c>
      <c r="H4" s="190"/>
      <c r="I4" s="202">
        <f>'نشرة التداول'!N82+'نشرة OTC'!I11</f>
        <v>1197126575.55</v>
      </c>
      <c r="J4" s="202"/>
      <c r="K4" s="202"/>
      <c r="L4" s="5"/>
      <c r="M4" s="211" t="s">
        <v>3</v>
      </c>
      <c r="N4" s="189"/>
      <c r="O4" s="6">
        <f>'نشرة التداول'!L82+'نشرة OTC'!G11</f>
        <v>1227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1"/>
      <c r="M5" s="182"/>
      <c r="N5" s="182"/>
      <c r="O5" s="11" t="s">
        <v>187</v>
      </c>
    </row>
    <row r="6" spans="1:15" ht="21.95" customHeight="1" x14ac:dyDescent="0.35">
      <c r="A6" s="12" t="s">
        <v>4</v>
      </c>
      <c r="B6" s="189">
        <v>1032.1099999999999</v>
      </c>
      <c r="C6" s="190"/>
      <c r="D6" s="189" t="s">
        <v>5</v>
      </c>
      <c r="E6" s="190"/>
      <c r="F6" s="1"/>
      <c r="G6" s="12" t="s">
        <v>6</v>
      </c>
      <c r="H6" s="13">
        <v>1262.06</v>
      </c>
      <c r="I6" s="191" t="s">
        <v>5</v>
      </c>
      <c r="J6" s="192"/>
      <c r="K6" s="193"/>
      <c r="L6" s="181"/>
      <c r="M6" s="182"/>
      <c r="N6" s="182"/>
      <c r="O6" s="14"/>
    </row>
    <row r="7" spans="1:15" ht="21.95" customHeight="1" x14ac:dyDescent="0.35">
      <c r="A7" s="12" t="s">
        <v>7</v>
      </c>
      <c r="B7" s="189">
        <v>1036.8599999999999</v>
      </c>
      <c r="C7" s="190"/>
      <c r="D7" s="189" t="s">
        <v>5</v>
      </c>
      <c r="E7" s="190"/>
      <c r="F7" s="15"/>
      <c r="G7" s="12" t="s">
        <v>8</v>
      </c>
      <c r="H7" s="13">
        <v>1264.78</v>
      </c>
      <c r="I7" s="191" t="s">
        <v>5</v>
      </c>
      <c r="J7" s="192"/>
      <c r="K7" s="193"/>
      <c r="L7" s="181"/>
      <c r="M7" s="182"/>
      <c r="N7" s="182"/>
      <c r="O7" s="14"/>
    </row>
    <row r="8" spans="1:15" ht="21.95" customHeight="1" x14ac:dyDescent="0.35">
      <c r="A8" s="12" t="s">
        <v>9</v>
      </c>
      <c r="B8" s="187">
        <f>((B6/B7)-1)*100</f>
        <v>-0.45811392087649061</v>
      </c>
      <c r="C8" s="188"/>
      <c r="D8" s="189" t="s">
        <v>10</v>
      </c>
      <c r="E8" s="190"/>
      <c r="F8" s="15"/>
      <c r="G8" s="12" t="s">
        <v>9</v>
      </c>
      <c r="H8" s="159">
        <f>((H6/H7)-1)*100</f>
        <v>-0.21505716409178088</v>
      </c>
      <c r="I8" s="191" t="s">
        <v>10</v>
      </c>
      <c r="J8" s="192"/>
      <c r="K8" s="193"/>
      <c r="L8" s="181"/>
      <c r="M8" s="182"/>
      <c r="N8" s="182"/>
      <c r="O8" s="14"/>
    </row>
    <row r="9" spans="1:15" ht="21.95" customHeight="1" x14ac:dyDescent="0.35">
      <c r="A9" s="12" t="s">
        <v>11</v>
      </c>
      <c r="B9" s="187">
        <f>B6-B7</f>
        <v>-4.75</v>
      </c>
      <c r="C9" s="188">
        <f>B6-B7</f>
        <v>-4.75</v>
      </c>
      <c r="D9" s="189" t="s">
        <v>5</v>
      </c>
      <c r="E9" s="190"/>
      <c r="F9" s="15"/>
      <c r="G9" s="12" t="s">
        <v>11</v>
      </c>
      <c r="H9" s="159">
        <f>H6-H7</f>
        <v>-2.7200000000000273</v>
      </c>
      <c r="I9" s="191" t="s">
        <v>5</v>
      </c>
      <c r="J9" s="192"/>
      <c r="K9" s="193"/>
      <c r="L9" s="181"/>
      <c r="M9" s="182"/>
      <c r="N9" s="182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1"/>
      <c r="M10" s="182"/>
      <c r="N10" s="182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44</v>
      </c>
      <c r="I11" s="13" t="s">
        <v>15</v>
      </c>
      <c r="J11" s="20">
        <v>20</v>
      </c>
      <c r="K11" s="20">
        <f>J11+H11</f>
        <v>64</v>
      </c>
      <c r="L11" s="181"/>
      <c r="M11" s="182"/>
      <c r="N11" s="182"/>
      <c r="O11" s="14"/>
    </row>
    <row r="12" spans="1:15" ht="21.95" customHeight="1" x14ac:dyDescent="0.35">
      <c r="A12" s="12" t="s">
        <v>16</v>
      </c>
      <c r="B12" s="20">
        <v>42</v>
      </c>
      <c r="C12" s="13" t="s">
        <v>13</v>
      </c>
      <c r="D12" s="20">
        <v>2</v>
      </c>
      <c r="E12" s="20">
        <f>D12+B12</f>
        <v>44</v>
      </c>
      <c r="F12" s="22"/>
      <c r="G12" s="194" t="s">
        <v>17</v>
      </c>
      <c r="H12" s="194"/>
      <c r="I12" s="194"/>
      <c r="J12" s="195">
        <v>11</v>
      </c>
      <c r="K12" s="196"/>
      <c r="L12" s="181"/>
      <c r="M12" s="182"/>
      <c r="N12" s="182"/>
      <c r="O12" s="23"/>
    </row>
    <row r="13" spans="1:15" ht="21.95" customHeight="1" x14ac:dyDescent="0.35">
      <c r="A13" s="183" t="s">
        <v>18</v>
      </c>
      <c r="B13" s="184"/>
      <c r="C13" s="184"/>
      <c r="D13" s="184"/>
      <c r="E13" s="20">
        <v>9</v>
      </c>
      <c r="F13" s="22"/>
      <c r="G13" s="185" t="s">
        <v>19</v>
      </c>
      <c r="H13" s="185"/>
      <c r="I13" s="185"/>
      <c r="J13" s="186">
        <v>19</v>
      </c>
      <c r="K13" s="186"/>
      <c r="L13" s="181"/>
      <c r="M13" s="182"/>
      <c r="N13" s="182"/>
      <c r="O13" s="23"/>
    </row>
    <row r="14" spans="1:15" ht="21.95" customHeight="1" x14ac:dyDescent="0.35">
      <c r="A14" s="183" t="s">
        <v>20</v>
      </c>
      <c r="B14" s="184"/>
      <c r="C14" s="184"/>
      <c r="D14" s="184"/>
      <c r="E14" s="24">
        <v>8</v>
      </c>
      <c r="F14" s="25"/>
      <c r="G14" s="23"/>
      <c r="H14" s="23"/>
      <c r="I14" s="23"/>
      <c r="J14" s="23"/>
      <c r="K14" s="23"/>
      <c r="L14" s="181"/>
      <c r="M14" s="182"/>
      <c r="N14" s="182"/>
      <c r="O14" s="23"/>
    </row>
    <row r="15" spans="1:15" ht="47.25" customHeight="1" x14ac:dyDescent="0.35">
      <c r="A15" s="181"/>
      <c r="B15" s="182"/>
      <c r="C15" s="182"/>
      <c r="D15" s="182"/>
      <c r="E15" s="181"/>
      <c r="F15" s="182"/>
      <c r="G15" s="23"/>
      <c r="H15" s="23"/>
      <c r="I15" s="23"/>
      <c r="J15" s="181"/>
      <c r="K15" s="182"/>
      <c r="L15" s="181"/>
      <c r="M15" s="182"/>
      <c r="N15" s="182"/>
      <c r="O15" s="23"/>
    </row>
    <row r="16" spans="1:15" ht="124.5" customHeight="1" x14ac:dyDescent="0.35">
      <c r="A16" s="181"/>
      <c r="B16" s="182"/>
      <c r="C16" s="182"/>
      <c r="D16" s="182"/>
      <c r="E16" s="181"/>
      <c r="F16" s="182"/>
      <c r="G16" s="23"/>
      <c r="H16" s="23"/>
      <c r="I16" s="23"/>
      <c r="J16" s="181"/>
      <c r="K16" s="182"/>
      <c r="L16" s="181"/>
      <c r="M16" s="182"/>
      <c r="N16" s="182"/>
      <c r="O16" s="23"/>
    </row>
    <row r="17" spans="1:15" ht="38.25" customHeight="1" x14ac:dyDescent="0.25">
      <c r="A17" s="128" t="s">
        <v>345</v>
      </c>
      <c r="B17" s="178" t="s">
        <v>346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80"/>
    </row>
    <row r="18" spans="1:15" ht="35.25" customHeight="1" x14ac:dyDescent="0.25">
      <c r="A18" s="150" t="s">
        <v>324</v>
      </c>
      <c r="B18" s="175" t="s">
        <v>325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7"/>
    </row>
    <row r="19" spans="1:15" ht="27.75" customHeight="1" x14ac:dyDescent="0.25">
      <c r="A19" s="129" t="s">
        <v>226</v>
      </c>
      <c r="B19" s="172" t="s">
        <v>248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4"/>
    </row>
    <row r="20" spans="1:15" ht="19.5" customHeight="1" x14ac:dyDescent="0.25">
      <c r="A20" s="130" t="s">
        <v>21</v>
      </c>
      <c r="B20" s="169" t="s">
        <v>229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1"/>
    </row>
    <row r="21" spans="1:15" ht="14.25" customHeight="1" x14ac:dyDescent="0.25">
      <c r="A21" s="168" t="s">
        <v>22</v>
      </c>
      <c r="B21" s="168"/>
      <c r="C21" s="168"/>
      <c r="D21" s="168"/>
      <c r="E21" s="168"/>
      <c r="F21" s="168" t="s">
        <v>23</v>
      </c>
      <c r="G21" s="168"/>
      <c r="H21" s="168"/>
      <c r="I21" s="168"/>
      <c r="J21" s="168"/>
      <c r="K21" s="168"/>
      <c r="L21" s="168"/>
      <c r="M21" s="168" t="s">
        <v>24</v>
      </c>
      <c r="N21" s="168"/>
      <c r="O21" s="168"/>
    </row>
  </sheetData>
  <mergeCells count="53"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B9:C9"/>
    <mergeCell ref="D9:E9"/>
    <mergeCell ref="I9:K9"/>
    <mergeCell ref="L9:N9"/>
    <mergeCell ref="L10:N10"/>
    <mergeCell ref="A15:D15"/>
    <mergeCell ref="L15:N15"/>
    <mergeCell ref="E15:F15"/>
    <mergeCell ref="J15:K15"/>
    <mergeCell ref="L14:N14"/>
    <mergeCell ref="L13:N13"/>
    <mergeCell ref="A13:D13"/>
    <mergeCell ref="G13:I13"/>
    <mergeCell ref="J13:K13"/>
    <mergeCell ref="A14:D14"/>
    <mergeCell ref="B18:O18"/>
    <mergeCell ref="B17:O17"/>
    <mergeCell ref="A16:D16"/>
    <mergeCell ref="E16:F16"/>
    <mergeCell ref="J16:K16"/>
    <mergeCell ref="L16:N16"/>
    <mergeCell ref="A21:E21"/>
    <mergeCell ref="F21:L21"/>
    <mergeCell ref="M21:O21"/>
    <mergeCell ref="B20:O20"/>
    <mergeCell ref="B19:O19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4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2" t="s">
        <v>25</v>
      </c>
      <c r="B2" s="213"/>
      <c r="C2" s="213"/>
      <c r="D2" s="213"/>
      <c r="E2" s="213"/>
      <c r="F2" s="213"/>
      <c r="G2" s="213"/>
      <c r="H2" s="213"/>
      <c r="I2" s="214"/>
    </row>
    <row r="3" spans="1:9" x14ac:dyDescent="0.25">
      <c r="A3" s="220"/>
      <c r="B3" s="221"/>
      <c r="C3" s="221"/>
      <c r="D3" s="221"/>
      <c r="E3" s="221"/>
      <c r="F3" s="221"/>
      <c r="G3" s="221"/>
      <c r="H3" s="221"/>
      <c r="I3" s="22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5" t="s">
        <v>26</v>
      </c>
      <c r="B5" s="216"/>
      <c r="C5" s="216"/>
      <c r="D5" s="217"/>
      <c r="E5" s="73"/>
      <c r="F5" s="215" t="s">
        <v>27</v>
      </c>
      <c r="G5" s="216"/>
      <c r="H5" s="216"/>
      <c r="I5" s="21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108</v>
      </c>
      <c r="B7" s="100">
        <v>0.09</v>
      </c>
      <c r="C7" s="103">
        <v>12.5</v>
      </c>
      <c r="D7" s="102">
        <v>1000</v>
      </c>
      <c r="E7" s="34"/>
      <c r="F7" s="76" t="s">
        <v>306</v>
      </c>
      <c r="G7" s="100">
        <v>4.32</v>
      </c>
      <c r="H7" s="104">
        <v>-9.81</v>
      </c>
      <c r="I7" s="108">
        <v>60358</v>
      </c>
    </row>
    <row r="8" spans="1:9" ht="20.100000000000001" customHeight="1" x14ac:dyDescent="0.25">
      <c r="A8" s="76" t="s">
        <v>33</v>
      </c>
      <c r="B8" s="100">
        <v>1.34</v>
      </c>
      <c r="C8" s="103">
        <v>7.2</v>
      </c>
      <c r="D8" s="102">
        <v>101514</v>
      </c>
      <c r="E8" s="34"/>
      <c r="F8" s="105" t="s">
        <v>261</v>
      </c>
      <c r="G8" s="106">
        <v>2.11</v>
      </c>
      <c r="H8" s="117">
        <v>-6.22</v>
      </c>
      <c r="I8" s="108">
        <v>191000</v>
      </c>
    </row>
    <row r="9" spans="1:9" ht="20.100000000000001" customHeight="1" x14ac:dyDescent="0.25">
      <c r="A9" s="76" t="s">
        <v>114</v>
      </c>
      <c r="B9" s="100">
        <v>0.36</v>
      </c>
      <c r="C9" s="103">
        <v>5.88</v>
      </c>
      <c r="D9" s="102">
        <v>12985</v>
      </c>
      <c r="E9" s="34"/>
      <c r="F9" s="105" t="s">
        <v>308</v>
      </c>
      <c r="G9" s="106">
        <v>1.75</v>
      </c>
      <c r="H9" s="117">
        <v>-5.41</v>
      </c>
      <c r="I9" s="108">
        <v>250000</v>
      </c>
    </row>
    <row r="10" spans="1:9" ht="20.100000000000001" customHeight="1" x14ac:dyDescent="0.25">
      <c r="A10" s="105" t="s">
        <v>246</v>
      </c>
      <c r="B10" s="106">
        <v>9.5</v>
      </c>
      <c r="C10" s="107">
        <v>5.56</v>
      </c>
      <c r="D10" s="108">
        <v>10000</v>
      </c>
      <c r="E10" s="34"/>
      <c r="F10" s="105" t="s">
        <v>298</v>
      </c>
      <c r="G10" s="106">
        <v>5.41</v>
      </c>
      <c r="H10" s="117">
        <v>-5.09</v>
      </c>
      <c r="I10" s="108">
        <v>24086324</v>
      </c>
    </row>
    <row r="11" spans="1:9" ht="20.100000000000001" customHeight="1" x14ac:dyDescent="0.25">
      <c r="A11" s="105" t="s">
        <v>112</v>
      </c>
      <c r="B11" s="106">
        <v>2</v>
      </c>
      <c r="C11" s="107">
        <v>5.26</v>
      </c>
      <c r="D11" s="108">
        <v>872</v>
      </c>
      <c r="E11" s="34"/>
      <c r="F11" s="105" t="s">
        <v>70</v>
      </c>
      <c r="G11" s="106">
        <v>3.4</v>
      </c>
      <c r="H11" s="117">
        <v>-4.2300000000000004</v>
      </c>
      <c r="I11" s="108">
        <v>18520496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8" t="s">
        <v>37</v>
      </c>
      <c r="B14" s="218"/>
      <c r="C14" s="218"/>
      <c r="D14" s="218"/>
      <c r="E14" s="74"/>
      <c r="F14" s="219" t="s">
        <v>38</v>
      </c>
      <c r="G14" s="219"/>
      <c r="H14" s="219"/>
      <c r="I14" s="21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249</v>
      </c>
      <c r="B16" s="100">
        <v>0.2</v>
      </c>
      <c r="C16" s="101">
        <v>0</v>
      </c>
      <c r="D16" s="102">
        <v>917847783</v>
      </c>
      <c r="E16" s="48"/>
      <c r="F16" s="76" t="s">
        <v>201</v>
      </c>
      <c r="G16" s="100">
        <v>2.12</v>
      </c>
      <c r="H16" s="101">
        <v>-1.4</v>
      </c>
      <c r="I16" s="102">
        <v>225064187.34999999</v>
      </c>
    </row>
    <row r="17" spans="1:9" ht="20.100000000000001" customHeight="1" x14ac:dyDescent="0.25">
      <c r="A17" s="76" t="s">
        <v>36</v>
      </c>
      <c r="B17" s="100">
        <v>0.23</v>
      </c>
      <c r="C17" s="101">
        <v>0</v>
      </c>
      <c r="D17" s="102">
        <v>233963591</v>
      </c>
      <c r="E17" s="48"/>
      <c r="F17" s="76" t="s">
        <v>249</v>
      </c>
      <c r="G17" s="100">
        <v>0.2</v>
      </c>
      <c r="H17" s="101">
        <v>0</v>
      </c>
      <c r="I17" s="102">
        <v>183569556.59999999</v>
      </c>
    </row>
    <row r="18" spans="1:9" ht="20.100000000000001" customHeight="1" x14ac:dyDescent="0.25">
      <c r="A18" s="76" t="s">
        <v>201</v>
      </c>
      <c r="B18" s="100">
        <v>2.12</v>
      </c>
      <c r="C18" s="101">
        <v>-1.4</v>
      </c>
      <c r="D18" s="102">
        <v>105781665</v>
      </c>
      <c r="E18" s="48"/>
      <c r="F18" s="76" t="s">
        <v>220</v>
      </c>
      <c r="G18" s="100">
        <v>3.99</v>
      </c>
      <c r="H18" s="101">
        <v>-0.25</v>
      </c>
      <c r="I18" s="102">
        <v>182946643.00999999</v>
      </c>
    </row>
    <row r="19" spans="1:9" ht="20.100000000000001" customHeight="1" x14ac:dyDescent="0.25">
      <c r="A19" s="76" t="s">
        <v>242</v>
      </c>
      <c r="B19" s="100">
        <v>0.23</v>
      </c>
      <c r="C19" s="101">
        <v>-4.17</v>
      </c>
      <c r="D19" s="102">
        <v>72995076</v>
      </c>
      <c r="E19" s="48"/>
      <c r="F19" s="76" t="s">
        <v>298</v>
      </c>
      <c r="G19" s="100">
        <v>5.41</v>
      </c>
      <c r="H19" s="101">
        <v>-5.09</v>
      </c>
      <c r="I19" s="102">
        <v>132833605.75</v>
      </c>
    </row>
    <row r="20" spans="1:9" ht="20.100000000000001" customHeight="1" x14ac:dyDescent="0.25">
      <c r="A20" s="76" t="s">
        <v>220</v>
      </c>
      <c r="B20" s="100">
        <v>3.99</v>
      </c>
      <c r="C20" s="101">
        <v>-0.25</v>
      </c>
      <c r="D20" s="102">
        <v>45756341</v>
      </c>
      <c r="E20" s="48"/>
      <c r="F20" s="76" t="s">
        <v>230</v>
      </c>
      <c r="G20" s="100">
        <v>16.05</v>
      </c>
      <c r="H20" s="101">
        <v>-0.19</v>
      </c>
      <c r="I20" s="102">
        <v>101155431.67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4"/>
  <sheetViews>
    <sheetView rightToLeft="1" tabSelected="1" topLeftCell="A49" zoomScale="110" zoomScaleNormal="110" workbookViewId="0">
      <selection activeCell="B52" sqref="B52:C52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4" ht="17.25" customHeight="1" x14ac:dyDescent="0.25">
      <c r="A1" s="75"/>
      <c r="B1" s="244" t="s">
        <v>342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4" ht="13.5" customHeight="1" x14ac:dyDescent="0.25">
      <c r="A3" s="75"/>
      <c r="B3" s="227" t="s">
        <v>53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8"/>
    </row>
    <row r="4" spans="1:14" ht="13.5" customHeight="1" x14ac:dyDescent="0.25">
      <c r="A4" s="75"/>
      <c r="B4" s="76" t="s">
        <v>294</v>
      </c>
      <c r="C4" s="76" t="s">
        <v>295</v>
      </c>
      <c r="D4" s="77">
        <v>0.33</v>
      </c>
      <c r="E4" s="89">
        <v>0.33</v>
      </c>
      <c r="F4" s="89">
        <v>0.33</v>
      </c>
      <c r="G4" s="89">
        <v>0.33</v>
      </c>
      <c r="H4" s="89">
        <v>0.34</v>
      </c>
      <c r="I4" s="89">
        <v>0.33</v>
      </c>
      <c r="J4" s="89">
        <v>0.34</v>
      </c>
      <c r="K4" s="90">
        <v>-2.94</v>
      </c>
      <c r="L4" s="99">
        <v>3</v>
      </c>
      <c r="M4" s="91">
        <v>3725791</v>
      </c>
      <c r="N4" s="92">
        <v>1229511.03</v>
      </c>
    </row>
    <row r="5" spans="1:14" ht="13.5" customHeight="1" x14ac:dyDescent="0.25">
      <c r="A5" s="75"/>
      <c r="B5" s="76" t="s">
        <v>223</v>
      </c>
      <c r="C5" s="76" t="s">
        <v>222</v>
      </c>
      <c r="D5" s="77">
        <v>3.16</v>
      </c>
      <c r="E5" s="89">
        <v>3.16</v>
      </c>
      <c r="F5" s="89">
        <v>3.13</v>
      </c>
      <c r="G5" s="89">
        <v>3.14</v>
      </c>
      <c r="H5" s="89">
        <v>3.16</v>
      </c>
      <c r="I5" s="89">
        <v>3.13</v>
      </c>
      <c r="J5" s="89">
        <v>3.16</v>
      </c>
      <c r="K5" s="90">
        <v>-0.95</v>
      </c>
      <c r="L5" s="99">
        <v>70</v>
      </c>
      <c r="M5" s="91">
        <v>15610579</v>
      </c>
      <c r="N5" s="92">
        <v>49017248.439999998</v>
      </c>
    </row>
    <row r="6" spans="1:14" ht="13.5" customHeight="1" x14ac:dyDescent="0.25">
      <c r="A6" s="75"/>
      <c r="B6" s="76" t="s">
        <v>308</v>
      </c>
      <c r="C6" s="76" t="s">
        <v>314</v>
      </c>
      <c r="D6" s="89">
        <v>1.75</v>
      </c>
      <c r="E6" s="89">
        <v>1.75</v>
      </c>
      <c r="F6" s="89">
        <v>1.75</v>
      </c>
      <c r="G6" s="89">
        <v>1.75</v>
      </c>
      <c r="H6" s="89">
        <v>1.85</v>
      </c>
      <c r="I6" s="89">
        <v>1.75</v>
      </c>
      <c r="J6" s="89">
        <v>1.85</v>
      </c>
      <c r="K6" s="90">
        <v>-5.41</v>
      </c>
      <c r="L6" s="143">
        <v>2</v>
      </c>
      <c r="M6" s="91">
        <v>250000</v>
      </c>
      <c r="N6" s="92">
        <v>437500</v>
      </c>
    </row>
    <row r="7" spans="1:14" ht="13.5" customHeight="1" x14ac:dyDescent="0.25">
      <c r="A7" s="75"/>
      <c r="B7" s="76" t="s">
        <v>316</v>
      </c>
      <c r="C7" s="105" t="s">
        <v>319</v>
      </c>
      <c r="D7" s="89">
        <v>0.6</v>
      </c>
      <c r="E7" s="89">
        <v>0.6</v>
      </c>
      <c r="F7" s="89">
        <v>0.6</v>
      </c>
      <c r="G7" s="89">
        <v>0.6</v>
      </c>
      <c r="H7" s="89">
        <v>0.6</v>
      </c>
      <c r="I7" s="89">
        <v>0.6</v>
      </c>
      <c r="J7" s="89">
        <v>0.6</v>
      </c>
      <c r="K7" s="90">
        <v>0</v>
      </c>
      <c r="L7" s="143">
        <v>5</v>
      </c>
      <c r="M7" s="91">
        <v>2041418</v>
      </c>
      <c r="N7" s="92">
        <v>1224850.8</v>
      </c>
    </row>
    <row r="8" spans="1:14" ht="13.5" customHeight="1" x14ac:dyDescent="0.25">
      <c r="A8" s="75"/>
      <c r="B8" s="126" t="s">
        <v>242</v>
      </c>
      <c r="C8" s="126" t="s">
        <v>243</v>
      </c>
      <c r="D8" s="53">
        <v>0.23</v>
      </c>
      <c r="E8" s="89">
        <v>0.24</v>
      </c>
      <c r="F8" s="89">
        <v>0.23</v>
      </c>
      <c r="G8" s="89">
        <v>0.24</v>
      </c>
      <c r="H8" s="89">
        <v>0.24</v>
      </c>
      <c r="I8" s="89">
        <v>0.23</v>
      </c>
      <c r="J8" s="89">
        <v>0.24</v>
      </c>
      <c r="K8" s="90">
        <v>-4.17</v>
      </c>
      <c r="L8" s="139">
        <v>9</v>
      </c>
      <c r="M8" s="91">
        <v>72995076</v>
      </c>
      <c r="N8" s="92">
        <v>17466167.48</v>
      </c>
    </row>
    <row r="9" spans="1:14" ht="13.5" customHeight="1" x14ac:dyDescent="0.25">
      <c r="A9" s="75"/>
      <c r="B9" s="105" t="s">
        <v>329</v>
      </c>
      <c r="C9" s="105" t="s">
        <v>331</v>
      </c>
      <c r="D9" s="151">
        <v>0.35</v>
      </c>
      <c r="E9" s="89">
        <v>0.35</v>
      </c>
      <c r="F9" s="89">
        <v>0.35</v>
      </c>
      <c r="G9" s="89">
        <v>0.35</v>
      </c>
      <c r="H9" s="89">
        <v>0.35</v>
      </c>
      <c r="I9" s="89">
        <v>0.35</v>
      </c>
      <c r="J9" s="89">
        <v>0.35</v>
      </c>
      <c r="K9" s="90">
        <v>0</v>
      </c>
      <c r="L9" s="143">
        <v>2</v>
      </c>
      <c r="M9" s="91">
        <v>11360</v>
      </c>
      <c r="N9" s="92">
        <v>3976</v>
      </c>
    </row>
    <row r="10" spans="1:14" ht="13.5" customHeight="1" x14ac:dyDescent="0.25">
      <c r="A10" s="75"/>
      <c r="B10" s="105" t="s">
        <v>343</v>
      </c>
      <c r="C10" s="105" t="s">
        <v>344</v>
      </c>
      <c r="D10" s="89">
        <v>0.32</v>
      </c>
      <c r="E10" s="89">
        <v>0.33</v>
      </c>
      <c r="F10" s="89">
        <v>0.32</v>
      </c>
      <c r="G10" s="89">
        <v>0.32</v>
      </c>
      <c r="H10" s="89">
        <v>0.34</v>
      </c>
      <c r="I10" s="89">
        <v>0.33</v>
      </c>
      <c r="J10" s="89">
        <v>0.33</v>
      </c>
      <c r="K10" s="90">
        <v>0</v>
      </c>
      <c r="L10" s="143">
        <v>14</v>
      </c>
      <c r="M10" s="91">
        <v>22688838</v>
      </c>
      <c r="N10" s="92">
        <v>7357316.54</v>
      </c>
    </row>
    <row r="11" spans="1:14" ht="13.5" customHeight="1" x14ac:dyDescent="0.25">
      <c r="A11" s="75"/>
      <c r="B11" s="76" t="s">
        <v>54</v>
      </c>
      <c r="C11" s="76" t="s">
        <v>55</v>
      </c>
      <c r="D11" s="89">
        <v>0.36</v>
      </c>
      <c r="E11" s="89">
        <v>0.36</v>
      </c>
      <c r="F11" s="89">
        <v>0.36</v>
      </c>
      <c r="G11" s="89">
        <v>0.36</v>
      </c>
      <c r="H11" s="89">
        <v>0.35</v>
      </c>
      <c r="I11" s="89">
        <v>0.36</v>
      </c>
      <c r="J11" s="89">
        <v>0.35</v>
      </c>
      <c r="K11" s="90">
        <v>2.86</v>
      </c>
      <c r="L11" s="143">
        <v>4</v>
      </c>
      <c r="M11" s="91">
        <v>14000000</v>
      </c>
      <c r="N11" s="92">
        <v>5040000</v>
      </c>
    </row>
    <row r="12" spans="1:14" ht="13.5" customHeight="1" x14ac:dyDescent="0.25">
      <c r="A12" s="75"/>
      <c r="B12" s="76" t="s">
        <v>108</v>
      </c>
      <c r="C12" s="76" t="s">
        <v>109</v>
      </c>
      <c r="D12" s="53">
        <v>0.09</v>
      </c>
      <c r="E12" s="89">
        <v>0.09</v>
      </c>
      <c r="F12" s="89">
        <v>0.09</v>
      </c>
      <c r="G12" s="89">
        <v>0.09</v>
      </c>
      <c r="H12" s="89">
        <v>0.09</v>
      </c>
      <c r="I12" s="89">
        <v>0.09</v>
      </c>
      <c r="J12" s="89">
        <v>0.08</v>
      </c>
      <c r="K12" s="90">
        <v>12.5</v>
      </c>
      <c r="L12" s="139">
        <v>1</v>
      </c>
      <c r="M12" s="91">
        <v>1000</v>
      </c>
      <c r="N12" s="92">
        <v>90</v>
      </c>
    </row>
    <row r="13" spans="1:14" ht="13.5" customHeight="1" x14ac:dyDescent="0.25">
      <c r="A13" s="75"/>
      <c r="B13" s="76" t="s">
        <v>189</v>
      </c>
      <c r="C13" s="76" t="s">
        <v>190</v>
      </c>
      <c r="D13" s="89">
        <v>0.16</v>
      </c>
      <c r="E13" s="89">
        <v>0.16</v>
      </c>
      <c r="F13" s="89">
        <v>0.16</v>
      </c>
      <c r="G13" s="89">
        <v>0.16</v>
      </c>
      <c r="H13" s="89">
        <v>0.15</v>
      </c>
      <c r="I13" s="89">
        <v>0.16</v>
      </c>
      <c r="J13" s="89">
        <v>0.16</v>
      </c>
      <c r="K13" s="90">
        <v>0</v>
      </c>
      <c r="L13" s="143">
        <v>4</v>
      </c>
      <c r="M13" s="91">
        <v>186381</v>
      </c>
      <c r="N13" s="92">
        <v>29820.959999999999</v>
      </c>
    </row>
    <row r="14" spans="1:14" ht="13.5" customHeight="1" x14ac:dyDescent="0.25">
      <c r="A14" s="75"/>
      <c r="B14" s="76" t="s">
        <v>201</v>
      </c>
      <c r="C14" s="76" t="s">
        <v>202</v>
      </c>
      <c r="D14" s="77">
        <v>2.15</v>
      </c>
      <c r="E14" s="89">
        <v>2.15</v>
      </c>
      <c r="F14" s="89">
        <v>2.12</v>
      </c>
      <c r="G14" s="89">
        <v>2.13</v>
      </c>
      <c r="H14" s="89">
        <v>2.16</v>
      </c>
      <c r="I14" s="89">
        <v>2.12</v>
      </c>
      <c r="J14" s="89">
        <v>2.15</v>
      </c>
      <c r="K14" s="90">
        <v>-1.4</v>
      </c>
      <c r="L14" s="99">
        <v>145</v>
      </c>
      <c r="M14" s="91">
        <v>105781665</v>
      </c>
      <c r="N14" s="92">
        <v>225064187.34999999</v>
      </c>
    </row>
    <row r="15" spans="1:14" ht="13.5" customHeight="1" x14ac:dyDescent="0.25">
      <c r="A15" s="75"/>
      <c r="B15" s="105" t="s">
        <v>220</v>
      </c>
      <c r="C15" s="105" t="s">
        <v>221</v>
      </c>
      <c r="D15" s="77">
        <v>4</v>
      </c>
      <c r="E15" s="89">
        <v>4.0199999999999996</v>
      </c>
      <c r="F15" s="89">
        <v>3.98</v>
      </c>
      <c r="G15" s="89">
        <v>4</v>
      </c>
      <c r="H15" s="89">
        <v>4.01</v>
      </c>
      <c r="I15" s="89">
        <v>3.99</v>
      </c>
      <c r="J15" s="89">
        <v>4</v>
      </c>
      <c r="K15" s="90">
        <v>-0.25</v>
      </c>
      <c r="L15" s="99">
        <v>98</v>
      </c>
      <c r="M15" s="91">
        <v>45756341</v>
      </c>
      <c r="N15" s="92">
        <v>182946643.00999999</v>
      </c>
    </row>
    <row r="16" spans="1:14" ht="13.5" customHeight="1" x14ac:dyDescent="0.25">
      <c r="A16" s="75"/>
      <c r="B16" s="76" t="s">
        <v>36</v>
      </c>
      <c r="C16" s="76" t="s">
        <v>90</v>
      </c>
      <c r="D16" s="77">
        <v>0.22</v>
      </c>
      <c r="E16" s="89">
        <v>0.23</v>
      </c>
      <c r="F16" s="89">
        <v>0.22</v>
      </c>
      <c r="G16" s="89">
        <v>0.22</v>
      </c>
      <c r="H16" s="89">
        <v>0.23</v>
      </c>
      <c r="I16" s="89">
        <v>0.23</v>
      </c>
      <c r="J16" s="89">
        <v>0.23</v>
      </c>
      <c r="K16" s="90">
        <v>0</v>
      </c>
      <c r="L16" s="99">
        <v>131</v>
      </c>
      <c r="M16" s="91">
        <v>233963591</v>
      </c>
      <c r="N16" s="92">
        <v>51551570.020000003</v>
      </c>
    </row>
    <row r="17" spans="1:14" ht="13.5" customHeight="1" x14ac:dyDescent="0.25">
      <c r="A17" s="75"/>
      <c r="B17" s="76" t="s">
        <v>56</v>
      </c>
      <c r="C17" s="76" t="s">
        <v>57</v>
      </c>
      <c r="D17" s="89">
        <v>0.84</v>
      </c>
      <c r="E17" s="89">
        <v>0.84</v>
      </c>
      <c r="F17" s="89">
        <v>0.84</v>
      </c>
      <c r="G17" s="89">
        <v>0.84</v>
      </c>
      <c r="H17" s="89">
        <v>0.85</v>
      </c>
      <c r="I17" s="89">
        <v>0.84</v>
      </c>
      <c r="J17" s="89">
        <v>0.85</v>
      </c>
      <c r="K17" s="90">
        <v>-1.18</v>
      </c>
      <c r="L17" s="143">
        <v>2</v>
      </c>
      <c r="M17" s="91">
        <v>7691</v>
      </c>
      <c r="N17" s="92">
        <v>6460.44</v>
      </c>
    </row>
    <row r="18" spans="1:14" ht="13.5" customHeight="1" x14ac:dyDescent="0.25">
      <c r="A18" s="75"/>
      <c r="B18" s="245" t="s">
        <v>58</v>
      </c>
      <c r="C18" s="246"/>
      <c r="D18" s="95"/>
      <c r="E18" s="95"/>
      <c r="F18" s="95"/>
      <c r="G18" s="95"/>
      <c r="H18" s="95"/>
      <c r="I18" s="95"/>
      <c r="J18" s="95"/>
      <c r="K18" s="95"/>
      <c r="L18" s="78">
        <f>SUM(L4:L17)</f>
        <v>490</v>
      </c>
      <c r="M18" s="78">
        <f>SUM(M4:M17)</f>
        <v>517019731</v>
      </c>
      <c r="N18" s="78">
        <f>SUM(N4:N17)</f>
        <v>541375342.07000005</v>
      </c>
    </row>
    <row r="19" spans="1:14" ht="13.5" customHeight="1" x14ac:dyDescent="0.25">
      <c r="A19" s="75"/>
      <c r="B19" s="227" t="s">
        <v>59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8"/>
    </row>
    <row r="20" spans="1:14" ht="13.5" customHeight="1" x14ac:dyDescent="0.25">
      <c r="A20" s="75"/>
      <c r="B20" s="76" t="s">
        <v>230</v>
      </c>
      <c r="C20" s="76" t="s">
        <v>231</v>
      </c>
      <c r="D20" s="77">
        <v>16.079999999999998</v>
      </c>
      <c r="E20" s="89">
        <v>16.079999999999998</v>
      </c>
      <c r="F20" s="89">
        <v>16.05</v>
      </c>
      <c r="G20" s="89">
        <v>16.059999999999999</v>
      </c>
      <c r="H20" s="89">
        <v>16.13</v>
      </c>
      <c r="I20" s="89">
        <v>16.05</v>
      </c>
      <c r="J20" s="89">
        <v>16.079999999999998</v>
      </c>
      <c r="K20" s="90">
        <v>-0.19</v>
      </c>
      <c r="L20" s="99">
        <v>129</v>
      </c>
      <c r="M20" s="91">
        <v>6297020</v>
      </c>
      <c r="N20" s="92">
        <v>101155431.67</v>
      </c>
    </row>
    <row r="21" spans="1:14" ht="13.5" customHeight="1" x14ac:dyDescent="0.25">
      <c r="A21" s="75"/>
      <c r="B21" s="76" t="s">
        <v>60</v>
      </c>
      <c r="C21" s="76" t="s">
        <v>61</v>
      </c>
      <c r="D21" s="77">
        <v>4.63</v>
      </c>
      <c r="E21" s="89">
        <v>4.6399999999999997</v>
      </c>
      <c r="F21" s="89">
        <v>4.6100000000000003</v>
      </c>
      <c r="G21" s="89">
        <v>4.62</v>
      </c>
      <c r="H21" s="89">
        <v>4.5999999999999996</v>
      </c>
      <c r="I21" s="89">
        <v>4.63</v>
      </c>
      <c r="J21" s="89">
        <v>4.6399999999999997</v>
      </c>
      <c r="K21" s="90">
        <v>-0.22</v>
      </c>
      <c r="L21" s="99">
        <v>26</v>
      </c>
      <c r="M21" s="91">
        <v>177098</v>
      </c>
      <c r="N21" s="92">
        <v>818991.32</v>
      </c>
    </row>
    <row r="22" spans="1:14" ht="13.5" customHeight="1" x14ac:dyDescent="0.25">
      <c r="A22" s="75"/>
      <c r="B22" s="229" t="s">
        <v>62</v>
      </c>
      <c r="C22" s="230"/>
      <c r="D22" s="95"/>
      <c r="E22" s="95"/>
      <c r="F22" s="95"/>
      <c r="G22" s="95"/>
      <c r="H22" s="95"/>
      <c r="I22" s="95"/>
      <c r="J22" s="95"/>
      <c r="K22" s="95"/>
      <c r="L22" s="78">
        <f>SUM(L20:L21)</f>
        <v>155</v>
      </c>
      <c r="M22" s="78">
        <f>SUM(M20:M21)</f>
        <v>6474118</v>
      </c>
      <c r="N22" s="78">
        <f>SUM(N20:N21)</f>
        <v>101974422.98999999</v>
      </c>
    </row>
    <row r="23" spans="1:14" ht="13.5" customHeight="1" x14ac:dyDescent="0.25">
      <c r="A23" s="75"/>
      <c r="B23" s="227" t="s">
        <v>63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8"/>
    </row>
    <row r="24" spans="1:14" ht="13.5" customHeight="1" x14ac:dyDescent="0.25">
      <c r="A24" s="75"/>
      <c r="B24" s="76" t="s">
        <v>204</v>
      </c>
      <c r="C24" s="76" t="s">
        <v>203</v>
      </c>
      <c r="D24" s="77">
        <v>0.87</v>
      </c>
      <c r="E24" s="89">
        <v>0.87</v>
      </c>
      <c r="F24" s="89">
        <v>0.87</v>
      </c>
      <c r="G24" s="89">
        <v>0.87</v>
      </c>
      <c r="H24" s="89">
        <v>0.86</v>
      </c>
      <c r="I24" s="89">
        <v>0.87</v>
      </c>
      <c r="J24" s="89">
        <v>0.86</v>
      </c>
      <c r="K24" s="90">
        <v>1.1599999999999999</v>
      </c>
      <c r="L24" s="99">
        <v>2</v>
      </c>
      <c r="M24" s="91">
        <v>139923</v>
      </c>
      <c r="N24" s="92">
        <v>121733.01</v>
      </c>
    </row>
    <row r="25" spans="1:14" ht="13.5" customHeight="1" x14ac:dyDescent="0.25">
      <c r="A25" s="75"/>
      <c r="B25" s="229" t="s">
        <v>278</v>
      </c>
      <c r="C25" s="230"/>
      <c r="D25" s="95"/>
      <c r="E25" s="95"/>
      <c r="F25" s="95"/>
      <c r="G25" s="95"/>
      <c r="H25" s="95"/>
      <c r="I25" s="95"/>
      <c r="J25" s="95"/>
      <c r="K25" s="95"/>
      <c r="L25" s="78">
        <f>SUM(L24:L24)</f>
        <v>2</v>
      </c>
      <c r="M25" s="78">
        <f>SUM(M24:M24)</f>
        <v>139923</v>
      </c>
      <c r="N25" s="78">
        <f>SUM(N24:N24)</f>
        <v>121733.01</v>
      </c>
    </row>
    <row r="26" spans="1:14" ht="13.5" customHeight="1" x14ac:dyDescent="0.25">
      <c r="A26" s="75"/>
      <c r="B26" s="227" t="s">
        <v>64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8"/>
    </row>
    <row r="27" spans="1:14" ht="13.5" customHeight="1" x14ac:dyDescent="0.25">
      <c r="A27" s="75"/>
      <c r="B27" s="76" t="s">
        <v>65</v>
      </c>
      <c r="C27" s="76" t="s">
        <v>66</v>
      </c>
      <c r="D27" s="77">
        <v>21.74</v>
      </c>
      <c r="E27" s="89">
        <v>22.2</v>
      </c>
      <c r="F27" s="89">
        <v>21.74</v>
      </c>
      <c r="G27" s="89">
        <v>22.02</v>
      </c>
      <c r="H27" s="89">
        <v>21.75</v>
      </c>
      <c r="I27" s="89">
        <v>22</v>
      </c>
      <c r="J27" s="89">
        <v>21.74</v>
      </c>
      <c r="K27" s="90">
        <v>1.2</v>
      </c>
      <c r="L27" s="99">
        <v>21</v>
      </c>
      <c r="M27" s="91">
        <v>596861</v>
      </c>
      <c r="N27" s="92">
        <v>13144074.1</v>
      </c>
    </row>
    <row r="28" spans="1:14" ht="13.5" customHeight="1" x14ac:dyDescent="0.25">
      <c r="A28" s="75"/>
      <c r="B28" s="76" t="s">
        <v>70</v>
      </c>
      <c r="C28" s="76" t="s">
        <v>71</v>
      </c>
      <c r="D28" s="89">
        <v>3.53</v>
      </c>
      <c r="E28" s="89">
        <v>3.55</v>
      </c>
      <c r="F28" s="89">
        <v>3.4</v>
      </c>
      <c r="G28" s="89">
        <v>3.46</v>
      </c>
      <c r="H28" s="89">
        <v>3.6</v>
      </c>
      <c r="I28" s="113">
        <v>3.4</v>
      </c>
      <c r="J28" s="113">
        <v>3.55</v>
      </c>
      <c r="K28" s="114">
        <v>-4.2300000000000004</v>
      </c>
      <c r="L28" s="118">
        <v>106</v>
      </c>
      <c r="M28" s="115">
        <v>18520496</v>
      </c>
      <c r="N28" s="116">
        <v>64052481.82</v>
      </c>
    </row>
    <row r="29" spans="1:14" ht="13.5" customHeight="1" x14ac:dyDescent="0.25">
      <c r="A29" s="75"/>
      <c r="B29" s="233" t="s">
        <v>74</v>
      </c>
      <c r="C29" s="234"/>
      <c r="D29" s="95"/>
      <c r="E29" s="95"/>
      <c r="F29" s="95"/>
      <c r="G29" s="95"/>
      <c r="H29" s="95"/>
      <c r="I29" s="95"/>
      <c r="J29" s="95"/>
      <c r="K29" s="95"/>
      <c r="L29" s="78">
        <f>SUM(L27:L28)</f>
        <v>127</v>
      </c>
      <c r="M29" s="78">
        <f>SUM(M27:M28)</f>
        <v>19117357</v>
      </c>
      <c r="N29" s="78">
        <f>SUM(N27:N28)</f>
        <v>77196555.920000002</v>
      </c>
    </row>
    <row r="30" spans="1:14" ht="13.5" customHeight="1" x14ac:dyDescent="0.25">
      <c r="B30" s="227" t="s">
        <v>75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8"/>
    </row>
    <row r="31" spans="1:14" ht="13.5" customHeight="1" x14ac:dyDescent="0.25">
      <c r="B31" s="76" t="s">
        <v>279</v>
      </c>
      <c r="C31" s="76" t="s">
        <v>280</v>
      </c>
      <c r="D31" s="89">
        <v>6.28</v>
      </c>
      <c r="E31" s="89">
        <v>6.32</v>
      </c>
      <c r="F31" s="89">
        <v>6.25</v>
      </c>
      <c r="G31" s="89">
        <v>6.27</v>
      </c>
      <c r="H31" s="89">
        <v>6.28</v>
      </c>
      <c r="I31" s="113">
        <v>6.25</v>
      </c>
      <c r="J31" s="113">
        <v>6.28</v>
      </c>
      <c r="K31" s="114">
        <v>-0.48</v>
      </c>
      <c r="L31" s="118">
        <v>126</v>
      </c>
      <c r="M31" s="115">
        <v>7500647</v>
      </c>
      <c r="N31" s="116">
        <v>47034791.799999997</v>
      </c>
    </row>
    <row r="32" spans="1:14" ht="13.5" customHeight="1" x14ac:dyDescent="0.25">
      <c r="B32" s="76" t="s">
        <v>261</v>
      </c>
      <c r="C32" s="76" t="s">
        <v>262</v>
      </c>
      <c r="D32" s="53">
        <v>2.25</v>
      </c>
      <c r="E32" s="89">
        <v>2.25</v>
      </c>
      <c r="F32" s="89">
        <v>2.11</v>
      </c>
      <c r="G32" s="89">
        <v>2.11</v>
      </c>
      <c r="H32" s="89">
        <v>2.25</v>
      </c>
      <c r="I32" s="89">
        <v>2.11</v>
      </c>
      <c r="J32" s="89">
        <v>2.25</v>
      </c>
      <c r="K32" s="90">
        <v>-6.22</v>
      </c>
      <c r="L32" s="143">
        <v>5</v>
      </c>
      <c r="M32" s="91">
        <v>191000</v>
      </c>
      <c r="N32" s="92">
        <v>403150</v>
      </c>
    </row>
    <row r="33" spans="1:14" ht="13.5" customHeight="1" x14ac:dyDescent="0.25">
      <c r="B33" s="76" t="s">
        <v>227</v>
      </c>
      <c r="C33" s="76" t="s">
        <v>228</v>
      </c>
      <c r="D33" s="89">
        <v>24.12</v>
      </c>
      <c r="E33" s="89">
        <v>25</v>
      </c>
      <c r="F33" s="89">
        <v>23.99</v>
      </c>
      <c r="G33" s="89">
        <v>24.14</v>
      </c>
      <c r="H33" s="89">
        <v>23.99</v>
      </c>
      <c r="I33" s="113">
        <v>25</v>
      </c>
      <c r="J33" s="113">
        <v>23.99</v>
      </c>
      <c r="K33" s="114">
        <v>4.21</v>
      </c>
      <c r="L33" s="118">
        <v>7</v>
      </c>
      <c r="M33" s="115">
        <v>103971</v>
      </c>
      <c r="N33" s="116">
        <v>2510197.17</v>
      </c>
    </row>
    <row r="34" spans="1:14" ht="13.5" customHeight="1" x14ac:dyDescent="0.25">
      <c r="B34" s="76" t="s">
        <v>287</v>
      </c>
      <c r="C34" s="76" t="s">
        <v>288</v>
      </c>
      <c r="D34" s="89">
        <v>2.2999999999999998</v>
      </c>
      <c r="E34" s="89">
        <v>2.31</v>
      </c>
      <c r="F34" s="89">
        <v>2.29</v>
      </c>
      <c r="G34" s="89">
        <v>2.2999999999999998</v>
      </c>
      <c r="H34" s="89">
        <v>2.2999999999999998</v>
      </c>
      <c r="I34" s="113">
        <v>2.29</v>
      </c>
      <c r="J34" s="113">
        <v>2.2999999999999998</v>
      </c>
      <c r="K34" s="114">
        <v>-0.43</v>
      </c>
      <c r="L34" s="118">
        <v>16</v>
      </c>
      <c r="M34" s="115">
        <v>3115879</v>
      </c>
      <c r="N34" s="116">
        <v>7160367.5899999999</v>
      </c>
    </row>
    <row r="35" spans="1:14" ht="13.5" customHeight="1" x14ac:dyDescent="0.25">
      <c r="B35" s="76" t="s">
        <v>112</v>
      </c>
      <c r="C35" s="76" t="s">
        <v>113</v>
      </c>
      <c r="D35" s="146">
        <v>2</v>
      </c>
      <c r="E35" s="89">
        <v>2</v>
      </c>
      <c r="F35" s="89">
        <v>2</v>
      </c>
      <c r="G35" s="89">
        <v>2</v>
      </c>
      <c r="H35" s="89">
        <v>1.9</v>
      </c>
      <c r="I35" s="89">
        <v>2</v>
      </c>
      <c r="J35" s="89">
        <v>1.9</v>
      </c>
      <c r="K35" s="90">
        <v>5.26</v>
      </c>
      <c r="L35" s="143">
        <v>2</v>
      </c>
      <c r="M35" s="91">
        <v>872</v>
      </c>
      <c r="N35" s="92">
        <v>1744</v>
      </c>
    </row>
    <row r="36" spans="1:14" ht="13.5" customHeight="1" x14ac:dyDescent="0.25">
      <c r="B36" s="76" t="s">
        <v>78</v>
      </c>
      <c r="C36" s="76" t="s">
        <v>79</v>
      </c>
      <c r="D36" s="89">
        <v>7.2</v>
      </c>
      <c r="E36" s="89">
        <v>7.2</v>
      </c>
      <c r="F36" s="89">
        <v>6.71</v>
      </c>
      <c r="G36" s="89">
        <v>6.74</v>
      </c>
      <c r="H36" s="89">
        <v>7.18</v>
      </c>
      <c r="I36" s="113">
        <v>7.2</v>
      </c>
      <c r="J36" s="113">
        <v>7.2</v>
      </c>
      <c r="K36" s="114">
        <v>0</v>
      </c>
      <c r="L36" s="118">
        <v>24</v>
      </c>
      <c r="M36" s="115">
        <v>10725332</v>
      </c>
      <c r="N36" s="116">
        <v>72286906.840000004</v>
      </c>
    </row>
    <row r="37" spans="1:14" ht="13.5" customHeight="1" x14ac:dyDescent="0.25">
      <c r="A37" s="75"/>
      <c r="B37" s="229" t="s">
        <v>80</v>
      </c>
      <c r="C37" s="230"/>
      <c r="D37" s="95"/>
      <c r="E37" s="95"/>
      <c r="F37" s="95"/>
      <c r="G37" s="95"/>
      <c r="H37" s="95"/>
      <c r="I37" s="95"/>
      <c r="J37" s="95"/>
      <c r="K37" s="95"/>
      <c r="L37" s="78">
        <f>SUM(L31:L36)</f>
        <v>180</v>
      </c>
      <c r="M37" s="78">
        <f>SUM(M31:M36)</f>
        <v>21637701</v>
      </c>
      <c r="N37" s="78">
        <f>SUM(N31:N36)</f>
        <v>129397157.40000001</v>
      </c>
    </row>
    <row r="38" spans="1:14" ht="13.5" customHeight="1" x14ac:dyDescent="0.25">
      <c r="A38" s="75"/>
      <c r="B38" s="241" t="s">
        <v>81</v>
      </c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3.5" customHeight="1" x14ac:dyDescent="0.25">
      <c r="A39" s="75"/>
      <c r="B39" s="105" t="s">
        <v>292</v>
      </c>
      <c r="C39" s="105" t="s">
        <v>293</v>
      </c>
      <c r="D39" s="89">
        <v>9</v>
      </c>
      <c r="E39" s="89">
        <v>9</v>
      </c>
      <c r="F39" s="89">
        <v>9</v>
      </c>
      <c r="G39" s="89">
        <v>9</v>
      </c>
      <c r="H39" s="89">
        <v>9</v>
      </c>
      <c r="I39" s="113">
        <v>9</v>
      </c>
      <c r="J39" s="113">
        <v>9</v>
      </c>
      <c r="K39" s="114">
        <v>0</v>
      </c>
      <c r="L39" s="118">
        <v>19</v>
      </c>
      <c r="M39" s="115">
        <v>1561074</v>
      </c>
      <c r="N39" s="116">
        <v>14049666</v>
      </c>
    </row>
    <row r="40" spans="1:14" ht="13.5" customHeight="1" x14ac:dyDescent="0.25">
      <c r="A40" s="75"/>
      <c r="B40" s="105" t="s">
        <v>276</v>
      </c>
      <c r="C40" s="105" t="s">
        <v>277</v>
      </c>
      <c r="D40" s="89">
        <v>66.5</v>
      </c>
      <c r="E40" s="89">
        <v>66.5</v>
      </c>
      <c r="F40" s="89">
        <v>66.5</v>
      </c>
      <c r="G40" s="89">
        <v>66.5</v>
      </c>
      <c r="H40" s="89">
        <v>66.5</v>
      </c>
      <c r="I40" s="113">
        <v>66.5</v>
      </c>
      <c r="J40" s="113">
        <v>66.5</v>
      </c>
      <c r="K40" s="114">
        <v>0</v>
      </c>
      <c r="L40" s="118">
        <v>1</v>
      </c>
      <c r="M40" s="115">
        <v>9532</v>
      </c>
      <c r="N40" s="116">
        <v>633878</v>
      </c>
    </row>
    <row r="41" spans="1:14" ht="13.5" customHeight="1" x14ac:dyDescent="0.25">
      <c r="A41" s="75"/>
      <c r="B41" s="105" t="s">
        <v>246</v>
      </c>
      <c r="C41" s="105" t="s">
        <v>247</v>
      </c>
      <c r="D41" s="89">
        <v>9.5</v>
      </c>
      <c r="E41" s="89">
        <v>9.5</v>
      </c>
      <c r="F41" s="89">
        <v>9.5</v>
      </c>
      <c r="G41" s="89">
        <v>9.5</v>
      </c>
      <c r="H41" s="89">
        <v>9</v>
      </c>
      <c r="I41" s="113">
        <v>9.5</v>
      </c>
      <c r="J41" s="113">
        <v>9</v>
      </c>
      <c r="K41" s="114">
        <v>5.56</v>
      </c>
      <c r="L41" s="118">
        <v>1</v>
      </c>
      <c r="M41" s="115">
        <v>10000</v>
      </c>
      <c r="N41" s="116">
        <v>95000</v>
      </c>
    </row>
    <row r="42" spans="1:14" ht="13.5" customHeight="1" x14ac:dyDescent="0.25">
      <c r="A42" s="75"/>
      <c r="B42" s="229" t="s">
        <v>83</v>
      </c>
      <c r="C42" s="230"/>
      <c r="D42" s="235"/>
      <c r="E42" s="236"/>
      <c r="F42" s="236"/>
      <c r="G42" s="236"/>
      <c r="H42" s="236"/>
      <c r="I42" s="236"/>
      <c r="J42" s="236"/>
      <c r="K42" s="237"/>
      <c r="L42" s="78">
        <f>SUM(L39:L41)</f>
        <v>21</v>
      </c>
      <c r="M42" s="78">
        <f>SUM(M39:M41)</f>
        <v>1580606</v>
      </c>
      <c r="N42" s="78">
        <f>SUM(N39:N41)</f>
        <v>14778544</v>
      </c>
    </row>
    <row r="43" spans="1:14" ht="13.5" customHeight="1" x14ac:dyDescent="0.25">
      <c r="A43" s="75"/>
      <c r="B43" s="241" t="s">
        <v>84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3.5" customHeight="1" x14ac:dyDescent="0.25">
      <c r="A44" s="75"/>
      <c r="B44" s="76" t="s">
        <v>232</v>
      </c>
      <c r="C44" s="76" t="s">
        <v>233</v>
      </c>
      <c r="D44" s="89">
        <v>7.7</v>
      </c>
      <c r="E44" s="89">
        <v>7.7</v>
      </c>
      <c r="F44" s="89">
        <v>7.7</v>
      </c>
      <c r="G44" s="89">
        <v>7.7</v>
      </c>
      <c r="H44" s="89">
        <v>7.64</v>
      </c>
      <c r="I44" s="113">
        <v>7.7</v>
      </c>
      <c r="J44" s="113">
        <v>7.65</v>
      </c>
      <c r="K44" s="114">
        <v>0.65</v>
      </c>
      <c r="L44" s="118">
        <v>3</v>
      </c>
      <c r="M44" s="115">
        <v>9323</v>
      </c>
      <c r="N44" s="116">
        <v>71787.100000000006</v>
      </c>
    </row>
    <row r="45" spans="1:14" ht="13.5" customHeight="1" x14ac:dyDescent="0.25">
      <c r="A45" s="75"/>
      <c r="B45" s="76" t="s">
        <v>114</v>
      </c>
      <c r="C45" s="76" t="s">
        <v>115</v>
      </c>
      <c r="D45" s="53">
        <v>0.36</v>
      </c>
      <c r="E45" s="89">
        <v>0.41</v>
      </c>
      <c r="F45" s="89">
        <v>0.36</v>
      </c>
      <c r="G45" s="89">
        <v>0.38</v>
      </c>
      <c r="H45" s="89">
        <v>0.39</v>
      </c>
      <c r="I45" s="113">
        <v>0.36</v>
      </c>
      <c r="J45" s="113">
        <v>0.34</v>
      </c>
      <c r="K45" s="114">
        <v>5.88</v>
      </c>
      <c r="L45" s="118">
        <v>4</v>
      </c>
      <c r="M45" s="115">
        <v>12985</v>
      </c>
      <c r="N45" s="116">
        <v>4899.6000000000004</v>
      </c>
    </row>
    <row r="46" spans="1:14" ht="13.5" customHeight="1" x14ac:dyDescent="0.25">
      <c r="A46" s="75"/>
      <c r="B46" s="229" t="s">
        <v>289</v>
      </c>
      <c r="C46" s="230"/>
      <c r="D46" s="81"/>
      <c r="E46" s="81"/>
      <c r="F46" s="81"/>
      <c r="G46" s="81"/>
      <c r="H46" s="81"/>
      <c r="I46" s="81"/>
      <c r="J46" s="81"/>
      <c r="K46" s="81"/>
      <c r="L46" s="92">
        <f>SUM(L44:L45)</f>
        <v>7</v>
      </c>
      <c r="M46" s="92">
        <f>SUM(M44:M45)</f>
        <v>22308</v>
      </c>
      <c r="N46" s="92">
        <f>SUM(N44:N45)</f>
        <v>76686.700000000012</v>
      </c>
    </row>
    <row r="47" spans="1:14" ht="13.5" customHeight="1" x14ac:dyDescent="0.25">
      <c r="A47" s="75"/>
      <c r="B47" s="231" t="s">
        <v>85</v>
      </c>
      <c r="C47" s="232"/>
      <c r="D47" s="79"/>
      <c r="E47" s="79"/>
      <c r="F47" s="79"/>
      <c r="G47" s="79"/>
      <c r="H47" s="79"/>
      <c r="I47" s="79"/>
      <c r="J47" s="79"/>
      <c r="K47" s="79"/>
      <c r="L47" s="80">
        <f>L46+L42+L37+L29+L25+L22+L18</f>
        <v>982</v>
      </c>
      <c r="M47" s="80">
        <f>M46+M42+M37+M29+M25+M22+M18</f>
        <v>565991744</v>
      </c>
      <c r="N47" s="80">
        <f>N46+N42+N37+N29+N25+N22+N18</f>
        <v>864920442.09000003</v>
      </c>
    </row>
    <row r="48" spans="1:14" ht="15.75" customHeight="1" x14ac:dyDescent="0.25">
      <c r="A48" s="75"/>
      <c r="B48" s="226" t="s">
        <v>340</v>
      </c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</row>
    <row r="49" spans="1:14" ht="24" customHeight="1" x14ac:dyDescent="0.25">
      <c r="A49" s="75"/>
      <c r="B49" s="119" t="s">
        <v>41</v>
      </c>
      <c r="C49" s="120" t="s">
        <v>42</v>
      </c>
      <c r="D49" s="120" t="s">
        <v>43</v>
      </c>
      <c r="E49" s="120" t="s">
        <v>44</v>
      </c>
      <c r="F49" s="120" t="s">
        <v>45</v>
      </c>
      <c r="G49" s="120" t="s">
        <v>46</v>
      </c>
      <c r="H49" s="120" t="s">
        <v>47</v>
      </c>
      <c r="I49" s="120" t="s">
        <v>48</v>
      </c>
      <c r="J49" s="121" t="s">
        <v>49</v>
      </c>
      <c r="K49" s="122" t="s">
        <v>32</v>
      </c>
      <c r="L49" s="123" t="s">
        <v>50</v>
      </c>
      <c r="M49" s="123" t="s">
        <v>51</v>
      </c>
      <c r="N49" s="120" t="s">
        <v>52</v>
      </c>
    </row>
    <row r="50" spans="1:14" ht="14.45" customHeight="1" x14ac:dyDescent="0.25">
      <c r="A50" s="75"/>
      <c r="B50" s="227" t="s">
        <v>53</v>
      </c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8"/>
    </row>
    <row r="51" spans="1:14" ht="14.45" customHeight="1" x14ac:dyDescent="0.25">
      <c r="A51" s="75"/>
      <c r="B51" s="76" t="s">
        <v>249</v>
      </c>
      <c r="C51" s="76" t="s">
        <v>250</v>
      </c>
      <c r="D51" s="146">
        <v>0.2</v>
      </c>
      <c r="E51" s="89">
        <v>0.2</v>
      </c>
      <c r="F51" s="89">
        <v>0.2</v>
      </c>
      <c r="G51" s="89">
        <v>0.2</v>
      </c>
      <c r="H51" s="89">
        <v>0.2</v>
      </c>
      <c r="I51" s="113">
        <v>0.2</v>
      </c>
      <c r="J51" s="113">
        <v>0.2</v>
      </c>
      <c r="K51" s="114">
        <v>0</v>
      </c>
      <c r="L51" s="118">
        <v>8</v>
      </c>
      <c r="M51" s="115">
        <v>917847783</v>
      </c>
      <c r="N51" s="116">
        <v>183569556.59999999</v>
      </c>
    </row>
    <row r="52" spans="1:14" ht="14.45" customHeight="1" x14ac:dyDescent="0.25">
      <c r="A52" s="75"/>
      <c r="B52" s="245" t="s">
        <v>58</v>
      </c>
      <c r="C52" s="246"/>
      <c r="D52" s="235"/>
      <c r="E52" s="236"/>
      <c r="F52" s="236"/>
      <c r="G52" s="236"/>
      <c r="H52" s="236"/>
      <c r="I52" s="236"/>
      <c r="J52" s="236"/>
      <c r="K52" s="237"/>
      <c r="L52" s="78">
        <f>SUM(L51)</f>
        <v>8</v>
      </c>
      <c r="M52" s="78">
        <f>SUM(M51)</f>
        <v>917847783</v>
      </c>
      <c r="N52" s="78">
        <f>SUM(N51)</f>
        <v>183569556.59999999</v>
      </c>
    </row>
    <row r="53" spans="1:14" ht="12.95" customHeight="1" x14ac:dyDescent="0.25">
      <c r="A53" s="75"/>
      <c r="B53" s="227" t="s">
        <v>63</v>
      </c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8"/>
    </row>
    <row r="54" spans="1:14" ht="12.95" customHeight="1" x14ac:dyDescent="0.25">
      <c r="A54" s="75"/>
      <c r="B54" s="52" t="s">
        <v>306</v>
      </c>
      <c r="C54" s="52" t="s">
        <v>307</v>
      </c>
      <c r="D54" s="89">
        <v>4.79</v>
      </c>
      <c r="E54" s="146">
        <v>4.79</v>
      </c>
      <c r="F54" s="146">
        <v>4.32</v>
      </c>
      <c r="G54" s="146">
        <v>4.3499999999999996</v>
      </c>
      <c r="H54" s="146">
        <v>4.8</v>
      </c>
      <c r="I54" s="146">
        <v>4.32</v>
      </c>
      <c r="J54" s="146">
        <v>4.79</v>
      </c>
      <c r="K54" s="147">
        <v>-9.81</v>
      </c>
      <c r="L54" s="143">
        <v>16</v>
      </c>
      <c r="M54" s="144">
        <v>60358</v>
      </c>
      <c r="N54" s="145">
        <v>262807.82</v>
      </c>
    </row>
    <row r="55" spans="1:14" ht="12.95" customHeight="1" x14ac:dyDescent="0.25">
      <c r="A55" s="75"/>
      <c r="B55" s="229" t="s">
        <v>278</v>
      </c>
      <c r="C55" s="230"/>
      <c r="D55" s="81"/>
      <c r="E55" s="81"/>
      <c r="F55" s="81"/>
      <c r="G55" s="81"/>
      <c r="H55" s="81"/>
      <c r="I55" s="81"/>
      <c r="J55" s="81"/>
      <c r="K55" s="81"/>
      <c r="L55" s="78">
        <f>SUM(L54)</f>
        <v>16</v>
      </c>
      <c r="M55" s="78">
        <f>SUM(M54)</f>
        <v>60358</v>
      </c>
      <c r="N55" s="78">
        <f>SUM(N54)</f>
        <v>262807.82</v>
      </c>
    </row>
    <row r="56" spans="1:14" ht="12.95" customHeight="1" x14ac:dyDescent="0.25">
      <c r="A56" s="75"/>
      <c r="B56" s="227" t="s">
        <v>64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8"/>
    </row>
    <row r="57" spans="1:14" ht="12.95" customHeight="1" x14ac:dyDescent="0.25">
      <c r="A57" s="75"/>
      <c r="B57" s="49" t="s">
        <v>128</v>
      </c>
      <c r="C57" s="49" t="s">
        <v>129</v>
      </c>
      <c r="D57" s="89">
        <v>1.65</v>
      </c>
      <c r="E57" s="146">
        <v>1.65</v>
      </c>
      <c r="F57" s="146">
        <v>1.65</v>
      </c>
      <c r="G57" s="146">
        <v>1.65</v>
      </c>
      <c r="H57" s="146">
        <v>1.65</v>
      </c>
      <c r="I57" s="146">
        <v>1.65</v>
      </c>
      <c r="J57" s="146">
        <v>1.65</v>
      </c>
      <c r="K57" s="147">
        <v>0</v>
      </c>
      <c r="L57" s="143">
        <v>6</v>
      </c>
      <c r="M57" s="144">
        <v>17061</v>
      </c>
      <c r="N57" s="145">
        <v>28150.65</v>
      </c>
    </row>
    <row r="58" spans="1:14" ht="12.95" customHeight="1" x14ac:dyDescent="0.25">
      <c r="A58" s="75"/>
      <c r="B58" s="233" t="s">
        <v>74</v>
      </c>
      <c r="C58" s="234"/>
      <c r="D58" s="81"/>
      <c r="E58" s="81"/>
      <c r="F58" s="81"/>
      <c r="G58" s="81"/>
      <c r="H58" s="81"/>
      <c r="I58" s="81"/>
      <c r="J58" s="81"/>
      <c r="K58" s="81"/>
      <c r="L58" s="78">
        <f>SUM(L57)</f>
        <v>6</v>
      </c>
      <c r="M58" s="78">
        <f>SUM(M57)</f>
        <v>17061</v>
      </c>
      <c r="N58" s="78">
        <f>SUM(N57)</f>
        <v>28150.65</v>
      </c>
    </row>
    <row r="59" spans="1:14" ht="12.95" customHeight="1" x14ac:dyDescent="0.25">
      <c r="A59" s="75"/>
      <c r="B59" s="227" t="s">
        <v>75</v>
      </c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8"/>
    </row>
    <row r="60" spans="1:14" ht="12.95" customHeight="1" x14ac:dyDescent="0.25">
      <c r="A60" s="75"/>
      <c r="B60" s="49" t="s">
        <v>86</v>
      </c>
      <c r="C60" s="49" t="s">
        <v>87</v>
      </c>
      <c r="D60" s="89">
        <v>2.99</v>
      </c>
      <c r="E60" s="89">
        <v>2.99</v>
      </c>
      <c r="F60" s="89">
        <v>2.95</v>
      </c>
      <c r="G60" s="89">
        <v>2.96</v>
      </c>
      <c r="H60" s="89">
        <v>2.95</v>
      </c>
      <c r="I60" s="89">
        <v>2.95</v>
      </c>
      <c r="J60" s="89">
        <v>2.99</v>
      </c>
      <c r="K60" s="114">
        <v>-1.34</v>
      </c>
      <c r="L60" s="99">
        <v>6</v>
      </c>
      <c r="M60" s="91">
        <v>614328</v>
      </c>
      <c r="N60" s="92">
        <v>1816840.72</v>
      </c>
    </row>
    <row r="61" spans="1:14" ht="12.95" customHeight="1" x14ac:dyDescent="0.25">
      <c r="A61" s="75"/>
      <c r="B61" s="148" t="s">
        <v>33</v>
      </c>
      <c r="C61" s="49" t="s">
        <v>88</v>
      </c>
      <c r="D61" s="89">
        <v>1.3</v>
      </c>
      <c r="E61" s="89">
        <v>1.35</v>
      </c>
      <c r="F61" s="89">
        <v>1.3</v>
      </c>
      <c r="G61" s="89">
        <v>1.3</v>
      </c>
      <c r="H61" s="89">
        <v>1.25</v>
      </c>
      <c r="I61" s="89">
        <v>1.34</v>
      </c>
      <c r="J61" s="89">
        <v>1.25</v>
      </c>
      <c r="K61" s="114">
        <v>7.2</v>
      </c>
      <c r="L61" s="99">
        <v>4</v>
      </c>
      <c r="M61" s="91">
        <v>101514</v>
      </c>
      <c r="N61" s="92">
        <v>132038.76</v>
      </c>
    </row>
    <row r="62" spans="1:14" ht="12.95" customHeight="1" x14ac:dyDescent="0.25">
      <c r="A62" s="75"/>
      <c r="B62" s="229" t="s">
        <v>80</v>
      </c>
      <c r="C62" s="230"/>
      <c r="D62" s="81"/>
      <c r="E62" s="81"/>
      <c r="F62" s="81"/>
      <c r="G62" s="81"/>
      <c r="H62" s="81"/>
      <c r="I62" s="81"/>
      <c r="J62" s="81"/>
      <c r="K62" s="81"/>
      <c r="L62" s="78">
        <f>SUM(L60:L61)</f>
        <v>10</v>
      </c>
      <c r="M62" s="78">
        <f>SUM(M60:M61)</f>
        <v>715842</v>
      </c>
      <c r="N62" s="78">
        <f>SUM(N60:N61)</f>
        <v>1948879.48</v>
      </c>
    </row>
    <row r="63" spans="1:14" ht="19.5" customHeight="1" x14ac:dyDescent="0.25">
      <c r="A63" s="75"/>
      <c r="B63" s="231" t="s">
        <v>89</v>
      </c>
      <c r="C63" s="232"/>
      <c r="D63" s="79"/>
      <c r="E63" s="79"/>
      <c r="F63" s="79"/>
      <c r="G63" s="79"/>
      <c r="H63" s="79"/>
      <c r="I63" s="79"/>
      <c r="J63" s="79"/>
      <c r="K63" s="79"/>
      <c r="L63" s="80">
        <f>L62+L58+L55+L52</f>
        <v>40</v>
      </c>
      <c r="M63" s="80">
        <f t="shared" ref="M63:N63" si="0">M62+M58+M55+M52</f>
        <v>918641044</v>
      </c>
      <c r="N63" s="80">
        <f t="shared" si="0"/>
        <v>185809394.54999998</v>
      </c>
    </row>
    <row r="64" spans="1:14" ht="15.75" customHeight="1" x14ac:dyDescent="0.25">
      <c r="A64" s="75"/>
      <c r="B64" s="226" t="s">
        <v>341</v>
      </c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</row>
    <row r="65" spans="1:14" ht="24" customHeight="1" x14ac:dyDescent="0.25">
      <c r="A65" s="75"/>
      <c r="B65" s="119" t="s">
        <v>41</v>
      </c>
      <c r="C65" s="120" t="s">
        <v>42</v>
      </c>
      <c r="D65" s="120" t="s">
        <v>43</v>
      </c>
      <c r="E65" s="120" t="s">
        <v>44</v>
      </c>
      <c r="F65" s="120" t="s">
        <v>45</v>
      </c>
      <c r="G65" s="120" t="s">
        <v>46</v>
      </c>
      <c r="H65" s="120" t="s">
        <v>47</v>
      </c>
      <c r="I65" s="120" t="s">
        <v>48</v>
      </c>
      <c r="J65" s="121" t="s">
        <v>49</v>
      </c>
      <c r="K65" s="122" t="s">
        <v>32</v>
      </c>
      <c r="L65" s="123" t="s">
        <v>50</v>
      </c>
      <c r="M65" s="123" t="s">
        <v>51</v>
      </c>
      <c r="N65" s="120" t="s">
        <v>52</v>
      </c>
    </row>
    <row r="66" spans="1:14" ht="12.95" customHeight="1" x14ac:dyDescent="0.25">
      <c r="A66" s="75"/>
      <c r="B66" s="227" t="s">
        <v>64</v>
      </c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8"/>
    </row>
    <row r="67" spans="1:14" ht="12.95" customHeight="1" x14ac:dyDescent="0.25">
      <c r="A67" s="75"/>
      <c r="B67" s="49" t="s">
        <v>93</v>
      </c>
      <c r="C67" s="49" t="s">
        <v>94</v>
      </c>
      <c r="D67" s="89">
        <v>1.25</v>
      </c>
      <c r="E67" s="89">
        <v>1.25</v>
      </c>
      <c r="F67" s="89">
        <v>1.21</v>
      </c>
      <c r="G67" s="89">
        <v>1.24</v>
      </c>
      <c r="H67" s="89">
        <v>1.22</v>
      </c>
      <c r="I67" s="89">
        <v>1.21</v>
      </c>
      <c r="J67" s="89">
        <v>1.25</v>
      </c>
      <c r="K67" s="90">
        <v>-3.2</v>
      </c>
      <c r="L67" s="143">
        <v>3</v>
      </c>
      <c r="M67" s="91">
        <v>68737</v>
      </c>
      <c r="N67" s="92">
        <v>84921.25</v>
      </c>
    </row>
    <row r="68" spans="1:14" ht="12.95" customHeight="1" x14ac:dyDescent="0.25">
      <c r="A68" s="75"/>
      <c r="B68" s="49" t="s">
        <v>130</v>
      </c>
      <c r="C68" s="49" t="s">
        <v>131</v>
      </c>
      <c r="D68" s="89">
        <v>1.66</v>
      </c>
      <c r="E68" s="89">
        <v>1.66</v>
      </c>
      <c r="F68" s="89">
        <v>1.66</v>
      </c>
      <c r="G68" s="89">
        <v>1.66</v>
      </c>
      <c r="H68" s="89">
        <v>1.51</v>
      </c>
      <c r="I68" s="89">
        <v>1.66</v>
      </c>
      <c r="J68" s="89">
        <v>1.66</v>
      </c>
      <c r="K68" s="90">
        <v>0</v>
      </c>
      <c r="L68" s="143">
        <v>4</v>
      </c>
      <c r="M68" s="91">
        <v>6286</v>
      </c>
      <c r="N68" s="92">
        <v>10434.76</v>
      </c>
    </row>
    <row r="69" spans="1:14" ht="12.95" customHeight="1" x14ac:dyDescent="0.25">
      <c r="A69" s="75"/>
      <c r="B69" s="233" t="s">
        <v>74</v>
      </c>
      <c r="C69" s="234"/>
      <c r="D69" s="81"/>
      <c r="E69" s="81"/>
      <c r="F69" s="81"/>
      <c r="G69" s="81"/>
      <c r="H69" s="81"/>
      <c r="I69" s="81"/>
      <c r="J69" s="81"/>
      <c r="K69" s="81"/>
      <c r="L69" s="78">
        <f>SUM(L67:L68)</f>
        <v>7</v>
      </c>
      <c r="M69" s="78">
        <f>SUM(M67:M68)</f>
        <v>75023</v>
      </c>
      <c r="N69" s="78">
        <f>SUM(N67:N68)</f>
        <v>95356.01</v>
      </c>
    </row>
    <row r="70" spans="1:14" ht="12.95" customHeight="1" x14ac:dyDescent="0.25">
      <c r="A70" s="75"/>
      <c r="B70" s="223" t="s">
        <v>75</v>
      </c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5"/>
    </row>
    <row r="71" spans="1:14" ht="12.95" customHeight="1" x14ac:dyDescent="0.25">
      <c r="A71" s="75"/>
      <c r="B71" s="49" t="s">
        <v>211</v>
      </c>
      <c r="C71" s="49" t="s">
        <v>212</v>
      </c>
      <c r="D71" s="89">
        <v>1.4</v>
      </c>
      <c r="E71" s="89">
        <v>1.4</v>
      </c>
      <c r="F71" s="89">
        <v>1.4</v>
      </c>
      <c r="G71" s="89">
        <v>1.4</v>
      </c>
      <c r="H71" s="89">
        <v>1.4</v>
      </c>
      <c r="I71" s="89">
        <v>1.4</v>
      </c>
      <c r="J71" s="89">
        <v>1.4</v>
      </c>
      <c r="K71" s="90">
        <v>0</v>
      </c>
      <c r="L71" s="143">
        <v>3</v>
      </c>
      <c r="M71" s="91">
        <v>150030</v>
      </c>
      <c r="N71" s="92">
        <v>210042</v>
      </c>
    </row>
    <row r="72" spans="1:14" ht="12.95" customHeight="1" x14ac:dyDescent="0.25">
      <c r="A72" s="75"/>
      <c r="B72" s="49" t="s">
        <v>259</v>
      </c>
      <c r="C72" s="49" t="s">
        <v>260</v>
      </c>
      <c r="D72" s="89">
        <v>2</v>
      </c>
      <c r="E72" s="89">
        <v>2</v>
      </c>
      <c r="F72" s="89">
        <v>1.95</v>
      </c>
      <c r="G72" s="89">
        <v>1.99</v>
      </c>
      <c r="H72" s="89">
        <v>1.96</v>
      </c>
      <c r="I72" s="89">
        <v>1.95</v>
      </c>
      <c r="J72" s="89">
        <v>2</v>
      </c>
      <c r="K72" s="90">
        <v>-2.5</v>
      </c>
      <c r="L72" s="143">
        <v>5</v>
      </c>
      <c r="M72" s="91">
        <v>88486</v>
      </c>
      <c r="N72" s="92">
        <v>175967.15</v>
      </c>
    </row>
    <row r="73" spans="1:14" ht="12.95" customHeight="1" x14ac:dyDescent="0.25">
      <c r="A73" s="75"/>
      <c r="B73" s="49" t="s">
        <v>98</v>
      </c>
      <c r="C73" s="49" t="s">
        <v>99</v>
      </c>
      <c r="D73" s="89">
        <v>1.29</v>
      </c>
      <c r="E73" s="89">
        <v>1.29</v>
      </c>
      <c r="F73" s="89">
        <v>1.28</v>
      </c>
      <c r="G73" s="89">
        <v>1.28</v>
      </c>
      <c r="H73" s="89">
        <v>1.3</v>
      </c>
      <c r="I73" s="89">
        <v>1.29</v>
      </c>
      <c r="J73" s="89">
        <v>1.3</v>
      </c>
      <c r="K73" s="90">
        <v>-0.77</v>
      </c>
      <c r="L73" s="143">
        <v>7</v>
      </c>
      <c r="M73" s="91">
        <v>8000000</v>
      </c>
      <c r="N73" s="92">
        <v>10260000</v>
      </c>
    </row>
    <row r="74" spans="1:14" ht="12.95" customHeight="1" x14ac:dyDescent="0.25">
      <c r="A74" s="75"/>
      <c r="B74" s="229" t="s">
        <v>80</v>
      </c>
      <c r="C74" s="230"/>
      <c r="D74" s="235"/>
      <c r="E74" s="236"/>
      <c r="F74" s="236"/>
      <c r="G74" s="236"/>
      <c r="H74" s="236"/>
      <c r="I74" s="236"/>
      <c r="J74" s="236"/>
      <c r="K74" s="237"/>
      <c r="L74" s="78">
        <f>SUM(L71:L73)</f>
        <v>15</v>
      </c>
      <c r="M74" s="78">
        <f>SUM(M71:M73)</f>
        <v>8238516</v>
      </c>
      <c r="N74" s="78">
        <f>SUM(N71:N73)</f>
        <v>10646009.15</v>
      </c>
    </row>
    <row r="75" spans="1:14" ht="12.95" customHeight="1" x14ac:dyDescent="0.25">
      <c r="A75" s="75"/>
      <c r="B75" s="241" t="s">
        <v>81</v>
      </c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2.95" customHeight="1" x14ac:dyDescent="0.25">
      <c r="A76" s="75"/>
      <c r="B76" s="76" t="s">
        <v>191</v>
      </c>
      <c r="C76" s="76" t="s">
        <v>186</v>
      </c>
      <c r="D76" s="89">
        <v>18.850000000000001</v>
      </c>
      <c r="E76" s="89">
        <v>18.899999999999999</v>
      </c>
      <c r="F76" s="89">
        <v>18.71</v>
      </c>
      <c r="G76" s="89">
        <v>18.89</v>
      </c>
      <c r="H76" s="89">
        <v>18.899999999999999</v>
      </c>
      <c r="I76" s="89">
        <v>18.899999999999999</v>
      </c>
      <c r="J76" s="89">
        <v>18.850000000000001</v>
      </c>
      <c r="K76" s="114">
        <v>0.27</v>
      </c>
      <c r="L76" s="99">
        <v>6</v>
      </c>
      <c r="M76" s="91">
        <v>135476</v>
      </c>
      <c r="N76" s="92">
        <v>2559428</v>
      </c>
    </row>
    <row r="77" spans="1:14" ht="12.95" customHeight="1" x14ac:dyDescent="0.25">
      <c r="A77" s="75"/>
      <c r="B77" s="229" t="s">
        <v>83</v>
      </c>
      <c r="C77" s="230"/>
      <c r="D77" s="235"/>
      <c r="E77" s="236"/>
      <c r="F77" s="236"/>
      <c r="G77" s="236"/>
      <c r="H77" s="236"/>
      <c r="I77" s="236"/>
      <c r="J77" s="236"/>
      <c r="K77" s="237"/>
      <c r="L77" s="78">
        <f>SUM(L76:L76)</f>
        <v>6</v>
      </c>
      <c r="M77" s="91">
        <f>SUM(M76:M76)</f>
        <v>135476</v>
      </c>
      <c r="N77" s="92">
        <f>SUM(N76:N76)</f>
        <v>2559428</v>
      </c>
    </row>
    <row r="78" spans="1:14" ht="12.95" customHeight="1" x14ac:dyDescent="0.25">
      <c r="A78" s="75"/>
      <c r="B78" s="241" t="s">
        <v>84</v>
      </c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3"/>
    </row>
    <row r="79" spans="1:14" ht="12.95" customHeight="1" x14ac:dyDescent="0.25">
      <c r="A79" s="75"/>
      <c r="B79" s="76" t="s">
        <v>298</v>
      </c>
      <c r="C79" s="76" t="s">
        <v>299</v>
      </c>
      <c r="D79" s="89">
        <v>5.7</v>
      </c>
      <c r="E79" s="89">
        <v>5.7</v>
      </c>
      <c r="F79" s="89">
        <v>5.4</v>
      </c>
      <c r="G79" s="89">
        <v>5.51</v>
      </c>
      <c r="H79" s="89">
        <v>5.71</v>
      </c>
      <c r="I79" s="89">
        <v>5.41</v>
      </c>
      <c r="J79" s="89">
        <v>5.7</v>
      </c>
      <c r="K79" s="114">
        <v>-5.09</v>
      </c>
      <c r="L79" s="99">
        <v>174</v>
      </c>
      <c r="M79" s="91">
        <v>24086324</v>
      </c>
      <c r="N79" s="92">
        <v>132833605.75</v>
      </c>
    </row>
    <row r="80" spans="1:14" ht="12.95" customHeight="1" x14ac:dyDescent="0.25">
      <c r="A80" s="75"/>
      <c r="B80" s="229" t="s">
        <v>289</v>
      </c>
      <c r="C80" s="230"/>
      <c r="D80" s="235"/>
      <c r="E80" s="236"/>
      <c r="F80" s="236"/>
      <c r="G80" s="236"/>
      <c r="H80" s="236"/>
      <c r="I80" s="236"/>
      <c r="J80" s="236"/>
      <c r="K80" s="237"/>
      <c r="L80" s="78">
        <f>SUM(L79)</f>
        <v>174</v>
      </c>
      <c r="M80" s="91">
        <f>SUM(M79)</f>
        <v>24086324</v>
      </c>
      <c r="N80" s="92">
        <f>SUM(N79)</f>
        <v>132833605.75</v>
      </c>
    </row>
    <row r="81" spans="1:14" ht="12.95" customHeight="1" x14ac:dyDescent="0.25">
      <c r="A81" s="75"/>
      <c r="B81" s="231" t="s">
        <v>100</v>
      </c>
      <c r="C81" s="232"/>
      <c r="D81" s="79"/>
      <c r="E81" s="79"/>
      <c r="F81" s="79"/>
      <c r="G81" s="79"/>
      <c r="H81" s="79"/>
      <c r="I81" s="79"/>
      <c r="J81" s="79"/>
      <c r="K81" s="79"/>
      <c r="L81" s="80">
        <f>L79+L77+L74+L69</f>
        <v>202</v>
      </c>
      <c r="M81" s="80">
        <f>M79+M77+M74+M69</f>
        <v>32535339</v>
      </c>
      <c r="N81" s="80">
        <f>N79+N77+N74+N69</f>
        <v>146134398.91</v>
      </c>
    </row>
    <row r="82" spans="1:14" ht="14.1" customHeight="1" x14ac:dyDescent="0.25">
      <c r="A82" s="75"/>
      <c r="B82" s="231" t="s">
        <v>101</v>
      </c>
      <c r="C82" s="232"/>
      <c r="D82" s="238"/>
      <c r="E82" s="239"/>
      <c r="F82" s="239"/>
      <c r="G82" s="239"/>
      <c r="H82" s="239"/>
      <c r="I82" s="239"/>
      <c r="J82" s="239"/>
      <c r="K82" s="240"/>
      <c r="L82" s="80">
        <f>L81+L63+L47</f>
        <v>1224</v>
      </c>
      <c r="M82" s="80">
        <f>M81+M63+M47</f>
        <v>1517168127</v>
      </c>
      <c r="N82" s="80">
        <f>N81+N63+N47</f>
        <v>1196864235.55</v>
      </c>
    </row>
    <row r="84" spans="1:14" ht="18.75" customHeight="1" x14ac:dyDescent="0.25">
      <c r="N84" s="85"/>
    </row>
  </sheetData>
  <mergeCells count="43">
    <mergeCell ref="B53:N53"/>
    <mergeCell ref="B55:C55"/>
    <mergeCell ref="B56:N56"/>
    <mergeCell ref="B58:C58"/>
    <mergeCell ref="B50:N50"/>
    <mergeCell ref="B52:C52"/>
    <mergeCell ref="D52:K52"/>
    <mergeCell ref="D42:K42"/>
    <mergeCell ref="B48:N48"/>
    <mergeCell ref="B47:C47"/>
    <mergeCell ref="B42:C42"/>
    <mergeCell ref="B43:N43"/>
    <mergeCell ref="B46:C46"/>
    <mergeCell ref="B23:N23"/>
    <mergeCell ref="B25:C25"/>
    <mergeCell ref="B29:C29"/>
    <mergeCell ref="B30:N30"/>
    <mergeCell ref="B38:N38"/>
    <mergeCell ref="B37:C37"/>
    <mergeCell ref="B26:N26"/>
    <mergeCell ref="B1:N1"/>
    <mergeCell ref="B3:N3"/>
    <mergeCell ref="B18:C18"/>
    <mergeCell ref="B19:N19"/>
    <mergeCell ref="B22:C22"/>
    <mergeCell ref="B74:C74"/>
    <mergeCell ref="D74:K74"/>
    <mergeCell ref="B82:C82"/>
    <mergeCell ref="D82:K82"/>
    <mergeCell ref="B81:C81"/>
    <mergeCell ref="B75:N75"/>
    <mergeCell ref="B77:C77"/>
    <mergeCell ref="D77:K77"/>
    <mergeCell ref="B78:N78"/>
    <mergeCell ref="B80:C80"/>
    <mergeCell ref="D80:K80"/>
    <mergeCell ref="B70:N70"/>
    <mergeCell ref="B64:N64"/>
    <mergeCell ref="B59:N59"/>
    <mergeCell ref="B62:C62"/>
    <mergeCell ref="B63:C63"/>
    <mergeCell ref="B66:N66"/>
    <mergeCell ref="B69:C69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65"/>
  <sheetViews>
    <sheetView rightToLeft="1" zoomScale="110" zoomScaleNormal="110" workbookViewId="0">
      <selection activeCell="G11" sqref="G11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8" ht="16.5" customHeight="1" x14ac:dyDescent="0.25">
      <c r="B1" s="247" t="s">
        <v>339</v>
      </c>
      <c r="C1" s="247"/>
      <c r="D1" s="247"/>
      <c r="E1" s="247"/>
    </row>
    <row r="2" spans="2:8" ht="15.6" customHeight="1" x14ac:dyDescent="0.25">
      <c r="B2" s="51" t="s">
        <v>41</v>
      </c>
      <c r="C2" s="51" t="s">
        <v>42</v>
      </c>
      <c r="D2" s="51" t="s">
        <v>102</v>
      </c>
      <c r="E2" s="51" t="s">
        <v>103</v>
      </c>
    </row>
    <row r="3" spans="2:8" ht="12.95" customHeight="1" x14ac:dyDescent="0.25">
      <c r="B3" s="248" t="s">
        <v>53</v>
      </c>
      <c r="C3" s="249"/>
      <c r="D3" s="249"/>
      <c r="E3" s="250"/>
    </row>
    <row r="4" spans="2:8" ht="12.95" customHeight="1" x14ac:dyDescent="0.25">
      <c r="B4" s="49" t="s">
        <v>104</v>
      </c>
      <c r="C4" s="49" t="s">
        <v>105</v>
      </c>
      <c r="D4" s="53">
        <v>0.95</v>
      </c>
      <c r="E4" s="53">
        <v>0.95</v>
      </c>
    </row>
    <row r="5" spans="2:8" ht="12.95" customHeight="1" x14ac:dyDescent="0.25">
      <c r="B5" s="76" t="s">
        <v>285</v>
      </c>
      <c r="C5" s="96" t="s">
        <v>286</v>
      </c>
      <c r="D5" s="89">
        <v>1.35</v>
      </c>
      <c r="E5" s="89">
        <v>1.35</v>
      </c>
    </row>
    <row r="6" spans="2:8" ht="12.95" customHeight="1" x14ac:dyDescent="0.25">
      <c r="B6" s="76" t="s">
        <v>184</v>
      </c>
      <c r="C6" s="96" t="s">
        <v>185</v>
      </c>
      <c r="D6" s="89">
        <v>1</v>
      </c>
      <c r="E6" s="153">
        <v>1</v>
      </c>
    </row>
    <row r="7" spans="2:8" ht="12.95" customHeight="1" x14ac:dyDescent="0.25">
      <c r="B7" s="76" t="s">
        <v>106</v>
      </c>
      <c r="C7" s="76" t="s">
        <v>107</v>
      </c>
      <c r="D7" s="89">
        <v>0.15</v>
      </c>
      <c r="E7" s="153">
        <v>0.15</v>
      </c>
    </row>
    <row r="8" spans="2:8" ht="12.95" customHeight="1" x14ac:dyDescent="0.25">
      <c r="B8" s="76" t="s">
        <v>91</v>
      </c>
      <c r="C8" s="76" t="s">
        <v>92</v>
      </c>
      <c r="D8" s="89">
        <v>0.05</v>
      </c>
      <c r="E8" s="153">
        <v>0.06</v>
      </c>
    </row>
    <row r="9" spans="2:8" ht="12.95" customHeight="1" x14ac:dyDescent="0.25">
      <c r="B9" s="251" t="s">
        <v>63</v>
      </c>
      <c r="C9" s="252"/>
      <c r="D9" s="252"/>
      <c r="E9" s="253"/>
    </row>
    <row r="10" spans="2:8" ht="12.95" customHeight="1" x14ac:dyDescent="0.25">
      <c r="B10" s="76" t="s">
        <v>236</v>
      </c>
      <c r="C10" s="76" t="s">
        <v>237</v>
      </c>
      <c r="D10" s="53">
        <v>0.72</v>
      </c>
      <c r="E10" s="53">
        <v>0.72</v>
      </c>
    </row>
    <row r="11" spans="2:8" ht="12.95" customHeight="1" x14ac:dyDescent="0.25">
      <c r="B11" s="76" t="s">
        <v>305</v>
      </c>
      <c r="C11" s="76" t="s">
        <v>304</v>
      </c>
      <c r="D11" s="53">
        <v>0.61</v>
      </c>
      <c r="E11" s="53">
        <v>0.6</v>
      </c>
      <c r="F11" s="155"/>
      <c r="G11" s="155"/>
    </row>
    <row r="12" spans="2:8" ht="12.95" customHeight="1" x14ac:dyDescent="0.25">
      <c r="B12" s="251" t="s">
        <v>64</v>
      </c>
      <c r="C12" s="252"/>
      <c r="D12" s="252"/>
      <c r="E12" s="253"/>
    </row>
    <row r="13" spans="2:8" ht="12.95" customHeight="1" x14ac:dyDescent="0.25">
      <c r="B13" s="76" t="s">
        <v>68</v>
      </c>
      <c r="C13" s="76" t="s">
        <v>69</v>
      </c>
      <c r="D13" s="53">
        <v>7</v>
      </c>
      <c r="E13" s="53">
        <v>7</v>
      </c>
    </row>
    <row r="14" spans="2:8" ht="12.95" customHeight="1" x14ac:dyDescent="0.25">
      <c r="B14" s="76" t="s">
        <v>72</v>
      </c>
      <c r="C14" s="76" t="s">
        <v>73</v>
      </c>
      <c r="D14" s="53">
        <v>0.54</v>
      </c>
      <c r="E14" s="53">
        <v>0.54</v>
      </c>
    </row>
    <row r="15" spans="2:8" ht="12.95" customHeight="1" x14ac:dyDescent="0.25">
      <c r="B15" s="76" t="s">
        <v>35</v>
      </c>
      <c r="C15" s="76" t="s">
        <v>67</v>
      </c>
      <c r="D15" s="89">
        <v>4.29</v>
      </c>
      <c r="E15" s="154">
        <v>4.8</v>
      </c>
      <c r="F15" s="155"/>
      <c r="G15" s="155"/>
      <c r="H15" s="158"/>
    </row>
    <row r="16" spans="2:8" ht="12.95" customHeight="1" x14ac:dyDescent="0.25">
      <c r="B16" s="76" t="s">
        <v>281</v>
      </c>
      <c r="C16" s="76" t="s">
        <v>282</v>
      </c>
      <c r="D16" s="89">
        <v>0.69</v>
      </c>
      <c r="E16" s="89">
        <v>0.69</v>
      </c>
      <c r="F16" s="155"/>
      <c r="G16" s="155"/>
      <c r="H16" s="158"/>
    </row>
    <row r="17" spans="2:5" ht="12.95" customHeight="1" x14ac:dyDescent="0.25">
      <c r="B17" s="251" t="s">
        <v>75</v>
      </c>
      <c r="C17" s="252"/>
      <c r="D17" s="252"/>
      <c r="E17" s="253"/>
    </row>
    <row r="18" spans="2:5" ht="12.95" customHeight="1" x14ac:dyDescent="0.25">
      <c r="B18" s="76" t="s">
        <v>110</v>
      </c>
      <c r="C18" s="76" t="s">
        <v>111</v>
      </c>
      <c r="D18" s="53">
        <v>5.04</v>
      </c>
      <c r="E18" s="53">
        <v>5.04</v>
      </c>
    </row>
    <row r="19" spans="2:5" ht="12.95" customHeight="1" x14ac:dyDescent="0.25">
      <c r="B19" s="76" t="s">
        <v>76</v>
      </c>
      <c r="C19" s="76" t="s">
        <v>77</v>
      </c>
      <c r="D19" s="53">
        <v>2.6</v>
      </c>
      <c r="E19" s="53">
        <v>2.6</v>
      </c>
    </row>
    <row r="20" spans="2:5" ht="12.95" customHeight="1" x14ac:dyDescent="0.25">
      <c r="B20" s="251" t="s">
        <v>81</v>
      </c>
      <c r="C20" s="252"/>
      <c r="D20" s="252"/>
      <c r="E20" s="253"/>
    </row>
    <row r="21" spans="2:5" ht="12.95" customHeight="1" x14ac:dyDescent="0.25">
      <c r="B21" s="76" t="s">
        <v>40</v>
      </c>
      <c r="C21" s="76" t="s">
        <v>82</v>
      </c>
      <c r="D21" s="146">
        <v>102</v>
      </c>
      <c r="E21" s="146">
        <v>102</v>
      </c>
    </row>
    <row r="22" spans="2:5" ht="12.95" customHeight="1" x14ac:dyDescent="0.25">
      <c r="B22" s="76" t="s">
        <v>253</v>
      </c>
      <c r="C22" s="105" t="s">
        <v>254</v>
      </c>
      <c r="D22" s="89">
        <v>13.75</v>
      </c>
      <c r="E22" s="53">
        <v>13.75</v>
      </c>
    </row>
    <row r="23" spans="2:5" x14ac:dyDescent="0.25">
      <c r="B23" s="251" t="s">
        <v>84</v>
      </c>
      <c r="C23" s="252"/>
      <c r="D23" s="252"/>
      <c r="E23" s="253"/>
    </row>
    <row r="24" spans="2:5" x14ac:dyDescent="0.25">
      <c r="B24" s="76" t="s">
        <v>116</v>
      </c>
      <c r="C24" s="76" t="s">
        <v>117</v>
      </c>
      <c r="D24" s="89">
        <v>2.11</v>
      </c>
      <c r="E24" s="89">
        <v>2.11</v>
      </c>
    </row>
    <row r="25" spans="2:5" x14ac:dyDescent="0.25">
      <c r="B25" s="76" t="s">
        <v>326</v>
      </c>
      <c r="C25" s="76" t="s">
        <v>327</v>
      </c>
      <c r="D25" s="89">
        <v>11</v>
      </c>
      <c r="E25" s="89">
        <v>11</v>
      </c>
    </row>
    <row r="26" spans="2:5" ht="12.95" customHeight="1" x14ac:dyDescent="0.25">
      <c r="B26" s="76" t="s">
        <v>238</v>
      </c>
      <c r="C26" s="76" t="s">
        <v>239</v>
      </c>
      <c r="D26" s="146">
        <v>5.99</v>
      </c>
      <c r="E26" s="146">
        <v>5.99</v>
      </c>
    </row>
    <row r="27" spans="2:5" ht="15.6" customHeight="1" x14ac:dyDescent="0.25">
      <c r="B27" s="256" t="s">
        <v>338</v>
      </c>
      <c r="C27" s="256"/>
      <c r="D27" s="256"/>
      <c r="E27" s="256"/>
    </row>
    <row r="28" spans="2:5" ht="15.6" customHeight="1" x14ac:dyDescent="0.25">
      <c r="B28" s="51" t="s">
        <v>41</v>
      </c>
      <c r="C28" s="51" t="s">
        <v>42</v>
      </c>
      <c r="D28" s="51" t="s">
        <v>102</v>
      </c>
      <c r="E28" s="51" t="s">
        <v>103</v>
      </c>
    </row>
    <row r="29" spans="2:5" ht="14.1" customHeight="1" x14ac:dyDescent="0.25">
      <c r="B29" s="248" t="s">
        <v>53</v>
      </c>
      <c r="C29" s="249"/>
      <c r="D29" s="249"/>
      <c r="E29" s="250"/>
    </row>
    <row r="30" spans="2:5" ht="14.1" customHeight="1" x14ac:dyDescent="0.25">
      <c r="B30" s="49" t="s">
        <v>118</v>
      </c>
      <c r="C30" s="49" t="s">
        <v>119</v>
      </c>
      <c r="D30" s="50">
        <v>0.94</v>
      </c>
      <c r="E30" s="50">
        <v>0.94</v>
      </c>
    </row>
    <row r="31" spans="2:5" ht="14.1" customHeight="1" x14ac:dyDescent="0.25">
      <c r="B31" s="52" t="s">
        <v>120</v>
      </c>
      <c r="C31" s="52" t="s">
        <v>121</v>
      </c>
      <c r="D31" s="53">
        <v>1</v>
      </c>
      <c r="E31" s="53">
        <v>1</v>
      </c>
    </row>
    <row r="32" spans="2:5" ht="14.1" customHeight="1" x14ac:dyDescent="0.25">
      <c r="B32" s="49" t="s">
        <v>122</v>
      </c>
      <c r="C32" s="49" t="s">
        <v>123</v>
      </c>
      <c r="D32" s="53">
        <v>0.75</v>
      </c>
      <c r="E32" s="53">
        <v>0.75</v>
      </c>
    </row>
    <row r="33" spans="2:5" ht="14.1" customHeight="1" x14ac:dyDescent="0.25">
      <c r="B33" s="49" t="s">
        <v>124</v>
      </c>
      <c r="C33" s="49" t="s">
        <v>125</v>
      </c>
      <c r="D33" s="50">
        <v>1</v>
      </c>
      <c r="E33" s="53">
        <v>1</v>
      </c>
    </row>
    <row r="34" spans="2:5" ht="14.1" customHeight="1" x14ac:dyDescent="0.25">
      <c r="B34" s="49" t="s">
        <v>126</v>
      </c>
      <c r="C34" s="49" t="s">
        <v>127</v>
      </c>
      <c r="D34" s="50">
        <v>1</v>
      </c>
      <c r="E34" s="50">
        <v>1</v>
      </c>
    </row>
    <row r="35" spans="2:5" ht="14.1" customHeight="1" x14ac:dyDescent="0.25">
      <c r="B35" s="49" t="s">
        <v>193</v>
      </c>
      <c r="C35" s="49" t="s">
        <v>194</v>
      </c>
      <c r="D35" s="94">
        <v>1</v>
      </c>
      <c r="E35" s="50">
        <v>1</v>
      </c>
    </row>
    <row r="36" spans="2:5" ht="14.1" customHeight="1" x14ac:dyDescent="0.25">
      <c r="B36" s="49" t="s">
        <v>234</v>
      </c>
      <c r="C36" s="49" t="s">
        <v>235</v>
      </c>
      <c r="D36" s="113">
        <v>1.05</v>
      </c>
      <c r="E36" s="113">
        <v>1.05</v>
      </c>
    </row>
    <row r="37" spans="2:5" ht="14.1" customHeight="1" x14ac:dyDescent="0.25">
      <c r="B37" s="76" t="s">
        <v>283</v>
      </c>
      <c r="C37" s="76" t="s">
        <v>284</v>
      </c>
      <c r="D37" s="89">
        <v>1</v>
      </c>
      <c r="E37" s="89">
        <v>1</v>
      </c>
    </row>
    <row r="38" spans="2:5" ht="14.1" customHeight="1" x14ac:dyDescent="0.25">
      <c r="B38" s="49" t="s">
        <v>290</v>
      </c>
      <c r="C38" s="49" t="s">
        <v>291</v>
      </c>
      <c r="D38" s="89">
        <v>1.01</v>
      </c>
      <c r="E38" s="89">
        <v>1.01</v>
      </c>
    </row>
    <row r="39" spans="2:5" ht="14.1" customHeight="1" x14ac:dyDescent="0.25">
      <c r="B39" s="49" t="s">
        <v>300</v>
      </c>
      <c r="C39" s="49" t="s">
        <v>301</v>
      </c>
      <c r="D39" s="89">
        <v>0.11</v>
      </c>
      <c r="E39" s="89">
        <v>0.11</v>
      </c>
    </row>
    <row r="40" spans="2:5" ht="14.1" customHeight="1" x14ac:dyDescent="0.25">
      <c r="B40" s="49" t="s">
        <v>266</v>
      </c>
      <c r="C40" s="49" t="s">
        <v>267</v>
      </c>
      <c r="D40" s="89">
        <v>0.05</v>
      </c>
      <c r="E40" s="89">
        <v>0.05</v>
      </c>
    </row>
    <row r="41" spans="2:5" ht="14.1" customHeight="1" x14ac:dyDescent="0.25">
      <c r="B41" s="148" t="s">
        <v>224</v>
      </c>
      <c r="C41" s="148" t="s">
        <v>225</v>
      </c>
      <c r="D41" s="89">
        <v>7.0000000000000007E-2</v>
      </c>
      <c r="E41" s="89">
        <v>7.0000000000000007E-2</v>
      </c>
    </row>
    <row r="42" spans="2:5" ht="14.1" customHeight="1" x14ac:dyDescent="0.25">
      <c r="B42" s="52" t="s">
        <v>195</v>
      </c>
      <c r="C42" s="52" t="s">
        <v>196</v>
      </c>
      <c r="D42" s="89">
        <v>0.24</v>
      </c>
      <c r="E42" s="89">
        <v>0.24</v>
      </c>
    </row>
    <row r="43" spans="2:5" ht="14.1" customHeight="1" x14ac:dyDescent="0.25">
      <c r="B43" s="138" t="s">
        <v>302</v>
      </c>
      <c r="C43" s="138" t="s">
        <v>303</v>
      </c>
      <c r="D43" s="146">
        <v>1</v>
      </c>
      <c r="E43" s="146">
        <v>1</v>
      </c>
    </row>
    <row r="44" spans="2:5" ht="14.1" customHeight="1" x14ac:dyDescent="0.25">
      <c r="B44" s="49" t="s">
        <v>244</v>
      </c>
      <c r="C44" s="49" t="s">
        <v>245</v>
      </c>
      <c r="D44" s="89">
        <v>0.27</v>
      </c>
      <c r="E44" s="89">
        <v>0.27</v>
      </c>
    </row>
    <row r="45" spans="2:5" ht="14.1" customHeight="1" x14ac:dyDescent="0.25">
      <c r="B45" s="138" t="s">
        <v>322</v>
      </c>
      <c r="C45" s="138" t="s">
        <v>323</v>
      </c>
      <c r="D45" s="146">
        <v>0.85</v>
      </c>
      <c r="E45" s="146">
        <v>0.85</v>
      </c>
    </row>
    <row r="46" spans="2:5" ht="12.75" customHeight="1" x14ac:dyDescent="0.25">
      <c r="B46" s="256" t="s">
        <v>337</v>
      </c>
      <c r="C46" s="256"/>
      <c r="D46" s="256"/>
      <c r="E46" s="256"/>
    </row>
    <row r="47" spans="2:5" ht="15.6" customHeight="1" x14ac:dyDescent="0.25">
      <c r="B47" s="51" t="s">
        <v>41</v>
      </c>
      <c r="C47" s="51" t="s">
        <v>42</v>
      </c>
      <c r="D47" s="51" t="s">
        <v>102</v>
      </c>
      <c r="E47" s="51" t="s">
        <v>103</v>
      </c>
    </row>
    <row r="48" spans="2:5" ht="12.95" customHeight="1" x14ac:dyDescent="0.25">
      <c r="B48" s="251" t="s">
        <v>192</v>
      </c>
      <c r="C48" s="252"/>
      <c r="D48" s="252"/>
      <c r="E48" s="253"/>
    </row>
    <row r="49" spans="2:5" ht="12.95" customHeight="1" x14ac:dyDescent="0.25">
      <c r="B49" s="52" t="s">
        <v>330</v>
      </c>
      <c r="C49" s="52" t="s">
        <v>332</v>
      </c>
      <c r="D49" s="89">
        <v>1.26</v>
      </c>
      <c r="E49" s="89">
        <v>1.26</v>
      </c>
    </row>
    <row r="50" spans="2:5" ht="12.95" customHeight="1" x14ac:dyDescent="0.25">
      <c r="B50" s="52" t="s">
        <v>206</v>
      </c>
      <c r="C50" s="52" t="s">
        <v>207</v>
      </c>
      <c r="D50" s="152">
        <v>0.69</v>
      </c>
      <c r="E50" s="153">
        <v>0.69</v>
      </c>
    </row>
    <row r="51" spans="2:5" ht="12.95" customHeight="1" x14ac:dyDescent="0.25">
      <c r="B51" s="254" t="s">
        <v>64</v>
      </c>
      <c r="C51" s="252"/>
      <c r="D51" s="252"/>
      <c r="E51" s="255"/>
    </row>
    <row r="52" spans="2:5" ht="12.95" customHeight="1" x14ac:dyDescent="0.25">
      <c r="B52" s="49" t="s">
        <v>274</v>
      </c>
      <c r="C52" s="49" t="s">
        <v>275</v>
      </c>
      <c r="D52" s="89">
        <v>1</v>
      </c>
      <c r="E52" s="89">
        <v>1</v>
      </c>
    </row>
    <row r="53" spans="2:5" ht="12.95" customHeight="1" x14ac:dyDescent="0.25">
      <c r="B53" s="156"/>
      <c r="C53" s="157"/>
      <c r="D53" s="152"/>
      <c r="E53" s="153"/>
    </row>
    <row r="54" spans="2:5" ht="12.95" customHeight="1" x14ac:dyDescent="0.25">
      <c r="B54" s="49" t="s">
        <v>251</v>
      </c>
      <c r="C54" s="49" t="s">
        <v>252</v>
      </c>
      <c r="D54" s="89">
        <v>25.33</v>
      </c>
      <c r="E54" s="89">
        <v>25.33</v>
      </c>
    </row>
    <row r="55" spans="2:5" ht="12.95" customHeight="1" x14ac:dyDescent="0.25">
      <c r="B55" s="251" t="s">
        <v>75</v>
      </c>
      <c r="C55" s="252"/>
      <c r="D55" s="252"/>
      <c r="E55" s="253"/>
    </row>
    <row r="56" spans="2:5" ht="12.95" customHeight="1" x14ac:dyDescent="0.25">
      <c r="B56" s="49" t="s">
        <v>255</v>
      </c>
      <c r="C56" s="127" t="s">
        <v>256</v>
      </c>
      <c r="D56" s="53">
        <v>100</v>
      </c>
      <c r="E56" s="53">
        <v>100</v>
      </c>
    </row>
    <row r="57" spans="2:5" ht="12.95" customHeight="1" x14ac:dyDescent="0.25">
      <c r="B57" s="49" t="s">
        <v>213</v>
      </c>
      <c r="C57" s="49" t="s">
        <v>214</v>
      </c>
      <c r="D57" s="53">
        <v>3</v>
      </c>
      <c r="E57" s="53">
        <v>3</v>
      </c>
    </row>
    <row r="58" spans="2:5" ht="15.6" customHeight="1" x14ac:dyDescent="0.25">
      <c r="B58" s="256" t="s">
        <v>336</v>
      </c>
      <c r="C58" s="256"/>
      <c r="D58" s="256"/>
      <c r="E58" s="256"/>
    </row>
    <row r="59" spans="2:5" ht="11.25" customHeight="1" x14ac:dyDescent="0.25">
      <c r="B59" s="51" t="s">
        <v>41</v>
      </c>
      <c r="C59" s="51" t="s">
        <v>42</v>
      </c>
      <c r="D59" s="51" t="s">
        <v>102</v>
      </c>
      <c r="E59" s="51" t="s">
        <v>103</v>
      </c>
    </row>
    <row r="60" spans="2:5" ht="12.95" customHeight="1" x14ac:dyDescent="0.25">
      <c r="B60" s="251" t="s">
        <v>75</v>
      </c>
      <c r="C60" s="252"/>
      <c r="D60" s="252"/>
      <c r="E60" s="253"/>
    </row>
    <row r="61" spans="2:5" ht="12.95" customHeight="1" x14ac:dyDescent="0.25">
      <c r="B61" s="49" t="s">
        <v>96</v>
      </c>
      <c r="C61" s="49" t="s">
        <v>97</v>
      </c>
      <c r="D61" s="53">
        <v>1.8</v>
      </c>
      <c r="E61" s="53">
        <v>1.82</v>
      </c>
    </row>
    <row r="62" spans="2:5" ht="12.95" customHeight="1" x14ac:dyDescent="0.25">
      <c r="B62" s="76" t="s">
        <v>34</v>
      </c>
      <c r="C62" s="76" t="s">
        <v>95</v>
      </c>
      <c r="D62" s="53">
        <v>1.4</v>
      </c>
      <c r="E62" s="53">
        <v>1.4</v>
      </c>
    </row>
    <row r="63" spans="2:5" x14ac:dyDescent="0.25">
      <c r="B63" s="49" t="s">
        <v>132</v>
      </c>
      <c r="C63" s="49" t="s">
        <v>133</v>
      </c>
      <c r="D63" s="53">
        <v>1.4</v>
      </c>
      <c r="E63" s="53">
        <v>1.4</v>
      </c>
    </row>
    <row r="64" spans="2:5" ht="12.95" customHeight="1" x14ac:dyDescent="0.25">
      <c r="B64" s="251" t="s">
        <v>328</v>
      </c>
      <c r="C64" s="252"/>
      <c r="D64" s="252"/>
      <c r="E64" s="253"/>
    </row>
    <row r="65" spans="2:5" ht="11.25" customHeight="1" x14ac:dyDescent="0.25">
      <c r="B65" s="76" t="s">
        <v>257</v>
      </c>
      <c r="C65" s="76" t="s">
        <v>258</v>
      </c>
      <c r="D65" s="53">
        <v>25.06</v>
      </c>
      <c r="E65" s="53">
        <v>24.3</v>
      </c>
    </row>
  </sheetData>
  <mergeCells count="16">
    <mergeCell ref="B64:E64"/>
    <mergeCell ref="B55:E55"/>
    <mergeCell ref="B48:E48"/>
    <mergeCell ref="B51:E51"/>
    <mergeCell ref="B12:E12"/>
    <mergeCell ref="B60:E60"/>
    <mergeCell ref="B27:E27"/>
    <mergeCell ref="B29:E29"/>
    <mergeCell ref="B58:E58"/>
    <mergeCell ref="B46:E46"/>
    <mergeCell ref="B1:E1"/>
    <mergeCell ref="B3:E3"/>
    <mergeCell ref="B17:E17"/>
    <mergeCell ref="B23:E23"/>
    <mergeCell ref="B20:E20"/>
    <mergeCell ref="B9:E9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6"/>
  <sheetViews>
    <sheetView rightToLeft="1" topLeftCell="A19" workbookViewId="0">
      <selection activeCell="M7" sqref="M7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5" t="s">
        <v>347</v>
      </c>
      <c r="C1" s="265"/>
    </row>
    <row r="2" spans="2:6" ht="18" customHeight="1" x14ac:dyDescent="0.3">
      <c r="B2" s="266" t="s">
        <v>348</v>
      </c>
      <c r="C2" s="266"/>
      <c r="D2" s="266"/>
      <c r="E2" s="266"/>
    </row>
    <row r="3" spans="2:6" ht="21.95" customHeight="1" x14ac:dyDescent="0.3">
      <c r="B3" s="265"/>
      <c r="C3" s="265"/>
      <c r="D3" s="265"/>
    </row>
    <row r="4" spans="2:6" ht="21.95" customHeight="1" x14ac:dyDescent="0.3">
      <c r="B4" s="262" t="s">
        <v>349</v>
      </c>
      <c r="C4" s="262"/>
      <c r="D4" s="262"/>
      <c r="E4" s="262"/>
      <c r="F4" s="262"/>
    </row>
    <row r="5" spans="2:6" x14ac:dyDescent="0.3">
      <c r="B5" s="160" t="s">
        <v>28</v>
      </c>
      <c r="C5" s="161" t="s">
        <v>42</v>
      </c>
      <c r="D5" s="161" t="s">
        <v>50</v>
      </c>
      <c r="E5" s="161" t="s">
        <v>31</v>
      </c>
      <c r="F5" s="161" t="s">
        <v>52</v>
      </c>
    </row>
    <row r="6" spans="2:6" ht="21.95" customHeight="1" x14ac:dyDescent="0.3">
      <c r="B6" s="257" t="s">
        <v>53</v>
      </c>
      <c r="C6" s="258"/>
      <c r="D6" s="258"/>
      <c r="E6" s="258"/>
      <c r="F6" s="259"/>
    </row>
    <row r="7" spans="2:6" ht="21.95" customHeight="1" x14ac:dyDescent="0.3">
      <c r="B7" s="162" t="s">
        <v>223</v>
      </c>
      <c r="C7" s="163" t="s">
        <v>222</v>
      </c>
      <c r="D7" s="164">
        <v>18</v>
      </c>
      <c r="E7" s="164">
        <v>5079000</v>
      </c>
      <c r="F7" s="164">
        <v>15959640</v>
      </c>
    </row>
    <row r="8" spans="2:6" ht="21.95" customHeight="1" x14ac:dyDescent="0.3">
      <c r="B8" s="162" t="s">
        <v>350</v>
      </c>
      <c r="C8" s="163" t="s">
        <v>55</v>
      </c>
      <c r="D8" s="164">
        <v>2</v>
      </c>
      <c r="E8" s="164">
        <v>9000000</v>
      </c>
      <c r="F8" s="164">
        <v>3240000</v>
      </c>
    </row>
    <row r="9" spans="2:6" ht="21.95" customHeight="1" x14ac:dyDescent="0.3">
      <c r="B9" s="162" t="s">
        <v>351</v>
      </c>
      <c r="C9" s="163" t="s">
        <v>202</v>
      </c>
      <c r="D9" s="164">
        <v>3</v>
      </c>
      <c r="E9" s="164">
        <v>1000000</v>
      </c>
      <c r="F9" s="164">
        <v>2130000</v>
      </c>
    </row>
    <row r="10" spans="2:6" ht="21.95" customHeight="1" x14ac:dyDescent="0.3">
      <c r="B10" s="263" t="s">
        <v>58</v>
      </c>
      <c r="C10" s="264"/>
      <c r="D10" s="164">
        <f>D7+D8+D9</f>
        <v>23</v>
      </c>
      <c r="E10" s="164">
        <f>E7+E8+E9</f>
        <v>15079000</v>
      </c>
      <c r="F10" s="164">
        <f>F7+F8+F9</f>
        <v>21329640</v>
      </c>
    </row>
    <row r="11" spans="2:6" ht="23.25" customHeight="1" x14ac:dyDescent="0.3">
      <c r="B11" s="257" t="s">
        <v>352</v>
      </c>
      <c r="C11" s="258"/>
      <c r="D11" s="258"/>
      <c r="E11" s="258"/>
      <c r="F11" s="259"/>
    </row>
    <row r="12" spans="2:6" ht="21" customHeight="1" x14ac:dyDescent="0.3">
      <c r="B12" s="165" t="s">
        <v>353</v>
      </c>
      <c r="C12" s="166" t="s">
        <v>231</v>
      </c>
      <c r="D12" s="164">
        <v>3</v>
      </c>
      <c r="E12" s="164">
        <v>175000</v>
      </c>
      <c r="F12" s="164">
        <v>2812500</v>
      </c>
    </row>
    <row r="13" spans="2:6" ht="21" customHeight="1" x14ac:dyDescent="0.3">
      <c r="B13" s="260" t="s">
        <v>354</v>
      </c>
      <c r="C13" s="261"/>
      <c r="D13" s="164">
        <f>D12</f>
        <v>3</v>
      </c>
      <c r="E13" s="164">
        <f>E12</f>
        <v>175000</v>
      </c>
      <c r="F13" s="164">
        <f>F12</f>
        <v>2812500</v>
      </c>
    </row>
    <row r="14" spans="2:6" ht="21" customHeight="1" x14ac:dyDescent="0.3">
      <c r="B14" s="260" t="s">
        <v>355</v>
      </c>
      <c r="C14" s="261"/>
      <c r="D14" s="164">
        <f>D10+D13</f>
        <v>26</v>
      </c>
      <c r="E14" s="164">
        <f>E10+E13</f>
        <v>15254000</v>
      </c>
      <c r="F14" s="164">
        <f>F10+F13</f>
        <v>24142140</v>
      </c>
    </row>
    <row r="15" spans="2:6" x14ac:dyDescent="0.3">
      <c r="B15" s="167"/>
      <c r="C15" s="167"/>
      <c r="D15" s="167"/>
      <c r="E15" s="167"/>
      <c r="F15" s="167"/>
    </row>
    <row r="16" spans="2:6" x14ac:dyDescent="0.3">
      <c r="B16" s="262" t="s">
        <v>356</v>
      </c>
      <c r="C16" s="262"/>
      <c r="D16" s="262"/>
      <c r="E16" s="262"/>
      <c r="F16" s="262"/>
    </row>
    <row r="17" spans="2:6" x14ac:dyDescent="0.3">
      <c r="B17" s="160" t="s">
        <v>28</v>
      </c>
      <c r="C17" s="161" t="s">
        <v>42</v>
      </c>
      <c r="D17" s="161" t="s">
        <v>50</v>
      </c>
      <c r="E17" s="161" t="s">
        <v>31</v>
      </c>
      <c r="F17" s="161" t="s">
        <v>52</v>
      </c>
    </row>
    <row r="18" spans="2:6" ht="21.75" customHeight="1" x14ac:dyDescent="0.3">
      <c r="B18" s="257" t="s">
        <v>53</v>
      </c>
      <c r="C18" s="258"/>
      <c r="D18" s="258"/>
      <c r="E18" s="258"/>
      <c r="F18" s="259"/>
    </row>
    <row r="19" spans="2:6" ht="21.75" customHeight="1" x14ac:dyDescent="0.3">
      <c r="B19" s="162" t="s">
        <v>357</v>
      </c>
      <c r="C19" s="163" t="s">
        <v>319</v>
      </c>
      <c r="D19" s="164">
        <v>1</v>
      </c>
      <c r="E19" s="164">
        <v>100673</v>
      </c>
      <c r="F19" s="164">
        <v>60403.8</v>
      </c>
    </row>
    <row r="20" spans="2:6" ht="21.75" customHeight="1" x14ac:dyDescent="0.3">
      <c r="B20" s="162" t="s">
        <v>220</v>
      </c>
      <c r="C20" s="163" t="s">
        <v>221</v>
      </c>
      <c r="D20" s="164">
        <v>33</v>
      </c>
      <c r="E20" s="164">
        <v>7767720</v>
      </c>
      <c r="F20" s="164">
        <v>30993202.800000001</v>
      </c>
    </row>
    <row r="21" spans="2:6" ht="21.75" customHeight="1" x14ac:dyDescent="0.3">
      <c r="B21" s="162" t="s">
        <v>351</v>
      </c>
      <c r="C21" s="163" t="s">
        <v>202</v>
      </c>
      <c r="D21" s="164">
        <v>1</v>
      </c>
      <c r="E21" s="164">
        <v>28701</v>
      </c>
      <c r="F21" s="164">
        <v>61133.13</v>
      </c>
    </row>
    <row r="22" spans="2:6" ht="21.75" customHeight="1" x14ac:dyDescent="0.3">
      <c r="B22" s="263" t="s">
        <v>58</v>
      </c>
      <c r="C22" s="264"/>
      <c r="D22" s="164">
        <f>D19+D20+D21</f>
        <v>35</v>
      </c>
      <c r="E22" s="164">
        <f>E19+E20+E21</f>
        <v>7897094</v>
      </c>
      <c r="F22" s="164">
        <f>F19+F20+F21</f>
        <v>31114739.73</v>
      </c>
    </row>
    <row r="23" spans="2:6" ht="21.75" customHeight="1" x14ac:dyDescent="0.3">
      <c r="B23" s="257" t="s">
        <v>352</v>
      </c>
      <c r="C23" s="258"/>
      <c r="D23" s="258"/>
      <c r="E23" s="258"/>
      <c r="F23" s="259"/>
    </row>
    <row r="24" spans="2:6" ht="21.75" customHeight="1" x14ac:dyDescent="0.3">
      <c r="B24" s="165" t="s">
        <v>353</v>
      </c>
      <c r="C24" s="166" t="s">
        <v>231</v>
      </c>
      <c r="D24" s="164">
        <v>65</v>
      </c>
      <c r="E24" s="164">
        <v>3984364</v>
      </c>
      <c r="F24" s="164">
        <v>63970776.020000003</v>
      </c>
    </row>
    <row r="25" spans="2:6" x14ac:dyDescent="0.3">
      <c r="B25" s="260" t="s">
        <v>354</v>
      </c>
      <c r="C25" s="261"/>
      <c r="D25" s="164">
        <f>D24</f>
        <v>65</v>
      </c>
      <c r="E25" s="164">
        <f>E24</f>
        <v>3984364</v>
      </c>
      <c r="F25" s="164">
        <f>F24</f>
        <v>63970776.020000003</v>
      </c>
    </row>
    <row r="26" spans="2:6" x14ac:dyDescent="0.3">
      <c r="B26" s="260" t="s">
        <v>355</v>
      </c>
      <c r="C26" s="261"/>
      <c r="D26" s="164">
        <f>D22+D25</f>
        <v>100</v>
      </c>
      <c r="E26" s="164">
        <f>E22+E25</f>
        <v>11881458</v>
      </c>
      <c r="F26" s="164">
        <f>F22+F25</f>
        <v>95085515.75</v>
      </c>
    </row>
  </sheetData>
  <mergeCells count="15">
    <mergeCell ref="B10:C10"/>
    <mergeCell ref="B1:C1"/>
    <mergeCell ref="B2:E2"/>
    <mergeCell ref="B3:D3"/>
    <mergeCell ref="B4:F4"/>
    <mergeCell ref="B6:F6"/>
    <mergeCell ref="B23:F23"/>
    <mergeCell ref="B25:C25"/>
    <mergeCell ref="B26:C26"/>
    <mergeCell ref="B11:F11"/>
    <mergeCell ref="B13:C13"/>
    <mergeCell ref="B14:C14"/>
    <mergeCell ref="B16:F16"/>
    <mergeCell ref="B18:F18"/>
    <mergeCell ref="B22:C22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7"/>
  <sheetViews>
    <sheetView rightToLeft="1" workbookViewId="0">
      <selection activeCell="G9" sqref="G9:I10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205" t="s">
        <v>334</v>
      </c>
      <c r="C2" s="205"/>
      <c r="D2" s="205"/>
      <c r="E2" s="205"/>
      <c r="F2" s="57"/>
      <c r="G2" s="57"/>
      <c r="H2" s="57"/>
      <c r="I2" s="58"/>
    </row>
    <row r="3" spans="2:9" ht="17.25" customHeight="1" x14ac:dyDescent="0.25">
      <c r="B3" s="273" t="s">
        <v>335</v>
      </c>
      <c r="C3" s="273"/>
      <c r="D3" s="273"/>
      <c r="E3" s="273"/>
      <c r="F3" s="273"/>
      <c r="G3" s="273"/>
      <c r="H3" s="273"/>
      <c r="I3" s="273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7.25" customHeight="1" x14ac:dyDescent="0.25">
      <c r="B5" s="277" t="s">
        <v>53</v>
      </c>
      <c r="C5" s="278"/>
      <c r="D5" s="278"/>
      <c r="E5" s="278"/>
      <c r="F5" s="278"/>
      <c r="G5" s="278"/>
      <c r="H5" s="278"/>
      <c r="I5" s="279"/>
    </row>
    <row r="6" spans="2:9" ht="17.25" customHeight="1" x14ac:dyDescent="0.25">
      <c r="B6" s="87" t="s">
        <v>183</v>
      </c>
      <c r="C6" s="88" t="s">
        <v>138</v>
      </c>
      <c r="D6" s="106">
        <v>0.13</v>
      </c>
      <c r="E6" s="106">
        <v>0.13</v>
      </c>
      <c r="F6" s="106">
        <v>0.13</v>
      </c>
      <c r="G6" s="136">
        <v>2</v>
      </c>
      <c r="H6" s="142">
        <v>2003000</v>
      </c>
      <c r="I6" s="142">
        <v>260390</v>
      </c>
    </row>
    <row r="7" spans="2:9" ht="17.25" customHeight="1" x14ac:dyDescent="0.25">
      <c r="B7" s="286" t="s">
        <v>58</v>
      </c>
      <c r="C7" s="287"/>
      <c r="D7" s="288"/>
      <c r="E7" s="288"/>
      <c r="F7" s="288"/>
      <c r="G7" s="140">
        <v>2</v>
      </c>
      <c r="H7" s="142">
        <v>2003000</v>
      </c>
      <c r="I7" s="142">
        <v>260390</v>
      </c>
    </row>
    <row r="8" spans="2:9" ht="17.25" customHeight="1" x14ac:dyDescent="0.25">
      <c r="B8" s="289" t="s">
        <v>75</v>
      </c>
      <c r="C8" s="290"/>
      <c r="D8" s="290"/>
      <c r="E8" s="290"/>
      <c r="F8" s="290"/>
      <c r="G8" s="290"/>
      <c r="H8" s="290"/>
      <c r="I8" s="291"/>
    </row>
    <row r="9" spans="2:9" ht="17.25" customHeight="1" x14ac:dyDescent="0.25">
      <c r="B9" s="87" t="s">
        <v>199</v>
      </c>
      <c r="C9" s="88" t="s">
        <v>200</v>
      </c>
      <c r="D9" s="106">
        <v>1.95</v>
      </c>
      <c r="E9" s="106">
        <v>1.95</v>
      </c>
      <c r="F9" s="106">
        <v>1.95</v>
      </c>
      <c r="G9" s="136">
        <v>1</v>
      </c>
      <c r="H9" s="142">
        <v>1000</v>
      </c>
      <c r="I9" s="142">
        <v>1950</v>
      </c>
    </row>
    <row r="10" spans="2:9" ht="17.25" customHeight="1" x14ac:dyDescent="0.25">
      <c r="B10" s="286" t="s">
        <v>80</v>
      </c>
      <c r="C10" s="287"/>
      <c r="D10" s="288"/>
      <c r="E10" s="288"/>
      <c r="F10" s="288"/>
      <c r="G10" s="140">
        <v>1</v>
      </c>
      <c r="H10" s="142">
        <v>1000</v>
      </c>
      <c r="I10" s="142">
        <v>1950</v>
      </c>
    </row>
    <row r="11" spans="2:9" ht="17.25" customHeight="1" x14ac:dyDescent="0.25">
      <c r="B11" s="292" t="s">
        <v>269</v>
      </c>
      <c r="C11" s="293"/>
      <c r="D11" s="294"/>
      <c r="E11" s="294"/>
      <c r="F11" s="294"/>
      <c r="G11" s="141">
        <f>G10+G7</f>
        <v>3</v>
      </c>
      <c r="H11" s="141">
        <f t="shared" ref="H11:I11" si="0">H10+H7</f>
        <v>2004000</v>
      </c>
      <c r="I11" s="141">
        <f t="shared" si="0"/>
        <v>262340</v>
      </c>
    </row>
    <row r="12" spans="2:9" ht="18.75" x14ac:dyDescent="0.25">
      <c r="B12" s="272" t="s">
        <v>134</v>
      </c>
      <c r="C12" s="272"/>
      <c r="D12" s="272"/>
      <c r="E12" s="272"/>
      <c r="F12" s="272"/>
      <c r="G12" s="272"/>
      <c r="H12" s="272"/>
      <c r="I12" s="272"/>
    </row>
    <row r="13" spans="2:9" ht="21" customHeight="1" x14ac:dyDescent="0.25">
      <c r="B13" s="65" t="s">
        <v>41</v>
      </c>
      <c r="C13" s="67" t="s">
        <v>42</v>
      </c>
      <c r="D13" s="283" t="s">
        <v>102</v>
      </c>
      <c r="E13" s="284"/>
      <c r="F13" s="284"/>
      <c r="G13" s="284"/>
      <c r="H13" s="284"/>
      <c r="I13" s="285"/>
    </row>
    <row r="14" spans="2:9" ht="12.95" customHeight="1" x14ac:dyDescent="0.25">
      <c r="B14" s="277" t="s">
        <v>53</v>
      </c>
      <c r="C14" s="278"/>
      <c r="D14" s="278"/>
      <c r="E14" s="278"/>
      <c r="F14" s="278"/>
      <c r="G14" s="278"/>
      <c r="H14" s="278"/>
      <c r="I14" s="279"/>
    </row>
    <row r="15" spans="2:9" ht="12.95" customHeight="1" x14ac:dyDescent="0.25">
      <c r="B15" s="97" t="s">
        <v>197</v>
      </c>
      <c r="C15" s="98" t="s">
        <v>198</v>
      </c>
      <c r="D15" s="270" t="s">
        <v>135</v>
      </c>
      <c r="E15" s="256"/>
      <c r="F15" s="256"/>
      <c r="G15" s="256"/>
      <c r="H15" s="256"/>
      <c r="I15" s="271"/>
    </row>
    <row r="16" spans="2:9" ht="12.95" customHeight="1" x14ac:dyDescent="0.25">
      <c r="B16" s="97" t="s">
        <v>136</v>
      </c>
      <c r="C16" s="98" t="s">
        <v>137</v>
      </c>
      <c r="D16" s="267">
        <v>3</v>
      </c>
      <c r="E16" s="268"/>
      <c r="F16" s="268"/>
      <c r="G16" s="268"/>
      <c r="H16" s="268"/>
      <c r="I16" s="269"/>
    </row>
    <row r="17" spans="2:9" ht="12.95" customHeight="1" x14ac:dyDescent="0.25">
      <c r="B17" s="277" t="s">
        <v>63</v>
      </c>
      <c r="C17" s="278"/>
      <c r="D17" s="278"/>
      <c r="E17" s="278"/>
      <c r="F17" s="278"/>
      <c r="G17" s="278"/>
      <c r="H17" s="278"/>
      <c r="I17" s="279"/>
    </row>
    <row r="18" spans="2:9" ht="12.95" customHeight="1" x14ac:dyDescent="0.25">
      <c r="B18" s="69" t="s">
        <v>139</v>
      </c>
      <c r="C18" s="72" t="s">
        <v>140</v>
      </c>
      <c r="D18" s="270" t="s">
        <v>135</v>
      </c>
      <c r="E18" s="256"/>
      <c r="F18" s="256"/>
      <c r="G18" s="256"/>
      <c r="H18" s="256"/>
      <c r="I18" s="271"/>
    </row>
    <row r="19" spans="2:9" ht="12.95" customHeight="1" x14ac:dyDescent="0.25">
      <c r="B19" s="69" t="s">
        <v>141</v>
      </c>
      <c r="C19" s="72" t="s">
        <v>142</v>
      </c>
      <c r="D19" s="270" t="s">
        <v>135</v>
      </c>
      <c r="E19" s="256"/>
      <c r="F19" s="256"/>
      <c r="G19" s="256"/>
      <c r="H19" s="256"/>
      <c r="I19" s="271"/>
    </row>
    <row r="20" spans="2:9" ht="12.95" customHeight="1" x14ac:dyDescent="0.25">
      <c r="B20" s="69" t="s">
        <v>144</v>
      </c>
      <c r="C20" s="72" t="s">
        <v>145</v>
      </c>
      <c r="D20" s="270" t="s">
        <v>135</v>
      </c>
      <c r="E20" s="256"/>
      <c r="F20" s="256"/>
      <c r="G20" s="256"/>
      <c r="H20" s="256"/>
      <c r="I20" s="271"/>
    </row>
    <row r="21" spans="2:9" ht="12.95" customHeight="1" x14ac:dyDescent="0.25">
      <c r="B21" s="69" t="s">
        <v>188</v>
      </c>
      <c r="C21" s="72" t="s">
        <v>143</v>
      </c>
      <c r="D21" s="267">
        <v>0.5</v>
      </c>
      <c r="E21" s="268"/>
      <c r="F21" s="268"/>
      <c r="G21" s="268"/>
      <c r="H21" s="268"/>
      <c r="I21" s="269"/>
    </row>
    <row r="22" spans="2:9" ht="12.95" customHeight="1" x14ac:dyDescent="0.25">
      <c r="B22" s="124" t="s">
        <v>240</v>
      </c>
      <c r="C22" s="125" t="s">
        <v>241</v>
      </c>
      <c r="D22" s="280">
        <v>1</v>
      </c>
      <c r="E22" s="281"/>
      <c r="F22" s="281"/>
      <c r="G22" s="281"/>
      <c r="H22" s="281"/>
      <c r="I22" s="282"/>
    </row>
    <row r="23" spans="2:9" ht="12.95" customHeight="1" x14ac:dyDescent="0.25">
      <c r="B23" s="124" t="s">
        <v>263</v>
      </c>
      <c r="C23" s="125" t="s">
        <v>264</v>
      </c>
      <c r="D23" s="270" t="s">
        <v>135</v>
      </c>
      <c r="E23" s="256"/>
      <c r="F23" s="256"/>
      <c r="G23" s="256"/>
      <c r="H23" s="256"/>
      <c r="I23" s="271"/>
    </row>
    <row r="24" spans="2:9" ht="12.95" customHeight="1" x14ac:dyDescent="0.25">
      <c r="B24" s="87" t="s">
        <v>296</v>
      </c>
      <c r="C24" s="88" t="s">
        <v>297</v>
      </c>
      <c r="D24" s="270" t="s">
        <v>135</v>
      </c>
      <c r="E24" s="256"/>
      <c r="F24" s="256"/>
      <c r="G24" s="256"/>
      <c r="H24" s="256"/>
      <c r="I24" s="271"/>
    </row>
    <row r="25" spans="2:9" ht="12.95" customHeight="1" x14ac:dyDescent="0.25">
      <c r="B25" s="124" t="s">
        <v>272</v>
      </c>
      <c r="C25" s="88" t="s">
        <v>273</v>
      </c>
      <c r="D25" s="270" t="s">
        <v>135</v>
      </c>
      <c r="E25" s="256"/>
      <c r="F25" s="256"/>
      <c r="G25" s="256"/>
      <c r="H25" s="256"/>
      <c r="I25" s="271"/>
    </row>
    <row r="26" spans="2:9" ht="12.95" customHeight="1" x14ac:dyDescent="0.25">
      <c r="B26" s="128" t="s">
        <v>315</v>
      </c>
      <c r="C26" s="149" t="s">
        <v>311</v>
      </c>
      <c r="D26" s="270" t="s">
        <v>135</v>
      </c>
      <c r="E26" s="256"/>
      <c r="F26" s="256"/>
      <c r="G26" s="256"/>
      <c r="H26" s="256"/>
      <c r="I26" s="271"/>
    </row>
    <row r="27" spans="2:9" ht="12.95" customHeight="1" x14ac:dyDescent="0.25">
      <c r="B27" s="128" t="s">
        <v>313</v>
      </c>
      <c r="C27" s="149" t="s">
        <v>310</v>
      </c>
      <c r="D27" s="270" t="s">
        <v>135</v>
      </c>
      <c r="E27" s="256"/>
      <c r="F27" s="256"/>
      <c r="G27" s="256"/>
      <c r="H27" s="256"/>
      <c r="I27" s="271"/>
    </row>
    <row r="28" spans="2:9" ht="12.95" customHeight="1" x14ac:dyDescent="0.25">
      <c r="B28" s="128" t="s">
        <v>312</v>
      </c>
      <c r="C28" s="149" t="s">
        <v>309</v>
      </c>
      <c r="D28" s="270" t="s">
        <v>135</v>
      </c>
      <c r="E28" s="256"/>
      <c r="F28" s="256"/>
      <c r="G28" s="256"/>
      <c r="H28" s="256"/>
      <c r="I28" s="271"/>
    </row>
    <row r="29" spans="2:9" ht="12.95" customHeight="1" x14ac:dyDescent="0.25">
      <c r="B29" s="128" t="s">
        <v>318</v>
      </c>
      <c r="C29" s="149" t="s">
        <v>317</v>
      </c>
      <c r="D29" s="270" t="s">
        <v>135</v>
      </c>
      <c r="E29" s="256"/>
      <c r="F29" s="256"/>
      <c r="G29" s="256"/>
      <c r="H29" s="256"/>
      <c r="I29" s="271"/>
    </row>
    <row r="30" spans="2:9" ht="12.95" customHeight="1" x14ac:dyDescent="0.25">
      <c r="B30" s="277" t="s">
        <v>64</v>
      </c>
      <c r="C30" s="278"/>
      <c r="D30" s="278"/>
      <c r="E30" s="278"/>
      <c r="F30" s="278"/>
      <c r="G30" s="278"/>
      <c r="H30" s="278"/>
      <c r="I30" s="279"/>
    </row>
    <row r="31" spans="2:9" ht="12.75" customHeight="1" x14ac:dyDescent="0.25">
      <c r="B31" s="128" t="s">
        <v>321</v>
      </c>
      <c r="C31" s="149" t="s">
        <v>320</v>
      </c>
      <c r="D31" s="270" t="s">
        <v>135</v>
      </c>
      <c r="E31" s="256"/>
      <c r="F31" s="256"/>
      <c r="G31" s="256"/>
      <c r="H31" s="256"/>
      <c r="I31" s="271"/>
    </row>
    <row r="32" spans="2:9" ht="12.95" customHeight="1" x14ac:dyDescent="0.25">
      <c r="B32" s="274" t="s">
        <v>146</v>
      </c>
      <c r="C32" s="275"/>
      <c r="D32" s="275"/>
      <c r="E32" s="275"/>
      <c r="F32" s="275"/>
      <c r="G32" s="275"/>
      <c r="H32" s="275"/>
      <c r="I32" s="276"/>
    </row>
    <row r="33" spans="2:9" ht="12.95" customHeight="1" x14ac:dyDescent="0.25">
      <c r="B33" s="69" t="s">
        <v>149</v>
      </c>
      <c r="C33" s="72" t="s">
        <v>150</v>
      </c>
      <c r="D33" s="267">
        <v>1</v>
      </c>
      <c r="E33" s="268"/>
      <c r="F33" s="268"/>
      <c r="G33" s="268"/>
      <c r="H33" s="268"/>
      <c r="I33" s="269"/>
    </row>
    <row r="34" spans="2:9" ht="12.95" customHeight="1" x14ac:dyDescent="0.25">
      <c r="B34" s="69" t="s">
        <v>151</v>
      </c>
      <c r="C34" s="72" t="s">
        <v>152</v>
      </c>
      <c r="D34" s="267">
        <v>1</v>
      </c>
      <c r="E34" s="268"/>
      <c r="F34" s="268"/>
      <c r="G34" s="268"/>
      <c r="H34" s="268"/>
      <c r="I34" s="269"/>
    </row>
    <row r="35" spans="2:9" ht="12.95" customHeight="1" x14ac:dyDescent="0.25">
      <c r="B35" s="69" t="s">
        <v>209</v>
      </c>
      <c r="C35" s="72" t="s">
        <v>210</v>
      </c>
      <c r="D35" s="267">
        <v>10</v>
      </c>
      <c r="E35" s="268"/>
      <c r="F35" s="268"/>
      <c r="G35" s="268"/>
      <c r="H35" s="268"/>
      <c r="I35" s="269"/>
    </row>
    <row r="36" spans="2:9" ht="12.95" customHeight="1" x14ac:dyDescent="0.25">
      <c r="B36" s="124" t="s">
        <v>265</v>
      </c>
      <c r="C36" s="125" t="s">
        <v>268</v>
      </c>
      <c r="D36" s="270" t="s">
        <v>135</v>
      </c>
      <c r="E36" s="256"/>
      <c r="F36" s="256"/>
      <c r="G36" s="256"/>
      <c r="H36" s="256"/>
      <c r="I36" s="271"/>
    </row>
    <row r="37" spans="2:9" ht="12.95" customHeight="1" x14ac:dyDescent="0.25">
      <c r="B37" s="87" t="s">
        <v>147</v>
      </c>
      <c r="C37" s="88" t="s">
        <v>148</v>
      </c>
      <c r="D37" s="267">
        <v>10.98</v>
      </c>
      <c r="E37" s="268"/>
      <c r="F37" s="268"/>
      <c r="G37" s="268"/>
      <c r="H37" s="268"/>
      <c r="I37" s="269"/>
    </row>
  </sheetData>
  <mergeCells count="36">
    <mergeCell ref="D13:I13"/>
    <mergeCell ref="D21:I21"/>
    <mergeCell ref="B17:I17"/>
    <mergeCell ref="D18:I18"/>
    <mergeCell ref="B5:I5"/>
    <mergeCell ref="B7:C7"/>
    <mergeCell ref="D7:F7"/>
    <mergeCell ref="D16:I16"/>
    <mergeCell ref="D19:I19"/>
    <mergeCell ref="B8:I8"/>
    <mergeCell ref="B10:C10"/>
    <mergeCell ref="D10:F10"/>
    <mergeCell ref="B11:C11"/>
    <mergeCell ref="D11:F11"/>
    <mergeCell ref="D35:I35"/>
    <mergeCell ref="D22:I22"/>
    <mergeCell ref="D23:I23"/>
    <mergeCell ref="D28:I28"/>
    <mergeCell ref="D29:I29"/>
    <mergeCell ref="D34:I34"/>
    <mergeCell ref="D37:I37"/>
    <mergeCell ref="D36:I36"/>
    <mergeCell ref="D25:I25"/>
    <mergeCell ref="D24:I24"/>
    <mergeCell ref="B2:E2"/>
    <mergeCell ref="B12:I12"/>
    <mergeCell ref="B3:I3"/>
    <mergeCell ref="B32:I32"/>
    <mergeCell ref="D33:I33"/>
    <mergeCell ref="D20:I20"/>
    <mergeCell ref="D26:I26"/>
    <mergeCell ref="D27:I27"/>
    <mergeCell ref="D31:I31"/>
    <mergeCell ref="B30:I30"/>
    <mergeCell ref="D15:I15"/>
    <mergeCell ref="B14:I14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205" t="s">
        <v>334</v>
      </c>
      <c r="C2" s="205"/>
      <c r="D2" s="205"/>
      <c r="E2" s="205"/>
      <c r="F2" s="63"/>
      <c r="G2" s="64"/>
    </row>
    <row r="3" spans="1:7" ht="26.25" x14ac:dyDescent="0.25">
      <c r="B3" s="297" t="s">
        <v>153</v>
      </c>
      <c r="C3" s="297"/>
      <c r="D3" s="297"/>
      <c r="E3" s="297"/>
      <c r="F3" s="297"/>
      <c r="G3" s="297"/>
    </row>
    <row r="4" spans="1:7" ht="18.75" x14ac:dyDescent="0.25">
      <c r="B4" s="65" t="s">
        <v>154</v>
      </c>
      <c r="C4" s="66" t="s">
        <v>155</v>
      </c>
      <c r="D4" s="67" t="s">
        <v>156</v>
      </c>
      <c r="E4" s="298" t="s">
        <v>157</v>
      </c>
      <c r="F4" s="299"/>
      <c r="G4" s="68" t="s">
        <v>158</v>
      </c>
    </row>
    <row r="5" spans="1:7" ht="21.95" customHeight="1" x14ac:dyDescent="0.25">
      <c r="B5" s="69" t="s">
        <v>159</v>
      </c>
      <c r="C5" s="35" t="s">
        <v>160</v>
      </c>
      <c r="D5" s="36" t="s">
        <v>208</v>
      </c>
      <c r="E5" s="300">
        <v>1001095</v>
      </c>
      <c r="F5" s="296"/>
      <c r="G5" s="109">
        <v>46640</v>
      </c>
    </row>
    <row r="6" spans="1:7" ht="21.95" customHeight="1" x14ac:dyDescent="0.25">
      <c r="B6" s="69" t="s">
        <v>159</v>
      </c>
      <c r="C6" s="35" t="s">
        <v>161</v>
      </c>
      <c r="D6" s="36" t="s">
        <v>162</v>
      </c>
      <c r="E6" s="295" t="s">
        <v>163</v>
      </c>
      <c r="F6" s="296"/>
      <c r="G6" s="70" t="s">
        <v>164</v>
      </c>
    </row>
    <row r="7" spans="1:7" ht="21.95" customHeight="1" x14ac:dyDescent="0.25">
      <c r="B7" s="69" t="s">
        <v>159</v>
      </c>
      <c r="C7" s="35" t="s">
        <v>165</v>
      </c>
      <c r="D7" s="137" t="s">
        <v>270</v>
      </c>
      <c r="E7" s="295" t="s">
        <v>163</v>
      </c>
      <c r="F7" s="296"/>
      <c r="G7" s="109" t="s">
        <v>271</v>
      </c>
    </row>
    <row r="8" spans="1:7" ht="21.95" customHeight="1" x14ac:dyDescent="0.25">
      <c r="B8" s="87" t="s">
        <v>167</v>
      </c>
      <c r="C8" s="35" t="s">
        <v>160</v>
      </c>
      <c r="D8" s="36" t="s">
        <v>168</v>
      </c>
      <c r="E8" s="295">
        <v>951110</v>
      </c>
      <c r="F8" s="296"/>
      <c r="G8" s="112" t="s">
        <v>219</v>
      </c>
    </row>
    <row r="9" spans="1:7" ht="21.95" customHeight="1" x14ac:dyDescent="0.25">
      <c r="B9" s="87" t="s">
        <v>167</v>
      </c>
      <c r="C9" s="110" t="s">
        <v>161</v>
      </c>
      <c r="D9" s="36" t="s">
        <v>170</v>
      </c>
      <c r="E9" s="295">
        <v>965050</v>
      </c>
      <c r="F9" s="296"/>
      <c r="G9" s="109" t="s">
        <v>205</v>
      </c>
    </row>
    <row r="10" spans="1:7" ht="21.95" customHeight="1" x14ac:dyDescent="0.25">
      <c r="B10" s="69" t="s">
        <v>166</v>
      </c>
      <c r="C10" s="35" t="s">
        <v>165</v>
      </c>
      <c r="D10" s="36" t="s">
        <v>171</v>
      </c>
      <c r="E10" s="295" t="s">
        <v>163</v>
      </c>
      <c r="F10" s="296"/>
      <c r="G10" s="70" t="s">
        <v>172</v>
      </c>
    </row>
    <row r="11" spans="1:7" ht="21.95" customHeight="1" x14ac:dyDescent="0.25">
      <c r="B11" s="69" t="s">
        <v>169</v>
      </c>
      <c r="C11" s="35" t="s">
        <v>165</v>
      </c>
      <c r="D11" s="36" t="s">
        <v>173</v>
      </c>
      <c r="E11" s="295">
        <v>978181.82</v>
      </c>
      <c r="F11" s="296"/>
      <c r="G11" s="93"/>
    </row>
    <row r="12" spans="1:7" ht="21.95" customHeight="1" x14ac:dyDescent="0.25">
      <c r="B12" s="69" t="s">
        <v>174</v>
      </c>
      <c r="C12" s="35" t="s">
        <v>160</v>
      </c>
      <c r="D12" s="36" t="s">
        <v>175</v>
      </c>
      <c r="E12" s="295" t="s">
        <v>163</v>
      </c>
      <c r="F12" s="296"/>
      <c r="G12" s="70">
        <v>46662</v>
      </c>
    </row>
    <row r="13" spans="1:7" ht="21.95" customHeight="1" x14ac:dyDescent="0.25">
      <c r="B13" s="69" t="s">
        <v>176</v>
      </c>
      <c r="C13" s="35" t="s">
        <v>160</v>
      </c>
      <c r="D13" s="36" t="s">
        <v>177</v>
      </c>
      <c r="E13" s="295" t="s">
        <v>163</v>
      </c>
      <c r="F13" s="296"/>
      <c r="G13" s="70">
        <v>47363</v>
      </c>
    </row>
    <row r="14" spans="1:7" ht="21.95" customHeight="1" x14ac:dyDescent="0.25">
      <c r="B14" s="69" t="s">
        <v>174</v>
      </c>
      <c r="C14" s="35" t="s">
        <v>161</v>
      </c>
      <c r="D14" s="36" t="s">
        <v>178</v>
      </c>
      <c r="E14" s="295" t="s">
        <v>163</v>
      </c>
      <c r="F14" s="296"/>
      <c r="G14" s="70" t="s">
        <v>179</v>
      </c>
    </row>
    <row r="15" spans="1:7" ht="24.75" customHeight="1" x14ac:dyDescent="0.25">
      <c r="B15" s="69" t="s">
        <v>176</v>
      </c>
      <c r="C15" s="35" t="s">
        <v>161</v>
      </c>
      <c r="D15" s="36" t="s">
        <v>180</v>
      </c>
      <c r="E15" s="295" t="s">
        <v>163</v>
      </c>
      <c r="F15" s="296"/>
      <c r="G15" s="70" t="s">
        <v>181</v>
      </c>
    </row>
    <row r="16" spans="1:7" ht="19.5" customHeight="1" x14ac:dyDescent="0.25">
      <c r="B16" s="69" t="s">
        <v>174</v>
      </c>
      <c r="C16" s="35" t="s">
        <v>165</v>
      </c>
      <c r="D16" s="111" t="s">
        <v>215</v>
      </c>
      <c r="E16" s="295" t="s">
        <v>163</v>
      </c>
      <c r="F16" s="296"/>
      <c r="G16" s="112" t="s">
        <v>217</v>
      </c>
    </row>
    <row r="17" spans="2:7" ht="22.5" customHeight="1" x14ac:dyDescent="0.25">
      <c r="B17" s="69" t="s">
        <v>176</v>
      </c>
      <c r="C17" s="35" t="s">
        <v>165</v>
      </c>
      <c r="D17" s="111" t="s">
        <v>216</v>
      </c>
      <c r="E17" s="295" t="s">
        <v>163</v>
      </c>
      <c r="F17" s="296"/>
      <c r="G17" s="112" t="s">
        <v>218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2026-08-10T10:30:33Z</cp:lastPrinted>
  <dcterms:created xsi:type="dcterms:W3CDTF">2026-01-04T07:55:20Z</dcterms:created>
  <dcterms:modified xsi:type="dcterms:W3CDTF">2026-08-10T10:49:36Z</dcterms:modified>
</cp:coreProperties>
</file>