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21BC8AA9-C95B-4A7C-B31C-CCC07D7A7C32}" xr6:coauthVersionLast="45" xr6:coauthVersionMax="45" xr10:uidLastSave="{00000000-0000-0000-0000-000000000000}"/>
  <bookViews>
    <workbookView xWindow="-120" yWindow="-120" windowWidth="29040" windowHeight="15840" activeTab="3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4" i="25" l="1"/>
  <c r="F23" i="25"/>
  <c r="F24" i="25" s="1"/>
  <c r="E23" i="25"/>
  <c r="E24" i="25" s="1"/>
  <c r="D23" i="25"/>
  <c r="F18" i="25"/>
  <c r="E18" i="25"/>
  <c r="F17" i="25"/>
  <c r="E17" i="25"/>
  <c r="D17" i="25"/>
  <c r="D18" i="25" s="1"/>
  <c r="D11" i="25"/>
  <c r="F10" i="25"/>
  <c r="F11" i="25" s="1"/>
  <c r="E10" i="25"/>
  <c r="E11" i="25" s="1"/>
  <c r="D10" i="25"/>
  <c r="M83" i="15" l="1"/>
  <c r="N83" i="15"/>
  <c r="L17" i="15"/>
  <c r="M17" i="15"/>
  <c r="N17" i="15"/>
  <c r="L53" i="15"/>
  <c r="M53" i="15"/>
  <c r="N53" i="15"/>
  <c r="L44" i="15"/>
  <c r="M44" i="15"/>
  <c r="N44" i="15"/>
  <c r="L37" i="15"/>
  <c r="M37" i="15"/>
  <c r="N37" i="15"/>
  <c r="L62" i="15"/>
  <c r="M62" i="15"/>
  <c r="N62" i="15"/>
  <c r="L78" i="15"/>
  <c r="M78" i="15"/>
  <c r="N78" i="15"/>
  <c r="L74" i="15"/>
  <c r="M74" i="15"/>
  <c r="N74" i="15"/>
  <c r="L24" i="15"/>
  <c r="M24" i="15"/>
  <c r="N24" i="15"/>
  <c r="L28" i="15"/>
  <c r="M28" i="15"/>
  <c r="N28" i="15"/>
  <c r="L56" i="15"/>
  <c r="M56" i="15"/>
  <c r="N56" i="15"/>
  <c r="L69" i="15"/>
  <c r="M69" i="15"/>
  <c r="N69" i="15"/>
  <c r="L59" i="15"/>
  <c r="M59" i="15"/>
  <c r="N59" i="15"/>
  <c r="L21" i="15"/>
  <c r="M21" i="15"/>
  <c r="N21" i="15"/>
  <c r="L47" i="15"/>
  <c r="M47" i="15"/>
  <c r="N47" i="15"/>
  <c r="L82" i="15"/>
  <c r="L83" i="15" s="1"/>
  <c r="M82" i="15"/>
  <c r="N82" i="15"/>
  <c r="L48" i="15" l="1"/>
  <c r="N48" i="15"/>
  <c r="N63" i="15"/>
  <c r="N84" i="15" s="1"/>
  <c r="I5" i="11" s="1"/>
  <c r="M48" i="15"/>
  <c r="M63" i="15"/>
  <c r="M84" i="15" s="1"/>
  <c r="D5" i="11" s="1"/>
  <c r="L63" i="15"/>
  <c r="L84" i="15" s="1"/>
  <c r="O5" i="11" s="1"/>
  <c r="B10" i="11"/>
  <c r="B9" i="11" l="1"/>
  <c r="K12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<sst xmlns="http://schemas.openxmlformats.org/spreadsheetml/2006/main" count="554" uniqueCount="342">
  <si>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</si>
  <si>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</si>
  <si>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</si>
  <si>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</si>
  <si>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</si>
  <si>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</si>
  <si>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</si>
  <si>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</si>
  <si>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</si>
  <si>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</si>
  <si>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</si>
  <si>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</si>
  <si>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</si>
  <si>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</si>
  <si>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</si>
  <si>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</si>
  <si>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</si>
  <si>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</si>
  <si>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</si>
  <si>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</si>
  <si>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</si>
  <si>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</si>
  <si>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</si>
  <si>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</si>
  <si>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</si>
  <si>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</si>
  <si>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</si>
  <si>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</si>
  <si>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</si>
  <si>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</si>
  <si>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</si>
  <si>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</si>
  <si>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</si>
  <si>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</si>
  <si>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</si>
  <si>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</si>
  <si>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</si>
  <si>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</si>
  <si>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</si>
  <si>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</si>
  <si>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</si>
  <si>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</si>
  <si>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</si>
  <si>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</si>
  <si>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</si>
  <si>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</si>
  <si>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</si>
  <si>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</si>
  <si>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</si>
  <si>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</si>
  <si>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</si>
  <si>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</si>
  <si>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</si>
  <si>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</si>
  <si>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</si>
  <si>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</si>
  <si>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</si>
  <si>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</si>
  <si>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</si>
  <si>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</si>
  <si>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</si>
  <si>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</si>
  <si>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</si>
  <si>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</si>
  <si>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</si>
  <si>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</si>
  <si>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</si>
  <si>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</si>
  <si>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</si>
  <si>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CB10</t>
  </si>
  <si>
    <t>الثانية</t>
  </si>
  <si>
    <t>CB20</t>
  </si>
  <si>
    <t>سندات اعمار / 500 الف دينار</t>
  </si>
  <si>
    <t>CB25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</si>
  <si>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</si>
  <si>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</si>
  <si>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</si>
  <si>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</si>
  <si>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</si>
  <si>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</si>
  <si>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</si>
  <si>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</si>
  <si>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</si>
  <si>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</si>
  <si>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</si>
  <si>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</si>
  <si>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</si>
  <si>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</si>
  <si>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</si>
  <si>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</si>
  <si>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</si>
  <si>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</si>
  <si>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</si>
  <si>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</si>
  <si>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</si>
  <si>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</si>
  <si>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</si>
  <si>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</si>
  <si>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</si>
  <si>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</si>
  <si>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</si>
  <si>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</si>
  <si>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</si>
  <si>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</si>
  <si>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</si>
  <si>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</si>
  <si>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</si>
  <si>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</si>
  <si>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</si>
  <si>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</si>
  <si>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</si>
  <si>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</si>
  <si>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</si>
  <si>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</si>
  <si>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</si>
  <si>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</si>
  <si>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</si>
  <si>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</si>
  <si>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</si>
  <si>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>مصرف الثقة الدولي الإسلامي</t>
  </si>
  <si>
    <t>BTRU</t>
  </si>
  <si>
    <t xml:space="preserve">الصناعات الالكترونية </t>
  </si>
  <si>
    <t>IELI</t>
  </si>
  <si>
    <t>الاهلية للانتاج الزراعي</t>
  </si>
  <si>
    <t>AAHP</t>
  </si>
  <si>
    <t>CB70</t>
  </si>
  <si>
    <t xml:space="preserve">المصرف الدولي الاسلامي </t>
  </si>
  <si>
    <t>BINT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</si>
  <si>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</si>
  <si>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</si>
  <si>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</si>
  <si>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</si>
  <si>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</si>
  <si>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</si>
  <si>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>مصرف الاستثمار العراقي</t>
  </si>
  <si>
    <t>BIBI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</si>
  <si>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</si>
  <si>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</si>
  <si>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</si>
  <si>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</si>
  <si>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</si>
  <si>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</si>
  <si>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</si>
  <si>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</si>
  <si>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27/11/2025</t>
  </si>
  <si>
    <t>27/11/2027</t>
  </si>
  <si>
    <t>30/12/2025</t>
  </si>
  <si>
    <t>30/12/2027</t>
  </si>
  <si>
    <t>15/4/2026</t>
  </si>
  <si>
    <t>14/4/2028</t>
  </si>
  <si>
    <t>المصرف المتحد للاستثمار</t>
  </si>
  <si>
    <t>BUND</t>
  </si>
  <si>
    <t>مصرف المنصور</t>
  </si>
  <si>
    <t>BMNS</t>
  </si>
  <si>
    <t>CB75</t>
  </si>
  <si>
    <t>CB80</t>
  </si>
  <si>
    <t>14/10/2026</t>
  </si>
  <si>
    <t>13/10/2028</t>
  </si>
  <si>
    <t>انتاج وتسويق اللحوم</t>
  </si>
  <si>
    <t>AIPM</t>
  </si>
  <si>
    <t>مصرف الاقليم التجاري</t>
  </si>
  <si>
    <t>BRTB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</si>
  <si>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</si>
  <si>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</si>
  <si>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</si>
  <si>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</si>
  <si>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</si>
  <si>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</si>
  <si>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</si>
  <si>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</si>
  <si>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</si>
  <si>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بابل للإنتاج الحيواني والنباتي</t>
  </si>
  <si>
    <t>ABAP</t>
  </si>
  <si>
    <t xml:space="preserve">الشرق الاوسط للاسماك </t>
  </si>
  <si>
    <t>AMEF</t>
  </si>
  <si>
    <t>مصرف بغداد</t>
  </si>
  <si>
    <t>BBOB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</si>
  <si>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</si>
  <si>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</si>
  <si>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</si>
  <si>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</si>
  <si>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</si>
  <si>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</si>
  <si>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</si>
  <si>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</si>
  <si>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</si>
  <si>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</si>
  <si>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</si>
  <si>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</si>
  <si>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</si>
  <si>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</si>
  <si>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</si>
  <si>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</si>
  <si>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</si>
  <si>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</si>
  <si>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</si>
  <si>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</si>
  <si>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</si>
  <si>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</si>
  <si>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</si>
  <si>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</si>
  <si>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</si>
  <si>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</si>
  <si>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</si>
  <si>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</si>
  <si>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</si>
  <si>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</si>
  <si>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</si>
  <si>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</si>
  <si>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</si>
  <si>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</si>
  <si>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</si>
  <si>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</si>
  <si>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</si>
  <si>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</si>
  <si>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</si>
  <si>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</si>
  <si>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</si>
  <si>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</si>
  <si>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مصرف الائتمان العراقي</t>
  </si>
  <si>
    <t>BROI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</si>
  <si>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</si>
  <si>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</si>
  <si>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</si>
  <si>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</si>
  <si>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</si>
  <si>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 xml:space="preserve">النخبة للمقاولات العامة </t>
  </si>
  <si>
    <t>SNUC</t>
  </si>
  <si>
    <t xml:space="preserve">الأمين للتأمين </t>
  </si>
  <si>
    <t>NAME</t>
  </si>
  <si>
    <t>انتاج الالبسة الجاهزة</t>
  </si>
  <si>
    <t>IRMC</t>
  </si>
  <si>
    <t>ابداع شرق الاوسط</t>
  </si>
  <si>
    <t>SIBD</t>
  </si>
  <si>
    <t xml:space="preserve">                   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</si>
  <si>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</si>
  <si>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</si>
  <si>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</si>
  <si>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</si>
  <si>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</si>
  <si>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</si>
  <si>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</si>
  <si>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</si>
  <si>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</si>
  <si>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</si>
  <si>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</si>
  <si>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</si>
  <si>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</si>
  <si>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</si>
  <si>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</si>
  <si>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</si>
  <si>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</si>
  <si>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</si>
  <si>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</si>
  <si>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</si>
  <si>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</si>
  <si>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</si>
  <si>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</si>
  <si>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</si>
  <si>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</si>
  <si>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</si>
  <si>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</si>
  <si>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</si>
  <si>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</si>
  <si>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</si>
  <si>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</si>
  <si>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</si>
  <si>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</si>
  <si>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</si>
  <si>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</si>
  <si>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</si>
  <si>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</si>
  <si>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</si>
  <si>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</si>
  <si>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</si>
  <si>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</si>
  <si>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</si>
  <si>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</si>
  <si>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</si>
  <si>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الوطنية للاستثمارات السياحية</t>
  </si>
  <si>
    <t>HNTI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</si>
  <si>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</si>
  <si>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</si>
  <si>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</si>
  <si>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</si>
  <si>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</si>
  <si>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</si>
  <si>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</si>
  <si>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</si>
  <si>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</si>
  <si>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>مجموع قطاع التامين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</si>
  <si>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</si>
  <si>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</si>
  <si>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</si>
  <si>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</si>
  <si>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</si>
  <si>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</si>
  <si>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</si>
  <si>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 xml:space="preserve">الخليج للتأمين </t>
  </si>
  <si>
    <t>NGIR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</si>
  <si>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</si>
  <si>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</si>
  <si>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</si>
  <si>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</si>
  <si>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</si>
  <si>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ايقاف التداول على سندات بناء الاصدارية الاولى (1,000,000) اعتبارا من جلسة 2025/9/25.</t>
  </si>
  <si>
    <t>سندات بناء الاصدارية الاولى</t>
  </si>
  <si>
    <t>ايقاف التداول على سندات اعمار الاصدارية الاولى (500) الف اعتبارا من جلسة 2025/9/25.</t>
  </si>
  <si>
    <t>سندات اعمار الاصدارية الاولى</t>
  </si>
  <si>
    <t>مصرف عبر العراق للاستثمار</t>
  </si>
  <si>
    <t>BTRI</t>
  </si>
  <si>
    <t xml:space="preserve">الامين للاستثمارات العقارية </t>
  </si>
  <si>
    <t>SAEI</t>
  </si>
  <si>
    <t xml:space="preserve">العراقية لانتاج البذور </t>
  </si>
  <si>
    <t>AISP</t>
  </si>
  <si>
    <t>مصرف نور العراق الاسلامي</t>
  </si>
  <si>
    <t>BINI</t>
  </si>
  <si>
    <t>قطاع الاستثمار</t>
  </si>
  <si>
    <t>مجموع قطاع الاستثمار</t>
  </si>
  <si>
    <t>جلسة الاربعاء 2025/10/1</t>
  </si>
  <si>
    <t>الشركات غير المتداولة للمنصة الثالثة لجلسة الاربعاء 2025/10/1</t>
  </si>
  <si>
    <t>الشركات غير المتداولة للمنصة الثانية لجلسة الاربعاء 2025/10/1</t>
  </si>
  <si>
    <t>الشركات غير المتداولة لمنصة التداول النظامي لجلسة الاربعاء 2025/10/1</t>
  </si>
  <si>
    <t>الجلسة (174) نشرة منصة تداول الاسهم النظامية لجلسة الاربعاء 2025/10/1 Regular Market Trading</t>
  </si>
  <si>
    <t>الجلسة (174) نشرة المنصة الثالثة لتداول الشركات لجلسة  الاربعاء 2025/10/1 Second Platform Trading</t>
  </si>
  <si>
    <t>الجلسة (174) نشرة المنصة الثانية لتداول الشركات لجلسة  الاربعاء 2025/10/1 Second Platform Trading</t>
  </si>
  <si>
    <t>الجلسة (174)</t>
  </si>
  <si>
    <t>مصرف جيهان الاسلامي</t>
  </si>
  <si>
    <t>BCIH</t>
  </si>
  <si>
    <t>سوق العراق للأوراق المالية</t>
  </si>
  <si>
    <t>نشرة تداول أسهم غير العراقيين لجلسة الاربعاء 2025/10/1</t>
  </si>
  <si>
    <t>نشرة تداول الاسهم المشتراة لغير العراقيين في السوق النظامي</t>
  </si>
  <si>
    <t xml:space="preserve">مصرف بغداد 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</si>
  <si>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</si>
  <si>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</si>
  <si>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</si>
  <si>
    <t>نشرة  تداول الاسهم المباعة من غير العراقيين في السوق الثاني</t>
  </si>
  <si>
    <t xml:space="preserve">قطاع الصناعة </t>
  </si>
  <si>
    <t xml:space="preserve">الفلوجة لانتاج المواد الانشائية </t>
  </si>
  <si>
    <t xml:space="preserve">مجموع قطاع الصناعة </t>
  </si>
  <si>
    <t>مصرف اربيل</t>
  </si>
  <si>
    <t>BERI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</si>
</sst>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0.0"/>
  </numFmts>
  <fonts count="85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</fills>
  <borders count="14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56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0" fontId="60" fillId="3" borderId="71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164" fontId="60" fillId="3" borderId="75" xfId="0" applyNumberFormat="1" applyFont="1" applyFill="1" applyBorder="1" applyAlignment="1">
      <alignment horizontal="center"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0" xfId="0" applyFont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2" fontId="57" fillId="0" borderId="45" xfId="0" applyNumberFormat="1" applyFont="1" applyBorder="1" applyAlignment="1">
      <alignment horizontal="right"/>
    </xf>
    <xf numFmtId="4" fontId="57" fillId="0" borderId="6" xfId="0" applyNumberFormat="1" applyFont="1" applyBorder="1" applyAlignment="1">
      <alignment horizontal="right" vertical="center"/>
    </xf>
    <xf numFmtId="2" fontId="57" fillId="0" borderId="53" xfId="0" applyNumberFormat="1" applyFont="1" applyBorder="1" applyAlignment="1">
      <alignment horizontal="right" vertical="center"/>
    </xf>
    <xf numFmtId="2" fontId="74" fillId="0" borderId="1" xfId="0" applyNumberFormat="1" applyFont="1" applyBorder="1"/>
    <xf numFmtId="164" fontId="60" fillId="0" borderId="87" xfId="0" applyNumberFormat="1" applyFont="1" applyBorder="1" applyAlignment="1">
      <alignment horizontal="center" vertical="center"/>
    </xf>
    <xf numFmtId="0" fontId="60" fillId="3" borderId="88" xfId="0" applyFont="1" applyFill="1" applyBorder="1" applyAlignment="1">
      <alignment vertical="center"/>
    </xf>
    <xf numFmtId="164" fontId="60" fillId="3" borderId="89" xfId="0" applyNumberFormat="1" applyFont="1" applyFill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0" fontId="60" fillId="3" borderId="103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0" fillId="3" borderId="103" xfId="0" applyNumberFormat="1" applyFont="1" applyFill="1" applyBorder="1" applyAlignment="1">
      <alignment horizontal="right"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Border="1" applyAlignment="1">
      <alignment vertical="center"/>
    </xf>
    <xf numFmtId="164" fontId="60" fillId="3" borderId="104" xfId="0" applyNumberFormat="1" applyFont="1" applyFill="1" applyBorder="1" applyAlignment="1">
      <alignment horizontal="center" vertical="center"/>
    </xf>
    <xf numFmtId="3" fontId="60" fillId="3" borderId="104" xfId="0" applyNumberFormat="1" applyFont="1" applyFill="1" applyBorder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0" fontId="60" fillId="3" borderId="105" xfId="0" applyFont="1" applyFill="1" applyBorder="1" applyAlignment="1">
      <alignment vertical="center"/>
    </xf>
    <xf numFmtId="0" fontId="62" fillId="3" borderId="105" xfId="0" applyFont="1" applyFill="1" applyBorder="1" applyAlignment="1">
      <alignment horizontal="right" vertical="center"/>
    </xf>
    <xf numFmtId="0" fontId="62" fillId="3" borderId="105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9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10" xfId="0" applyFont="1" applyFill="1" applyBorder="1" applyAlignment="1">
      <alignment vertical="center"/>
    </xf>
    <xf numFmtId="164" fontId="60" fillId="3" borderId="110" xfId="0" applyNumberFormat="1" applyFont="1" applyFill="1" applyBorder="1" applyAlignment="1">
      <alignment horizontal="center" vertical="center"/>
    </xf>
    <xf numFmtId="164" fontId="60" fillId="3" borderId="114" xfId="0" applyNumberFormat="1" applyFont="1" applyFill="1" applyBorder="1" applyAlignment="1">
      <alignment horizontal="center" vertical="center"/>
    </xf>
    <xf numFmtId="164" fontId="60" fillId="0" borderId="117" xfId="0" applyNumberFormat="1" applyFont="1" applyBorder="1" applyAlignment="1">
      <alignment horizontal="center" vertical="center"/>
    </xf>
    <xf numFmtId="14" fontId="62" fillId="0" borderId="114" xfId="0" applyNumberFormat="1" applyFont="1" applyBorder="1" applyAlignment="1">
      <alignment horizontal="center" vertical="center"/>
    </xf>
    <xf numFmtId="0" fontId="60" fillId="3" borderId="118" xfId="0" applyFont="1" applyFill="1" applyBorder="1" applyAlignment="1">
      <alignment vertical="center"/>
    </xf>
    <xf numFmtId="164" fontId="60" fillId="3" borderId="118" xfId="0" applyNumberFormat="1" applyFont="1" applyFill="1" applyBorder="1" applyAlignment="1">
      <alignment horizontal="center" vertical="center"/>
    </xf>
    <xf numFmtId="0" fontId="60" fillId="0" borderId="118" xfId="0" applyFont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3" fontId="60" fillId="3" borderId="118" xfId="0" applyNumberFormat="1" applyFont="1" applyFill="1" applyBorder="1" applyAlignment="1">
      <alignment horizontal="right" vertical="center"/>
    </xf>
    <xf numFmtId="2" fontId="57" fillId="0" borderId="45" xfId="0" applyNumberFormat="1" applyFont="1" applyBorder="1" applyAlignment="1">
      <alignment horizontal="right"/>
    </xf>
    <xf numFmtId="2" fontId="56" fillId="3" borderId="62" xfId="0" applyNumberFormat="1" applyFont="1" applyFill="1" applyBorder="1" applyAlignment="1">
      <alignment horizontal="center"/>
    </xf>
    <xf numFmtId="0" fontId="63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/>
    <xf numFmtId="0" fontId="60" fillId="3" borderId="124" xfId="0" applyFont="1" applyFill="1" applyBorder="1" applyAlignment="1">
      <alignment vertical="center"/>
    </xf>
    <xf numFmtId="3" fontId="60" fillId="3" borderId="123" xfId="0" applyNumberFormat="1" applyFont="1" applyFill="1" applyBorder="1" applyAlignment="1">
      <alignment vertical="center"/>
    </xf>
    <xf numFmtId="3" fontId="60" fillId="3" borderId="123" xfId="0" applyNumberFormat="1" applyFont="1" applyFill="1" applyBorder="1" applyAlignment="1">
      <alignment horizontal="right" vertical="center"/>
    </xf>
    <xf numFmtId="164" fontId="60" fillId="3" borderId="123" xfId="0" applyNumberFormat="1" applyFont="1" applyFill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0" fontId="60" fillId="3" borderId="123" xfId="0" applyFont="1" applyFill="1" applyBorder="1" applyAlignment="1">
      <alignment vertical="center"/>
    </xf>
    <xf numFmtId="4" fontId="60" fillId="3" borderId="123" xfId="0" applyNumberFormat="1" applyFont="1" applyFill="1" applyBorder="1" applyAlignment="1">
      <alignment horizontal="center" vertical="center"/>
    </xf>
    <xf numFmtId="0" fontId="59" fillId="0" borderId="91" xfId="0" applyFont="1" applyBorder="1" applyAlignment="1">
      <alignment vertical="center" wrapText="1"/>
    </xf>
    <xf numFmtId="0" fontId="60" fillId="3" borderId="0" xfId="0" applyFont="1" applyFill="1" applyBorder="1" applyAlignment="1">
      <alignment vertical="center"/>
    </xf>
    <xf numFmtId="0" fontId="79" fillId="0" borderId="0" xfId="0" applyFont="1"/>
    <xf numFmtId="0" fontId="80" fillId="0" borderId="0" xfId="0" applyFont="1"/>
    <xf numFmtId="0" fontId="60" fillId="3" borderId="129" xfId="0" applyFont="1" applyFill="1" applyBorder="1" applyAlignment="1">
      <alignment vertical="center"/>
    </xf>
    <xf numFmtId="164" fontId="60" fillId="0" borderId="131" xfId="0" applyNumberFormat="1" applyFont="1" applyBorder="1" applyAlignment="1">
      <alignment horizontal="center" vertical="center"/>
    </xf>
    <xf numFmtId="164" fontId="60" fillId="0" borderId="132" xfId="0" applyNumberFormat="1" applyFont="1" applyBorder="1" applyAlignment="1">
      <alignment horizontal="center" vertical="center"/>
    </xf>
    <xf numFmtId="4" fontId="81" fillId="0" borderId="54" xfId="0" applyNumberFormat="1" applyFont="1" applyBorder="1" applyAlignment="1">
      <alignment horizontal="center" vertical="center"/>
    </xf>
    <xf numFmtId="0" fontId="82" fillId="2" borderId="134" xfId="0" applyFont="1" applyFill="1" applyBorder="1" applyAlignment="1">
      <alignment horizontal="center" vertical="center"/>
    </xf>
    <xf numFmtId="0" fontId="82" fillId="2" borderId="134" xfId="0" applyFont="1" applyFill="1" applyBorder="1" applyAlignment="1">
      <alignment horizontal="center" vertical="center" wrapText="1"/>
    </xf>
    <xf numFmtId="0" fontId="82" fillId="3" borderId="132" xfId="364" applyFont="1" applyFill="1" applyBorder="1" applyAlignment="1">
      <alignment horizontal="right" vertical="center"/>
    </xf>
    <xf numFmtId="0" fontId="82" fillId="3" borderId="132" xfId="364" applyFont="1" applyFill="1" applyBorder="1" applyAlignment="1">
      <alignment horizontal="left" vertical="center"/>
    </xf>
    <xf numFmtId="3" fontId="82" fillId="0" borderId="138" xfId="2" applyNumberFormat="1" applyFont="1" applyBorder="1" applyAlignment="1">
      <alignment horizontal="center" vertical="center"/>
    </xf>
    <xf numFmtId="0" fontId="82" fillId="3" borderId="139" xfId="364" applyFont="1" applyFill="1" applyBorder="1" applyAlignment="1">
      <alignment horizontal="right" vertical="center"/>
    </xf>
    <xf numFmtId="0" fontId="82" fillId="3" borderId="139" xfId="364" applyFont="1" applyFill="1" applyBorder="1" applyAlignment="1">
      <alignment horizontal="left" vertical="center"/>
    </xf>
    <xf numFmtId="0" fontId="84" fillId="0" borderId="0" xfId="0" applyFont="1"/>
    <xf numFmtId="0" fontId="82" fillId="2" borderId="142" xfId="0" applyFont="1" applyFill="1" applyBorder="1" applyAlignment="1">
      <alignment horizontal="center" vertical="center"/>
    </xf>
    <xf numFmtId="0" fontId="82" fillId="2" borderId="142" xfId="0" applyFont="1" applyFill="1" applyBorder="1" applyAlignment="1">
      <alignment horizontal="center" vertical="center" wrapText="1"/>
    </xf>
    <xf numFmtId="0" fontId="83" fillId="2" borderId="142" xfId="0" applyFont="1" applyFill="1" applyBorder="1" applyAlignment="1">
      <alignment horizontal="center" vertical="center"/>
    </xf>
    <xf numFmtId="0" fontId="83" fillId="2" borderId="142" xfId="0" applyFont="1" applyFill="1" applyBorder="1" applyAlignment="1">
      <alignment horizontal="center" vertical="center" wrapText="1"/>
    </xf>
    <xf numFmtId="3" fontId="83" fillId="0" borderId="138" xfId="2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3" fontId="73" fillId="0" borderId="119" xfId="0" applyNumberFormat="1" applyFont="1" applyBorder="1" applyAlignment="1">
      <alignment horizontal="center" vertical="center"/>
    </xf>
    <xf numFmtId="3" fontId="73" fillId="0" borderId="121" xfId="0" applyNumberFormat="1" applyFont="1" applyBorder="1" applyAlignment="1">
      <alignment horizontal="center" vertical="center"/>
    </xf>
    <xf numFmtId="2" fontId="73" fillId="0" borderId="122" xfId="0" applyNumberFormat="1" applyFont="1" applyBorder="1" applyAlignment="1">
      <alignment horizontal="right" vertical="center"/>
    </xf>
    <xf numFmtId="2" fontId="57" fillId="0" borderId="47" xfId="0" applyNumberFormat="1" applyFont="1" applyBorder="1" applyAlignment="1">
      <alignment horizontal="right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2" fontId="81" fillId="0" borderId="124" xfId="0" applyNumberFormat="1" applyFont="1" applyBorder="1" applyAlignment="1">
      <alignment horizontal="center" vertical="center"/>
    </xf>
    <xf numFmtId="2" fontId="81" fillId="0" borderId="125" xfId="0" applyNumberFormat="1" applyFont="1" applyBorder="1" applyAlignment="1">
      <alignment horizontal="center" vertical="center"/>
    </xf>
    <xf numFmtId="2" fontId="81" fillId="0" borderId="77" xfId="0" applyNumberFormat="1" applyFont="1" applyBorder="1" applyAlignment="1">
      <alignment horizontal="center" vertical="center"/>
    </xf>
    <xf numFmtId="2" fontId="81" fillId="0" borderId="76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0" fontId="76" fillId="59" borderId="90" xfId="0" applyFont="1" applyFill="1" applyBorder="1" applyAlignment="1">
      <alignment horizontal="center" vertical="center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3" fontId="62" fillId="3" borderId="115" xfId="0" applyNumberFormat="1" applyFont="1" applyFill="1" applyBorder="1" applyAlignment="1">
      <alignment horizontal="center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60" fillId="3" borderId="62" xfId="0" applyNumberFormat="1" applyFont="1" applyFill="1" applyBorder="1" applyAlignment="1">
      <alignment horizontal="center" vertical="center"/>
    </xf>
    <xf numFmtId="167" fontId="60" fillId="3" borderId="77" xfId="0" applyNumberFormat="1" applyFont="1" applyFill="1" applyBorder="1" applyAlignment="1">
      <alignment horizontal="center" vertical="center"/>
    </xf>
    <xf numFmtId="167" fontId="60" fillId="3" borderId="78" xfId="0" applyNumberFormat="1" applyFont="1" applyFill="1" applyBorder="1" applyAlignment="1">
      <alignment horizontal="center" vertical="center"/>
    </xf>
    <xf numFmtId="167" fontId="60" fillId="3" borderId="76" xfId="0" applyNumberFormat="1" applyFont="1" applyFill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0" fontId="60" fillId="3" borderId="127" xfId="0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2" fontId="60" fillId="3" borderId="124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2" fontId="60" fillId="3" borderId="125" xfId="0" applyNumberFormat="1" applyFont="1" applyFill="1" applyBorder="1" applyAlignment="1">
      <alignment horizontal="center" vertical="center"/>
    </xf>
    <xf numFmtId="2" fontId="60" fillId="3" borderId="111" xfId="0" applyNumberFormat="1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2" fontId="60" fillId="3" borderId="69" xfId="0" applyNumberFormat="1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2" fillId="0" borderId="126" xfId="0" applyFont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62" fillId="0" borderId="130" xfId="0" applyFont="1" applyBorder="1" applyAlignment="1">
      <alignment horizontal="center" vertical="center"/>
    </xf>
    <xf numFmtId="0" fontId="82" fillId="0" borderId="140" xfId="0" applyFont="1" applyBorder="1" applyAlignment="1">
      <alignment horizontal="center" vertical="center"/>
    </xf>
    <xf numFmtId="0" fontId="82" fillId="0" borderId="141" xfId="0" applyFont="1" applyBorder="1" applyAlignment="1">
      <alignment horizontal="center" vertical="center"/>
    </xf>
    <xf numFmtId="0" fontId="82" fillId="0" borderId="0" xfId="0" applyFont="1" applyAlignment="1">
      <alignment horizontal="right" vertical="center"/>
    </xf>
    <xf numFmtId="0" fontId="83" fillId="0" borderId="0" xfId="0" applyFont="1" applyAlignment="1">
      <alignment horizontal="right"/>
    </xf>
    <xf numFmtId="0" fontId="82" fillId="0" borderId="133" xfId="0" applyFont="1" applyBorder="1" applyAlignment="1">
      <alignment horizontal="right" vertical="center"/>
    </xf>
    <xf numFmtId="0" fontId="82" fillId="0" borderId="135" xfId="0" applyFont="1" applyBorder="1" applyAlignment="1">
      <alignment horizontal="center" vertical="center"/>
    </xf>
    <xf numFmtId="0" fontId="82" fillId="0" borderId="136" xfId="0" applyFont="1" applyBorder="1" applyAlignment="1">
      <alignment horizontal="center" vertical="center"/>
    </xf>
    <xf numFmtId="0" fontId="82" fillId="0" borderId="137" xfId="0" applyFont="1" applyBorder="1" applyAlignment="1">
      <alignment horizontal="center" vertical="center"/>
    </xf>
    <xf numFmtId="0" fontId="83" fillId="0" borderId="143" xfId="0" applyFont="1" applyBorder="1" applyAlignment="1">
      <alignment horizontal="center" vertical="center"/>
    </xf>
    <xf numFmtId="0" fontId="83" fillId="0" borderId="144" xfId="0" applyFont="1" applyBorder="1" applyAlignment="1">
      <alignment horizontal="center" vertical="center"/>
    </xf>
    <xf numFmtId="0" fontId="83" fillId="0" borderId="145" xfId="0" applyFont="1" applyBorder="1" applyAlignment="1">
      <alignment horizontal="center" vertical="center"/>
    </xf>
    <xf numFmtId="0" fontId="83" fillId="0" borderId="140" xfId="2" applyFont="1" applyBorder="1" applyAlignment="1">
      <alignment horizontal="center" vertical="center"/>
    </xf>
    <xf numFmtId="0" fontId="83" fillId="0" borderId="141" xfId="2" applyFont="1" applyBorder="1" applyAlignment="1">
      <alignment horizontal="center" vertical="center"/>
    </xf>
    <xf numFmtId="0" fontId="82" fillId="0" borderId="140" xfId="2" applyFont="1" applyBorder="1" applyAlignment="1">
      <alignment horizontal="center" vertical="center"/>
    </xf>
    <xf numFmtId="0" fontId="82" fillId="0" borderId="141" xfId="2" applyFont="1" applyBorder="1" applyAlignment="1">
      <alignment horizontal="center" vertical="center"/>
    </xf>
    <xf numFmtId="0" fontId="82" fillId="0" borderId="143" xfId="0" applyFont="1" applyBorder="1" applyAlignment="1">
      <alignment horizontal="center" vertical="center"/>
    </xf>
    <xf numFmtId="0" fontId="82" fillId="0" borderId="144" xfId="0" applyFont="1" applyBorder="1" applyAlignment="1">
      <alignment horizontal="center" vertical="center"/>
    </xf>
    <xf numFmtId="0" fontId="82" fillId="0" borderId="145" xfId="0" applyFont="1" applyBorder="1" applyAlignment="1">
      <alignment horizontal="center" vertical="center"/>
    </xf>
    <xf numFmtId="0" fontId="83" fillId="0" borderId="133" xfId="0" applyFont="1" applyBorder="1" applyAlignment="1">
      <alignment horizontal="right" vertical="center"/>
    </xf>
    <xf numFmtId="0" fontId="62" fillId="0" borderId="119" xfId="0" applyFont="1" applyBorder="1" applyAlignment="1">
      <alignment horizontal="right" vertical="center"/>
    </xf>
    <xf numFmtId="0" fontId="62" fillId="0" borderId="121" xfId="0" applyFont="1" applyBorder="1" applyAlignment="1">
      <alignment horizontal="right" vertical="center"/>
    </xf>
    <xf numFmtId="0" fontId="62" fillId="0" borderId="122" xfId="0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0" borderId="106" xfId="0" applyFont="1" applyBorder="1" applyAlignment="1">
      <alignment horizontal="right" vertical="center"/>
    </xf>
    <xf numFmtId="0" fontId="62" fillId="0" borderId="107" xfId="0" applyFont="1" applyBorder="1" applyAlignment="1">
      <alignment horizontal="right" vertical="center"/>
    </xf>
    <xf numFmtId="164" fontId="62" fillId="0" borderId="106" xfId="0" applyNumberFormat="1" applyFont="1" applyBorder="1" applyAlignment="1">
      <alignment horizontal="center" vertical="center"/>
    </xf>
    <xf numFmtId="164" fontId="62" fillId="0" borderId="107" xfId="0" applyNumberFormat="1" applyFont="1" applyBorder="1" applyAlignment="1">
      <alignment horizontal="center" vertical="center"/>
    </xf>
    <xf numFmtId="0" fontId="62" fillId="0" borderId="106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30" xfId="0" applyNumberFormat="1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  <xf numFmtId="0" fontId="60" fillId="3" borderId="146" xfId="0" applyFont="1" applyFill="1" applyBorder="1" applyAlignment="1">
      <alignment vertical="center"/>
    </xf>
    <xf numFmtId="164" fontId="60" fillId="3" borderId="146" xfId="0" applyNumberFormat="1" applyFont="1" applyFill="1" applyBorder="1" applyAlignment="1">
      <alignment horizontal="center" vertical="center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1208048</xdr:colOff>
      <xdr:row>0</xdr:row>
      <xdr:rowOff>23232</xdr:rowOff>
    </xdr:from>
    <xdr:to>
      <xdr:col>14</xdr:col>
      <xdr:colOff>1149970</xdr:colOff>
      <xdr:row>3</xdr:row>
      <xdr:rowOff>211531</xdr:rowOff>
    </xdr:to>
    <xdr:pic>
      <xdr:nvPicPr>
        <xdr:cNvPr id="4" name="Picture 9" descr="173900_logo_final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7310091" y="23232"/>
          <a:ext cx="1266129" cy="112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6" name="Picture 5">
          <a:extLst>
            <a:ext uri="{FF2B5EF4-FFF2-40B4-BE49-F238E27FC236}">
              <a16:creationId xmlns:a16="http://schemas.microsoft.com/office/drawing/2014/main" id="{9A51D1AE-11E4-4170-80DF-C8A9DECD1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7" name="Picture 6">
          <a:extLst>
            <a:ext uri="{FF2B5EF4-FFF2-40B4-BE49-F238E27FC236}">
              <a16:creationId xmlns:a16="http://schemas.microsoft.com/office/drawing/2014/main" id="{2D5CE32E-FCC8-4170-A6ED-C05548D4B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8" name="Picture 7">
          <a:extLst>
            <a:ext uri="{FF2B5EF4-FFF2-40B4-BE49-F238E27FC236}">
              <a16:creationId xmlns:a16="http://schemas.microsoft.com/office/drawing/2014/main" id="{A3A786FC-B5AB-44A5-9162-D6EE72A31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9" name="Picture 8">
          <a:extLst>
            <a:ext uri="{FF2B5EF4-FFF2-40B4-BE49-F238E27FC236}">
              <a16:creationId xmlns:a16="http://schemas.microsoft.com/office/drawing/2014/main" id="{2622AF2F-D424-4F65-95AE-CA21E031A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0" name="Picture 9">
          <a:extLst>
            <a:ext uri="{FF2B5EF4-FFF2-40B4-BE49-F238E27FC236}">
              <a16:creationId xmlns:a16="http://schemas.microsoft.com/office/drawing/2014/main" id="{8E40CA5C-4250-422F-B255-D0E105A9F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1" name="Picture 10">
          <a:extLst>
            <a:ext uri="{FF2B5EF4-FFF2-40B4-BE49-F238E27FC236}">
              <a16:creationId xmlns:a16="http://schemas.microsoft.com/office/drawing/2014/main" id="{3757C37D-C33F-479D-A7C8-6BE0F7779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2" name="Picture 11">
          <a:extLst>
            <a:ext uri="{FF2B5EF4-FFF2-40B4-BE49-F238E27FC236}">
              <a16:creationId xmlns:a16="http://schemas.microsoft.com/office/drawing/2014/main" id="{6C6E669F-B4A7-46B3-94AC-7C3643B9D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3" name="Picture 12">
          <a:extLst>
            <a:ext uri="{FF2B5EF4-FFF2-40B4-BE49-F238E27FC236}">
              <a16:creationId xmlns:a16="http://schemas.microsoft.com/office/drawing/2014/main" id="{B3483432-BC12-4705-B7D2-54C4BE2FB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4" name="Picture 13">
          <a:extLst>
            <a:ext uri="{FF2B5EF4-FFF2-40B4-BE49-F238E27FC236}">
              <a16:creationId xmlns:a16="http://schemas.microsoft.com/office/drawing/2014/main" id="{1E811D92-9CBE-4430-9BA2-7C4894BB0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5" name="Picture 14">
          <a:extLst>
            <a:ext uri="{FF2B5EF4-FFF2-40B4-BE49-F238E27FC236}">
              <a16:creationId xmlns:a16="http://schemas.microsoft.com/office/drawing/2014/main" id="{AAC81176-1F71-45AF-81A1-69C4610D8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6" name="Picture 15">
          <a:extLst>
            <a:ext uri="{FF2B5EF4-FFF2-40B4-BE49-F238E27FC236}">
              <a16:creationId xmlns:a16="http://schemas.microsoft.com/office/drawing/2014/main" id="{62C89268-F5DC-4A39-A276-70BA0D705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7" name="Picture 16">
          <a:extLst>
            <a:ext uri="{FF2B5EF4-FFF2-40B4-BE49-F238E27FC236}">
              <a16:creationId xmlns:a16="http://schemas.microsoft.com/office/drawing/2014/main" id="{53129784-EE7E-4119-8E51-4526C742E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8" name="Picture 17">
          <a:extLst>
            <a:ext uri="{FF2B5EF4-FFF2-40B4-BE49-F238E27FC236}">
              <a16:creationId xmlns:a16="http://schemas.microsoft.com/office/drawing/2014/main" id="{4D185206-5FAB-4C95-92C1-9830B8C06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9" name="Picture 18">
          <a:extLst>
            <a:ext uri="{FF2B5EF4-FFF2-40B4-BE49-F238E27FC236}">
              <a16:creationId xmlns:a16="http://schemas.microsoft.com/office/drawing/2014/main" id="{88E5EC3E-34AC-4148-917B-A7038D8C1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20" name="Picture 19">
          <a:extLst>
            <a:ext uri="{FF2B5EF4-FFF2-40B4-BE49-F238E27FC236}">
              <a16:creationId xmlns:a16="http://schemas.microsoft.com/office/drawing/2014/main" id="{DAAC72BD-28B1-4B78-85C7-F62D5BBF1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21" name="Picture 20">
          <a:extLst>
            <a:ext uri="{FF2B5EF4-FFF2-40B4-BE49-F238E27FC236}">
              <a16:creationId xmlns:a16="http://schemas.microsoft.com/office/drawing/2014/main" id="{9BCF0E19-D7D0-400E-996A-7A8DF4761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22" name="Picture 21">
          <a:extLst>
            <a:ext uri="{FF2B5EF4-FFF2-40B4-BE49-F238E27FC236}">
              <a16:creationId xmlns:a16="http://schemas.microsoft.com/office/drawing/2014/main" id="{EEEAE961-0597-4C19-BF59-5C4281548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23" name="Picture 22">
          <a:extLst>
            <a:ext uri="{FF2B5EF4-FFF2-40B4-BE49-F238E27FC236}">
              <a16:creationId xmlns:a16="http://schemas.microsoft.com/office/drawing/2014/main" id="{0302D7AF-D564-44BF-A356-08E0F442F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twoCellAnchor editAs="oneCell">
    <xdr:from>
      <xdr:col>0</xdr:col>
      <xdr:colOff>23232</xdr:colOff>
      <xdr:row>15</xdr:row>
      <xdr:rowOff>58079</xdr:rowOff>
    </xdr:from>
    <xdr:to>
      <xdr:col>6</xdr:col>
      <xdr:colOff>1846921</xdr:colOff>
      <xdr:row>19</xdr:row>
      <xdr:rowOff>720183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A828F92-4D3B-48D1-B92F-DB22FC5582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94570000" y="4762500"/>
          <a:ext cx="7294756" cy="3380213"/>
        </a:xfrm>
        <a:prstGeom prst="rect">
          <a:avLst/>
        </a:prstGeom>
      </xdr:spPr>
    </xdr:pic>
    <xdr:clientData/>
  </xdr:twoCellAnchor>
  <xdr:twoCellAnchor editAs="oneCell">
    <xdr:from>
      <xdr:col>6</xdr:col>
      <xdr:colOff>1963080</xdr:colOff>
      <xdr:row>15</xdr:row>
      <xdr:rowOff>81310</xdr:rowOff>
    </xdr:from>
    <xdr:to>
      <xdr:col>14</xdr:col>
      <xdr:colOff>1161585</xdr:colOff>
      <xdr:row>19</xdr:row>
      <xdr:rowOff>763838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55A56AB-6F33-406B-B3A2-14B26F6FCE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7298476" y="4785731"/>
          <a:ext cx="7155365" cy="3400637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5</xdr:row>
      <xdr:rowOff>127774</xdr:rowOff>
    </xdr:from>
    <xdr:to>
      <xdr:col>14</xdr:col>
      <xdr:colOff>1126738</xdr:colOff>
      <xdr:row>15</xdr:row>
      <xdr:rowOff>45854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C96EFC2-1C16-4188-B2B3-1A80E7057E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887333323" y="1695914"/>
          <a:ext cx="3833232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19</xdr:row>
      <xdr:rowOff>57151</xdr:rowOff>
    </xdr:from>
    <xdr:to>
      <xdr:col>5</xdr:col>
      <xdr:colOff>657225</xdr:colOff>
      <xdr:row>32</xdr:row>
      <xdr:rowOff>28576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3015010-0FF5-44B1-B3F5-D6E14FE4F7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714600" y="4886326"/>
          <a:ext cx="4752975" cy="2571750"/>
        </a:xfrm>
        <a:prstGeom prst="rect">
          <a:avLst/>
        </a:prstGeom>
      </xdr:spPr>
    </xdr:pic>
    <xdr:clientData/>
  </xdr:twoCellAnchor>
  <xdr:twoCellAnchor editAs="oneCell">
    <xdr:from>
      <xdr:col>6</xdr:col>
      <xdr:colOff>342901</xdr:colOff>
      <xdr:row>19</xdr:row>
      <xdr:rowOff>76200</xdr:rowOff>
    </xdr:from>
    <xdr:to>
      <xdr:col>12</xdr:col>
      <xdr:colOff>1238251</xdr:colOff>
      <xdr:row>32</xdr:row>
      <xdr:rowOff>28575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DD787F0-90B7-47D7-8B7A-EB6B8D9587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952099" y="4905375"/>
          <a:ext cx="4391025" cy="25527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1143000</xdr:colOff>
      <xdr:row>0</xdr:row>
      <xdr:rowOff>0</xdr:rowOff>
    </xdr:from>
    <xdr:to>
      <xdr:col>14</xdr:col>
      <xdr:colOff>615</xdr:colOff>
      <xdr:row>1</xdr:row>
      <xdr:rowOff>138546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8CB424B-2C2A-48BA-94C9-EB67C46342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2340" y="0"/>
          <a:ext cx="442228" cy="337705"/>
        </a:xfrm>
        <a:prstGeom prst="rect">
          <a:avLst/>
        </a:prstGeom>
      </xdr:spPr>
    </xdr:pic>
    <xdr:clientData/>
  </xdr:twoCellAnchor>
  <xdr:twoCellAnchor editAs="oneCell">
    <xdr:from>
      <xdr:col>13</xdr:col>
      <xdr:colOff>1220932</xdr:colOff>
      <xdr:row>63</xdr:row>
      <xdr:rowOff>17317</xdr:rowOff>
    </xdr:from>
    <xdr:to>
      <xdr:col>13</xdr:col>
      <xdr:colOff>1582631</xdr:colOff>
      <xdr:row>64</xdr:row>
      <xdr:rowOff>60612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1D4CA0E-0E06-483B-9094-D6850202A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4937" y="12521044"/>
          <a:ext cx="361699" cy="32904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E36B134D-222A-45F5-8315-F560BE572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4"/>
  <sheetViews>
    <sheetView rightToLeft="1" zoomScale="82" zoomScaleNormal="82" workbookViewId="0">
      <selection activeCell="L6" sqref="L6:N6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5" width="17.7109375" style="2" customWidth="1"/>
    <col min="16" max="16384" width="9.140625" style="2"/>
  </cols>
  <sheetData>
    <row r="1" spans="1:17" s="1" customFormat="1" ht="24.95" customHeight="1">
      <c r="A1" s="195" t="s">
        <v>0</v>
      </c>
      <c r="B1" s="196"/>
      <c r="C1" s="196"/>
      <c r="D1" s="196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17" s="1" customFormat="1" ht="24.95" customHeight="1">
      <c r="A2" s="199" t="s">
        <v>319</v>
      </c>
      <c r="B2" s="199"/>
      <c r="C2" s="199"/>
      <c r="D2" s="199"/>
      <c r="E2" s="200" t="s">
        <v>80</v>
      </c>
      <c r="F2" s="201"/>
      <c r="G2" s="201"/>
      <c r="H2" s="201"/>
      <c r="I2" s="201"/>
      <c r="J2" s="201"/>
      <c r="K2" s="201"/>
      <c r="L2" s="202"/>
      <c r="M2" s="62"/>
      <c r="N2" s="62"/>
      <c r="O2" s="62"/>
    </row>
    <row r="3" spans="1:17" s="1" customFormat="1" ht="24.95" customHeight="1">
      <c r="A3" s="197" t="s">
        <v>326</v>
      </c>
      <c r="B3" s="198"/>
      <c r="C3" s="198"/>
      <c r="D3" s="198"/>
      <c r="E3" s="200"/>
      <c r="F3" s="201"/>
      <c r="G3" s="201"/>
      <c r="H3" s="201"/>
      <c r="I3" s="201"/>
      <c r="J3" s="201"/>
      <c r="K3" s="201"/>
      <c r="L3" s="202"/>
      <c r="M3" s="61"/>
      <c r="N3" s="61"/>
      <c r="O3" s="62"/>
    </row>
    <row r="4" spans="1:17" s="1" customFormat="1" ht="24.95" customHeight="1">
      <c r="A4" s="61"/>
      <c r="B4" s="61"/>
      <c r="C4" s="61"/>
      <c r="D4" s="62"/>
      <c r="E4" s="62"/>
      <c r="F4" s="61"/>
      <c r="G4" s="62"/>
      <c r="H4" s="62"/>
      <c r="I4" s="62"/>
      <c r="J4" s="62"/>
      <c r="K4" s="62"/>
      <c r="L4" s="61"/>
      <c r="M4" s="62"/>
      <c r="N4" s="63"/>
      <c r="O4" s="64"/>
    </row>
    <row r="5" spans="1:17" ht="24.95" customHeight="1">
      <c r="A5" s="203" t="s">
        <v>108</v>
      </c>
      <c r="B5" s="204"/>
      <c r="C5" s="205"/>
      <c r="D5" s="210">
        <f>'نشرة التداول'!M84</f>
        <v>840793741</v>
      </c>
      <c r="E5" s="211"/>
      <c r="F5" s="65"/>
      <c r="G5" s="206" t="s">
        <v>109</v>
      </c>
      <c r="H5" s="207"/>
      <c r="I5" s="208">
        <f>'نشرة التداول'!N84</f>
        <v>1166402173.03</v>
      </c>
      <c r="J5" s="209"/>
      <c r="K5" s="208"/>
      <c r="L5" s="66"/>
      <c r="M5" s="193" t="s">
        <v>142</v>
      </c>
      <c r="N5" s="194"/>
      <c r="O5" s="67">
        <f>'نشرة التداول'!L84</f>
        <v>882</v>
      </c>
    </row>
    <row r="6" spans="1:17" ht="24.95" customHeight="1">
      <c r="A6" s="61"/>
      <c r="B6" s="61"/>
      <c r="C6" s="61"/>
      <c r="D6" s="68"/>
      <c r="E6" s="69"/>
      <c r="F6" s="68"/>
      <c r="G6" s="68"/>
      <c r="H6" s="68"/>
      <c r="I6" s="68"/>
      <c r="J6" s="68"/>
      <c r="K6" s="70"/>
      <c r="L6" s="178"/>
      <c r="M6" s="179"/>
      <c r="N6" s="179"/>
      <c r="O6" s="71"/>
    </row>
    <row r="7" spans="1:17" ht="24.95" customHeight="1">
      <c r="A7" s="72" t="s">
        <v>36</v>
      </c>
      <c r="B7" s="187">
        <v>965.71</v>
      </c>
      <c r="C7" s="188"/>
      <c r="D7" s="219" t="s">
        <v>31</v>
      </c>
      <c r="E7" s="220"/>
      <c r="F7" s="61"/>
      <c r="G7" s="72" t="s">
        <v>81</v>
      </c>
      <c r="H7" s="73">
        <v>1132.49</v>
      </c>
      <c r="I7" s="212" t="s">
        <v>31</v>
      </c>
      <c r="J7" s="213"/>
      <c r="K7" s="214"/>
      <c r="L7" s="178"/>
      <c r="M7" s="179"/>
      <c r="N7" s="179"/>
      <c r="O7" s="74"/>
    </row>
    <row r="8" spans="1:17" ht="24.95" customHeight="1">
      <c r="A8" s="72" t="s">
        <v>37</v>
      </c>
      <c r="B8" s="187">
        <v>963.39</v>
      </c>
      <c r="C8" s="188"/>
      <c r="D8" s="219" t="s">
        <v>31</v>
      </c>
      <c r="E8" s="220"/>
      <c r="F8" s="75"/>
      <c r="G8" s="72" t="s">
        <v>82</v>
      </c>
      <c r="H8" s="151">
        <v>1126.79</v>
      </c>
      <c r="I8" s="212" t="s">
        <v>31</v>
      </c>
      <c r="J8" s="213"/>
      <c r="K8" s="214"/>
      <c r="L8" s="178"/>
      <c r="M8" s="179"/>
      <c r="N8" s="179"/>
      <c r="O8" s="74"/>
    </row>
    <row r="9" spans="1:17" ht="24.95" customHeight="1">
      <c r="A9" s="72" t="s">
        <v>47</v>
      </c>
      <c r="B9" s="189">
        <f>((B7/B8)-1)*100</f>
        <v>0.24081628416321443</v>
      </c>
      <c r="C9" s="190"/>
      <c r="D9" s="219" t="s">
        <v>48</v>
      </c>
      <c r="E9" s="220"/>
      <c r="F9" s="75"/>
      <c r="G9" s="72" t="s">
        <v>47</v>
      </c>
      <c r="H9" s="161">
        <f>((H7/H8)-1)*100</f>
        <v>0.5058617843608948</v>
      </c>
      <c r="I9" s="212" t="s">
        <v>48</v>
      </c>
      <c r="J9" s="213"/>
      <c r="K9" s="214"/>
      <c r="L9" s="178"/>
      <c r="M9" s="179"/>
      <c r="N9" s="179"/>
      <c r="O9" s="74"/>
    </row>
    <row r="10" spans="1:17" ht="24.95" customHeight="1">
      <c r="A10" s="72" t="s">
        <v>38</v>
      </c>
      <c r="B10" s="191">
        <f>B7-B8</f>
        <v>2.32000000000005</v>
      </c>
      <c r="C10" s="192">
        <f>B7-B8</f>
        <v>2.32000000000005</v>
      </c>
      <c r="D10" s="219" t="s">
        <v>31</v>
      </c>
      <c r="E10" s="220"/>
      <c r="F10" s="75"/>
      <c r="G10" s="72" t="s">
        <v>38</v>
      </c>
      <c r="H10" s="161">
        <f>H7-H8</f>
        <v>5.7000000000000455</v>
      </c>
      <c r="I10" s="212" t="s">
        <v>31</v>
      </c>
      <c r="J10" s="213"/>
      <c r="K10" s="214"/>
      <c r="L10" s="178"/>
      <c r="M10" s="179"/>
      <c r="N10" s="179"/>
      <c r="O10" s="74"/>
    </row>
    <row r="11" spans="1:17" ht="24.95" customHeight="1">
      <c r="A11" s="76"/>
      <c r="B11" s="76"/>
      <c r="C11" s="77"/>
      <c r="D11" s="77"/>
      <c r="E11" s="76"/>
      <c r="F11" s="68"/>
      <c r="G11" s="78"/>
      <c r="H11" s="117"/>
      <c r="I11" s="78"/>
      <c r="J11" s="78"/>
      <c r="K11" s="78"/>
      <c r="L11" s="178"/>
      <c r="M11" s="179"/>
      <c r="N11" s="179"/>
      <c r="O11" s="74"/>
    </row>
    <row r="12" spans="1:17" ht="24.95" customHeight="1">
      <c r="A12" s="72" t="s">
        <v>138</v>
      </c>
      <c r="B12" s="79">
        <v>104</v>
      </c>
      <c r="C12" s="73" t="s">
        <v>139</v>
      </c>
      <c r="D12" s="79">
        <v>11</v>
      </c>
      <c r="E12" s="79">
        <f>B12+D12</f>
        <v>115</v>
      </c>
      <c r="F12" s="80"/>
      <c r="G12" s="72" t="s">
        <v>141</v>
      </c>
      <c r="H12" s="79">
        <v>41</v>
      </c>
      <c r="I12" s="73" t="s">
        <v>166</v>
      </c>
      <c r="J12" s="79">
        <v>10</v>
      </c>
      <c r="K12" s="79">
        <f>J12+H12</f>
        <v>51</v>
      </c>
      <c r="L12" s="178"/>
      <c r="M12" s="179"/>
      <c r="N12" s="179"/>
      <c r="O12" s="74"/>
    </row>
    <row r="13" spans="1:17" ht="24.95" customHeight="1">
      <c r="A13" s="72" t="s">
        <v>140</v>
      </c>
      <c r="B13" s="79">
        <v>44</v>
      </c>
      <c r="C13" s="73" t="s">
        <v>139</v>
      </c>
      <c r="D13" s="79">
        <v>0</v>
      </c>
      <c r="E13" s="79">
        <f>D13+B13</f>
        <v>44</v>
      </c>
      <c r="F13" s="81"/>
      <c r="G13" s="180" t="s">
        <v>4</v>
      </c>
      <c r="H13" s="180"/>
      <c r="I13" s="180"/>
      <c r="J13" s="181">
        <v>20</v>
      </c>
      <c r="K13" s="182"/>
      <c r="L13" s="178"/>
      <c r="M13" s="179"/>
      <c r="N13" s="179"/>
      <c r="O13" s="74"/>
    </row>
    <row r="14" spans="1:17" ht="24.95" customHeight="1">
      <c r="A14" s="175" t="s">
        <v>52</v>
      </c>
      <c r="B14" s="176"/>
      <c r="C14" s="177"/>
      <c r="D14" s="176"/>
      <c r="E14" s="79">
        <v>9</v>
      </c>
      <c r="F14" s="81"/>
      <c r="G14" s="185" t="s">
        <v>5</v>
      </c>
      <c r="H14" s="185"/>
      <c r="I14" s="185"/>
      <c r="J14" s="183">
        <v>9</v>
      </c>
      <c r="K14" s="184"/>
      <c r="L14" s="178"/>
      <c r="M14" s="179"/>
      <c r="N14" s="179"/>
      <c r="O14" s="82"/>
      <c r="Q14" s="125"/>
    </row>
    <row r="15" spans="1:17" ht="24.95" customHeight="1">
      <c r="A15" s="175" t="s">
        <v>49</v>
      </c>
      <c r="B15" s="176"/>
      <c r="C15" s="177"/>
      <c r="D15" s="176"/>
      <c r="E15" s="83">
        <v>10</v>
      </c>
      <c r="F15" s="84"/>
      <c r="G15" s="178"/>
      <c r="H15" s="179"/>
      <c r="I15" s="143"/>
      <c r="J15" s="178"/>
      <c r="K15" s="186"/>
      <c r="L15" s="144"/>
      <c r="M15" s="140"/>
      <c r="N15" s="129"/>
      <c r="O15" s="82"/>
    </row>
    <row r="16" spans="1:17" ht="24.75" customHeight="1">
      <c r="A16" s="178"/>
      <c r="B16" s="179"/>
      <c r="C16" s="179"/>
      <c r="D16" s="179"/>
      <c r="E16" s="178"/>
      <c r="F16" s="179"/>
      <c r="G16" s="186"/>
      <c r="H16" s="178"/>
      <c r="I16" s="179"/>
      <c r="J16" s="178"/>
      <c r="K16" s="179"/>
      <c r="L16" s="178"/>
      <c r="M16" s="179"/>
      <c r="N16" s="179"/>
      <c r="O16" s="74"/>
    </row>
    <row r="17" spans="1:15" ht="63" customHeight="1">
      <c r="A17" s="178"/>
      <c r="B17" s="179"/>
      <c r="C17" s="179"/>
      <c r="D17" s="179"/>
      <c r="E17" s="178"/>
      <c r="F17" s="179"/>
      <c r="G17" s="186"/>
      <c r="H17" s="178"/>
      <c r="I17" s="179"/>
      <c r="J17" s="178"/>
      <c r="K17" s="179"/>
      <c r="L17" s="85"/>
      <c r="M17" s="178"/>
      <c r="N17" s="179"/>
      <c r="O17" s="74"/>
    </row>
    <row r="18" spans="1:15" ht="63" customHeight="1">
      <c r="A18" s="86"/>
      <c r="B18" s="86"/>
      <c r="C18" s="86"/>
      <c r="D18" s="69"/>
      <c r="E18" s="87"/>
      <c r="F18" s="88"/>
      <c r="G18" s="86"/>
      <c r="H18" s="86"/>
      <c r="I18" s="69"/>
      <c r="J18" s="69"/>
      <c r="K18" s="87"/>
      <c r="L18" s="88"/>
      <c r="M18" s="86"/>
      <c r="N18" s="86"/>
      <c r="O18" s="74"/>
    </row>
    <row r="19" spans="1:15" ht="63" customHeight="1">
      <c r="A19" s="86"/>
      <c r="B19" s="86"/>
      <c r="C19" s="86"/>
      <c r="D19" s="69"/>
      <c r="E19" s="87"/>
      <c r="F19" s="88"/>
      <c r="G19" s="86"/>
      <c r="H19" s="86"/>
      <c r="I19" s="69"/>
      <c r="J19" s="69"/>
      <c r="K19" s="87"/>
      <c r="L19" s="88"/>
      <c r="M19" s="86"/>
      <c r="N19" s="86"/>
      <c r="O19" s="74"/>
    </row>
    <row r="20" spans="1:15" ht="63" customHeight="1">
      <c r="A20" s="86"/>
      <c r="B20" s="86"/>
      <c r="C20" s="86"/>
      <c r="D20" s="69"/>
      <c r="E20" s="87"/>
      <c r="F20" s="88"/>
      <c r="G20" s="86" t="s">
        <v>234</v>
      </c>
      <c r="H20" s="86"/>
      <c r="I20" s="69"/>
      <c r="J20" s="69"/>
      <c r="K20" s="87"/>
      <c r="L20" s="88"/>
      <c r="M20" s="86"/>
      <c r="N20" s="86"/>
      <c r="O20" s="74"/>
    </row>
    <row r="21" spans="1:15" ht="41.25" customHeight="1">
      <c r="A21" s="154" t="s">
        <v>308</v>
      </c>
      <c r="B21" s="216" t="s">
        <v>307</v>
      </c>
      <c r="C21" s="217"/>
      <c r="D21" s="217"/>
      <c r="E21" s="217"/>
      <c r="F21" s="217"/>
      <c r="G21" s="217"/>
      <c r="H21" s="217"/>
      <c r="I21" s="217"/>
      <c r="J21" s="217"/>
      <c r="K21" s="217"/>
      <c r="L21" s="217"/>
      <c r="M21" s="217"/>
      <c r="N21" s="217"/>
      <c r="O21" s="218"/>
    </row>
    <row r="22" spans="1:15" ht="41.25" customHeight="1">
      <c r="A22" s="154" t="s">
        <v>306</v>
      </c>
      <c r="B22" s="216" t="s">
        <v>305</v>
      </c>
      <c r="C22" s="217"/>
      <c r="D22" s="217"/>
      <c r="E22" s="217"/>
      <c r="F22" s="217"/>
      <c r="G22" s="217"/>
      <c r="H22" s="217"/>
      <c r="I22" s="217"/>
      <c r="J22" s="217"/>
      <c r="K22" s="217"/>
      <c r="L22" s="217"/>
      <c r="M22" s="217"/>
      <c r="N22" s="217"/>
      <c r="O22" s="218"/>
    </row>
    <row r="23" spans="1:15" ht="36" customHeight="1">
      <c r="A23" s="154" t="s">
        <v>91</v>
      </c>
      <c r="B23" s="216" t="s">
        <v>281</v>
      </c>
      <c r="C23" s="217"/>
      <c r="D23" s="217"/>
      <c r="E23" s="217"/>
      <c r="F23" s="217"/>
      <c r="G23" s="217"/>
      <c r="H23" s="217"/>
      <c r="I23" s="217"/>
      <c r="J23" s="217"/>
      <c r="K23" s="217"/>
      <c r="L23" s="217"/>
      <c r="M23" s="217"/>
      <c r="N23" s="217"/>
      <c r="O23" s="218"/>
    </row>
    <row r="24" spans="1:15" ht="30.75" customHeight="1">
      <c r="A24" s="215" t="s">
        <v>83</v>
      </c>
      <c r="B24" s="215"/>
      <c r="C24" s="215"/>
      <c r="D24" s="215"/>
      <c r="E24" s="215"/>
      <c r="F24" s="215" t="s">
        <v>84</v>
      </c>
      <c r="G24" s="215"/>
      <c r="H24" s="215"/>
      <c r="I24" s="215"/>
      <c r="J24" s="215"/>
      <c r="K24" s="215"/>
      <c r="L24" s="215"/>
      <c r="M24" s="215" t="s">
        <v>85</v>
      </c>
      <c r="N24" s="215"/>
      <c r="O24" s="215"/>
    </row>
  </sheetData>
  <mergeCells count="55">
    <mergeCell ref="H16:I16"/>
    <mergeCell ref="J16:K16"/>
    <mergeCell ref="H17:I17"/>
    <mergeCell ref="J17:K17"/>
    <mergeCell ref="B22:O22"/>
    <mergeCell ref="B21:O21"/>
    <mergeCell ref="B7:C7"/>
    <mergeCell ref="M24:O24"/>
    <mergeCell ref="A16:D16"/>
    <mergeCell ref="A17:D17"/>
    <mergeCell ref="M17:N17"/>
    <mergeCell ref="E17:G17"/>
    <mergeCell ref="E16:G16"/>
    <mergeCell ref="B23:O23"/>
    <mergeCell ref="A24:E24"/>
    <mergeCell ref="F24:L24"/>
    <mergeCell ref="L16:N16"/>
    <mergeCell ref="L11:N11"/>
    <mergeCell ref="D7:E7"/>
    <mergeCell ref="D8:E8"/>
    <mergeCell ref="D9:E9"/>
    <mergeCell ref="D10:E10"/>
    <mergeCell ref="L7:N7"/>
    <mergeCell ref="I8:K8"/>
    <mergeCell ref="L8:N8"/>
    <mergeCell ref="L9:N9"/>
    <mergeCell ref="I7:K7"/>
    <mergeCell ref="I9:K9"/>
    <mergeCell ref="B8:C8"/>
    <mergeCell ref="B9:C9"/>
    <mergeCell ref="B10:C10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I10:K10"/>
    <mergeCell ref="L10:N10"/>
    <mergeCell ref="L6:N6"/>
    <mergeCell ref="A15:D15"/>
    <mergeCell ref="L12:N12"/>
    <mergeCell ref="G13:I13"/>
    <mergeCell ref="L13:N13"/>
    <mergeCell ref="J13:K13"/>
    <mergeCell ref="J14:K14"/>
    <mergeCell ref="A14:D14"/>
    <mergeCell ref="G14:I14"/>
    <mergeCell ref="L14:N14"/>
    <mergeCell ref="J15:K15"/>
    <mergeCell ref="G15:H15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zoomScaleNormal="100" workbookViewId="0">
      <selection activeCell="U14" sqref="U14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27" t="s">
        <v>87</v>
      </c>
      <c r="B2" s="228"/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9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30" t="s">
        <v>92</v>
      </c>
      <c r="B4" s="231"/>
      <c r="C4" s="231"/>
      <c r="D4" s="231"/>
      <c r="E4" s="231"/>
      <c r="F4" s="232"/>
      <c r="G4" s="6"/>
      <c r="H4" s="230" t="s">
        <v>93</v>
      </c>
      <c r="I4" s="231"/>
      <c r="J4" s="231"/>
      <c r="K4" s="231"/>
      <c r="L4" s="231"/>
      <c r="M4" s="232"/>
    </row>
    <row r="5" spans="1:13" ht="20.100000000000001" customHeight="1">
      <c r="A5" s="44" t="s">
        <v>23</v>
      </c>
      <c r="B5" s="45" t="s">
        <v>32</v>
      </c>
      <c r="C5" s="46" t="s">
        <v>33</v>
      </c>
      <c r="D5" s="233" t="s">
        <v>27</v>
      </c>
      <c r="E5" s="234"/>
      <c r="F5" s="235"/>
      <c r="G5" s="10"/>
      <c r="H5" s="236" t="s">
        <v>23</v>
      </c>
      <c r="I5" s="237"/>
      <c r="J5" s="238"/>
      <c r="K5" s="11" t="s">
        <v>32</v>
      </c>
      <c r="L5" s="11" t="s">
        <v>15</v>
      </c>
      <c r="M5" s="11" t="s">
        <v>27</v>
      </c>
    </row>
    <row r="6" spans="1:13" ht="20.100000000000001" customHeight="1">
      <c r="A6" s="36" t="s">
        <v>271</v>
      </c>
      <c r="B6" s="108">
        <v>0.26</v>
      </c>
      <c r="C6" s="110">
        <v>13.043478260869556</v>
      </c>
      <c r="D6" s="221">
        <v>192109553</v>
      </c>
      <c r="E6" s="222">
        <v>192109553</v>
      </c>
      <c r="F6" s="223">
        <v>192109553</v>
      </c>
      <c r="G6" s="10"/>
      <c r="H6" s="224" t="s">
        <v>238</v>
      </c>
      <c r="I6" s="225" t="s">
        <v>238</v>
      </c>
      <c r="J6" s="226" t="s">
        <v>238</v>
      </c>
      <c r="K6" s="149">
        <v>0.75</v>
      </c>
      <c r="L6" s="150">
        <v>-6.25</v>
      </c>
      <c r="M6" s="106">
        <v>201773</v>
      </c>
    </row>
    <row r="7" spans="1:13" ht="20.100000000000001" customHeight="1">
      <c r="A7" s="107" t="s">
        <v>50</v>
      </c>
      <c r="B7" s="108">
        <v>0.17</v>
      </c>
      <c r="C7" s="110">
        <v>6.25</v>
      </c>
      <c r="D7" s="221">
        <v>123055423</v>
      </c>
      <c r="E7" s="222">
        <v>123055423</v>
      </c>
      <c r="F7" s="223">
        <v>123055423</v>
      </c>
      <c r="G7" s="10"/>
      <c r="H7" s="224" t="s">
        <v>279</v>
      </c>
      <c r="I7" s="225" t="s">
        <v>279</v>
      </c>
      <c r="J7" s="226" t="s">
        <v>279</v>
      </c>
      <c r="K7" s="149">
        <v>10.5</v>
      </c>
      <c r="L7" s="150">
        <v>-4.1100000000000003</v>
      </c>
      <c r="M7" s="106">
        <v>64072</v>
      </c>
    </row>
    <row r="8" spans="1:13" ht="20.100000000000001" customHeight="1">
      <c r="A8" s="107" t="s">
        <v>55</v>
      </c>
      <c r="B8" s="108">
        <v>28.11</v>
      </c>
      <c r="C8" s="110">
        <v>4.97</v>
      </c>
      <c r="D8" s="221">
        <v>2410039</v>
      </c>
      <c r="E8" s="222">
        <v>2410039</v>
      </c>
      <c r="F8" s="223">
        <v>2410039</v>
      </c>
      <c r="G8" s="10"/>
      <c r="H8" s="224" t="s">
        <v>270</v>
      </c>
      <c r="I8" s="225" t="s">
        <v>270</v>
      </c>
      <c r="J8" s="226" t="s">
        <v>270</v>
      </c>
      <c r="K8" s="149">
        <v>0.24</v>
      </c>
      <c r="L8" s="150">
        <v>-4</v>
      </c>
      <c r="M8" s="106">
        <v>70000000</v>
      </c>
    </row>
    <row r="9" spans="1:13" ht="20.100000000000001" customHeight="1">
      <c r="A9" s="107" t="s">
        <v>230</v>
      </c>
      <c r="B9" s="108">
        <v>2.15</v>
      </c>
      <c r="C9" s="110">
        <v>4.88</v>
      </c>
      <c r="D9" s="221">
        <v>435165</v>
      </c>
      <c r="E9" s="222">
        <v>435165</v>
      </c>
      <c r="F9" s="223">
        <v>435165</v>
      </c>
      <c r="G9" s="10"/>
      <c r="H9" s="224" t="s">
        <v>132</v>
      </c>
      <c r="I9" s="225" t="s">
        <v>132</v>
      </c>
      <c r="J9" s="226" t="s">
        <v>132</v>
      </c>
      <c r="K9" s="149">
        <v>1.1299999999999999</v>
      </c>
      <c r="L9" s="150">
        <v>-1.74</v>
      </c>
      <c r="M9" s="106">
        <v>147999</v>
      </c>
    </row>
    <row r="10" spans="1:13" ht="20.100000000000001" customHeight="1">
      <c r="A10" s="36" t="s">
        <v>41</v>
      </c>
      <c r="B10" s="108">
        <v>24.1</v>
      </c>
      <c r="C10" s="110">
        <v>4.78</v>
      </c>
      <c r="D10" s="221">
        <v>654266</v>
      </c>
      <c r="E10" s="222">
        <v>654266</v>
      </c>
      <c r="F10" s="223">
        <v>654266</v>
      </c>
      <c r="G10" s="142"/>
      <c r="H10" s="224" t="s">
        <v>121</v>
      </c>
      <c r="I10" s="225" t="s">
        <v>121</v>
      </c>
      <c r="J10" s="226" t="s">
        <v>121</v>
      </c>
      <c r="K10" s="149">
        <v>1.1499999999999999</v>
      </c>
      <c r="L10" s="150">
        <v>-1.71</v>
      </c>
      <c r="M10" s="106">
        <v>546218</v>
      </c>
    </row>
    <row r="11" spans="1:13" ht="35.25" customHeight="1">
      <c r="A11" s="113"/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42" t="s">
        <v>114</v>
      </c>
      <c r="B13" s="242"/>
      <c r="C13" s="242"/>
      <c r="D13" s="242"/>
      <c r="E13" s="242"/>
      <c r="F13" s="243"/>
      <c r="G13" s="19"/>
      <c r="H13" s="244" t="s">
        <v>94</v>
      </c>
      <c r="I13" s="244"/>
      <c r="J13" s="244"/>
      <c r="K13" s="244"/>
      <c r="L13" s="244"/>
      <c r="M13" s="244"/>
    </row>
    <row r="14" spans="1:13" ht="27" customHeight="1">
      <c r="A14" s="7" t="s">
        <v>23</v>
      </c>
      <c r="B14" s="8" t="s">
        <v>32</v>
      </c>
      <c r="C14" s="9" t="s">
        <v>33</v>
      </c>
      <c r="D14" s="239" t="s">
        <v>27</v>
      </c>
      <c r="E14" s="240"/>
      <c r="F14" s="241"/>
      <c r="G14" s="6"/>
      <c r="H14" s="236" t="s">
        <v>23</v>
      </c>
      <c r="I14" s="237"/>
      <c r="J14" s="238"/>
      <c r="K14" s="11" t="s">
        <v>32</v>
      </c>
      <c r="L14" s="11" t="s">
        <v>15</v>
      </c>
      <c r="M14" s="11" t="s">
        <v>86</v>
      </c>
    </row>
    <row r="15" spans="1:13" ht="19.5" customHeight="1">
      <c r="A15" s="107" t="s">
        <v>271</v>
      </c>
      <c r="B15" s="108">
        <v>0.26</v>
      </c>
      <c r="C15" s="109">
        <v>13.043478260869556</v>
      </c>
      <c r="D15" s="221">
        <v>192109553</v>
      </c>
      <c r="E15" s="222">
        <v>192109553</v>
      </c>
      <c r="F15" s="223">
        <v>192109553</v>
      </c>
      <c r="G15" s="20"/>
      <c r="H15" s="224" t="s">
        <v>152</v>
      </c>
      <c r="I15" s="225" t="s">
        <v>152</v>
      </c>
      <c r="J15" s="226" t="s">
        <v>152</v>
      </c>
      <c r="K15" s="108">
        <v>2.08</v>
      </c>
      <c r="L15" s="109">
        <v>0.48</v>
      </c>
      <c r="M15" s="106">
        <v>327497933.25999999</v>
      </c>
    </row>
    <row r="16" spans="1:13" ht="20.100000000000001" customHeight="1">
      <c r="A16" s="107" t="s">
        <v>152</v>
      </c>
      <c r="B16" s="108">
        <v>2.08</v>
      </c>
      <c r="C16" s="109">
        <v>0.48</v>
      </c>
      <c r="D16" s="221">
        <v>157517343</v>
      </c>
      <c r="E16" s="222">
        <v>157517343</v>
      </c>
      <c r="F16" s="223">
        <v>157517343</v>
      </c>
      <c r="G16" s="20"/>
      <c r="H16" s="224" t="s">
        <v>162</v>
      </c>
      <c r="I16" s="225" t="s">
        <v>162</v>
      </c>
      <c r="J16" s="226" t="s">
        <v>162</v>
      </c>
      <c r="K16" s="108">
        <v>4.0999999999999996</v>
      </c>
      <c r="L16" s="109">
        <v>2.5</v>
      </c>
      <c r="M16" s="106">
        <v>271655344.13</v>
      </c>
    </row>
    <row r="17" spans="1:13" ht="20.100000000000001" customHeight="1">
      <c r="A17" s="107" t="s">
        <v>50</v>
      </c>
      <c r="B17" s="108">
        <v>0.17</v>
      </c>
      <c r="C17" s="109">
        <v>6.25</v>
      </c>
      <c r="D17" s="221">
        <v>123055423</v>
      </c>
      <c r="E17" s="222">
        <v>123055423</v>
      </c>
      <c r="F17" s="223">
        <v>123055423</v>
      </c>
      <c r="G17" s="20"/>
      <c r="H17" s="224" t="s">
        <v>175</v>
      </c>
      <c r="I17" s="225" t="s">
        <v>175</v>
      </c>
      <c r="J17" s="226" t="s">
        <v>175</v>
      </c>
      <c r="K17" s="108">
        <v>3.63</v>
      </c>
      <c r="L17" s="109">
        <v>0.28000000000000003</v>
      </c>
      <c r="M17" s="106">
        <v>137161797.31999999</v>
      </c>
    </row>
    <row r="18" spans="1:13" ht="20.100000000000001" customHeight="1">
      <c r="A18" s="107" t="s">
        <v>263</v>
      </c>
      <c r="B18" s="108">
        <v>7.0000000000000007E-2</v>
      </c>
      <c r="C18" s="109">
        <v>0</v>
      </c>
      <c r="D18" s="221">
        <v>85754006</v>
      </c>
      <c r="E18" s="222">
        <v>85754006</v>
      </c>
      <c r="F18" s="223">
        <v>85754006</v>
      </c>
      <c r="G18" s="20"/>
      <c r="H18" s="224" t="s">
        <v>55</v>
      </c>
      <c r="I18" s="225" t="s">
        <v>55</v>
      </c>
      <c r="J18" s="226" t="s">
        <v>55</v>
      </c>
      <c r="K18" s="108">
        <v>28.11</v>
      </c>
      <c r="L18" s="109">
        <v>4.97</v>
      </c>
      <c r="M18" s="106">
        <v>67746196.290000007</v>
      </c>
    </row>
    <row r="19" spans="1:13" ht="20.100000000000001" customHeight="1">
      <c r="A19" s="107" t="s">
        <v>270</v>
      </c>
      <c r="B19" s="108">
        <v>0.24</v>
      </c>
      <c r="C19" s="109">
        <v>-4</v>
      </c>
      <c r="D19" s="221">
        <v>70000000</v>
      </c>
      <c r="E19" s="222">
        <v>70000000</v>
      </c>
      <c r="F19" s="223">
        <v>70000000</v>
      </c>
      <c r="G19" s="20"/>
      <c r="H19" s="224" t="s">
        <v>210</v>
      </c>
      <c r="I19" s="225" t="s">
        <v>210</v>
      </c>
      <c r="J19" s="226" t="s">
        <v>210</v>
      </c>
      <c r="K19" s="108">
        <v>4.7</v>
      </c>
      <c r="L19" s="109">
        <v>0.21</v>
      </c>
      <c r="M19" s="106">
        <v>47445539.25</v>
      </c>
    </row>
    <row r="20" spans="1:13">
      <c r="G20" s="20"/>
    </row>
  </sheetData>
  <mergeCells count="29"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  <mergeCell ref="A2:M2"/>
    <mergeCell ref="A4:F4"/>
    <mergeCell ref="H4:M4"/>
    <mergeCell ref="D5:F5"/>
    <mergeCell ref="H5:J5"/>
    <mergeCell ref="D9:F9"/>
    <mergeCell ref="D7:F7"/>
    <mergeCell ref="H7:J7"/>
    <mergeCell ref="H8:J8"/>
    <mergeCell ref="D6:F6"/>
    <mergeCell ref="H6:J6"/>
    <mergeCell ref="D8:F8"/>
    <mergeCell ref="H9:J9"/>
  </mergeCells>
  <pageMargins left="0" right="0" top="0" bottom="0" header="0" footer="0"/>
  <pageSetup paperSize="9" scale="97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4"/>
  <sheetViews>
    <sheetView rightToLeft="1" topLeftCell="A55" zoomScale="110" zoomScaleNormal="110" workbookViewId="0">
      <selection activeCell="I71" sqref="I71"/>
    </sheetView>
  </sheetViews>
  <sheetFormatPr defaultColWidth="9" defaultRowHeight="15.75" customHeight="1"/>
  <cols>
    <col min="1" max="1" width="1.28515625" style="1" customWidth="1"/>
    <col min="2" max="2" width="22.28515625" style="47" customWidth="1"/>
    <col min="3" max="3" width="7.42578125" style="47" customWidth="1"/>
    <col min="4" max="7" width="8.7109375" style="47" customWidth="1"/>
    <col min="8" max="8" width="10.28515625" style="47" bestFit="1" customWidth="1"/>
    <col min="9" max="9" width="8.7109375" style="47" customWidth="1"/>
    <col min="10" max="10" width="8.7109375" style="56" customWidth="1"/>
    <col min="11" max="11" width="8.7109375" style="57" customWidth="1"/>
    <col min="12" max="12" width="11.140625" style="58" customWidth="1"/>
    <col min="13" max="13" width="18.85546875" style="58" customWidth="1"/>
    <col min="14" max="14" width="23.7109375" style="59" customWidth="1"/>
    <col min="15" max="16384" width="9" style="47"/>
  </cols>
  <sheetData>
    <row r="1" spans="1:15" ht="15.75" customHeight="1">
      <c r="A1" s="47"/>
      <c r="B1" s="252" t="s">
        <v>323</v>
      </c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</row>
    <row r="2" spans="1:15" ht="31.5" customHeight="1">
      <c r="A2" s="47"/>
      <c r="B2" s="48" t="s">
        <v>6</v>
      </c>
      <c r="C2" s="49" t="s">
        <v>7</v>
      </c>
      <c r="D2" s="49" t="s">
        <v>8</v>
      </c>
      <c r="E2" s="49" t="s">
        <v>9</v>
      </c>
      <c r="F2" s="49" t="s">
        <v>10</v>
      </c>
      <c r="G2" s="49" t="s">
        <v>11</v>
      </c>
      <c r="H2" s="49" t="s">
        <v>12</v>
      </c>
      <c r="I2" s="49" t="s">
        <v>13</v>
      </c>
      <c r="J2" s="50" t="s">
        <v>14</v>
      </c>
      <c r="K2" s="51" t="s">
        <v>15</v>
      </c>
      <c r="L2" s="52" t="s">
        <v>3</v>
      </c>
      <c r="M2" s="52" t="s">
        <v>2</v>
      </c>
      <c r="N2" s="49" t="s">
        <v>1</v>
      </c>
    </row>
    <row r="3" spans="1:15" ht="13.5" customHeight="1">
      <c r="A3" s="47"/>
      <c r="B3" s="256" t="s">
        <v>16</v>
      </c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8"/>
      <c r="O3"/>
    </row>
    <row r="4" spans="1:15" ht="13.5" customHeight="1">
      <c r="A4" s="47"/>
      <c r="B4" s="135" t="s">
        <v>271</v>
      </c>
      <c r="C4" s="135" t="s">
        <v>272</v>
      </c>
      <c r="D4" s="94">
        <v>0.23</v>
      </c>
      <c r="E4" s="99">
        <v>0.26</v>
      </c>
      <c r="F4" s="99">
        <v>0.23</v>
      </c>
      <c r="G4" s="99">
        <v>0.25</v>
      </c>
      <c r="H4" s="99">
        <v>0.22</v>
      </c>
      <c r="I4" s="99">
        <v>0.26</v>
      </c>
      <c r="J4" s="99">
        <v>0.23</v>
      </c>
      <c r="K4" s="95">
        <v>13.043478260869556</v>
      </c>
      <c r="L4" s="96">
        <v>120</v>
      </c>
      <c r="M4" s="97">
        <v>192109553</v>
      </c>
      <c r="N4" s="98">
        <v>47109497.409999996</v>
      </c>
      <c r="O4"/>
    </row>
    <row r="5" spans="1:15" ht="13.5" customHeight="1">
      <c r="A5" s="47"/>
      <c r="B5" s="36" t="s">
        <v>175</v>
      </c>
      <c r="C5" s="90" t="s">
        <v>176</v>
      </c>
      <c r="D5" s="94">
        <v>3.62</v>
      </c>
      <c r="E5" s="99">
        <v>3.63</v>
      </c>
      <c r="F5" s="99">
        <v>3.6</v>
      </c>
      <c r="G5" s="99">
        <v>3.62</v>
      </c>
      <c r="H5" s="99">
        <v>3.61</v>
      </c>
      <c r="I5" s="99">
        <v>3.63</v>
      </c>
      <c r="J5" s="99">
        <v>3.62</v>
      </c>
      <c r="K5" s="95">
        <v>0.28000000000000003</v>
      </c>
      <c r="L5" s="96">
        <v>79</v>
      </c>
      <c r="M5" s="97">
        <v>37924176</v>
      </c>
      <c r="N5" s="98">
        <v>137161797.31999999</v>
      </c>
      <c r="O5"/>
    </row>
    <row r="6" spans="1:15" ht="13.5" customHeight="1">
      <c r="A6" s="47"/>
      <c r="B6" s="103" t="s">
        <v>201</v>
      </c>
      <c r="C6" s="90" t="s">
        <v>202</v>
      </c>
      <c r="D6" s="94">
        <v>0.77</v>
      </c>
      <c r="E6" s="99">
        <v>0.77</v>
      </c>
      <c r="F6" s="99">
        <v>0.77</v>
      </c>
      <c r="G6" s="99">
        <v>0.77</v>
      </c>
      <c r="H6" s="99">
        <v>0.77</v>
      </c>
      <c r="I6" s="99">
        <v>0.77</v>
      </c>
      <c r="J6" s="99">
        <v>0.77</v>
      </c>
      <c r="K6" s="95">
        <v>0</v>
      </c>
      <c r="L6" s="96">
        <v>2</v>
      </c>
      <c r="M6" s="97">
        <v>1250000</v>
      </c>
      <c r="N6" s="98">
        <v>962500</v>
      </c>
      <c r="O6"/>
    </row>
    <row r="7" spans="1:15" ht="13.5" customHeight="1">
      <c r="A7" s="47"/>
      <c r="B7" s="37" t="s">
        <v>270</v>
      </c>
      <c r="C7" s="37" t="s">
        <v>269</v>
      </c>
      <c r="D7" s="94">
        <v>0.24</v>
      </c>
      <c r="E7" s="99">
        <v>0.24</v>
      </c>
      <c r="F7" s="99">
        <v>0.24</v>
      </c>
      <c r="G7" s="99">
        <v>0.24</v>
      </c>
      <c r="H7" s="99">
        <v>0.24</v>
      </c>
      <c r="I7" s="99">
        <v>0.24</v>
      </c>
      <c r="J7" s="99">
        <v>0.25</v>
      </c>
      <c r="K7" s="95">
        <v>-4</v>
      </c>
      <c r="L7" s="96">
        <v>21</v>
      </c>
      <c r="M7" s="97">
        <v>70000000</v>
      </c>
      <c r="N7" s="98">
        <v>16800000</v>
      </c>
      <c r="O7"/>
    </row>
    <row r="8" spans="1:15" ht="13.5" customHeight="1">
      <c r="A8" s="47"/>
      <c r="B8" s="36" t="s">
        <v>134</v>
      </c>
      <c r="C8" s="90" t="s">
        <v>135</v>
      </c>
      <c r="D8" s="94">
        <v>0.22</v>
      </c>
      <c r="E8" s="99">
        <v>0.22</v>
      </c>
      <c r="F8" s="99">
        <v>0.22</v>
      </c>
      <c r="G8" s="99">
        <v>0.22</v>
      </c>
      <c r="H8" s="99">
        <v>0.22</v>
      </c>
      <c r="I8" s="99">
        <v>0.22</v>
      </c>
      <c r="J8" s="99">
        <v>0.22</v>
      </c>
      <c r="K8" s="95">
        <v>0</v>
      </c>
      <c r="L8" s="96">
        <v>8</v>
      </c>
      <c r="M8" s="97">
        <v>19100685</v>
      </c>
      <c r="N8" s="98">
        <v>4202150.7</v>
      </c>
      <c r="O8"/>
    </row>
    <row r="9" spans="1:15" ht="13.5" customHeight="1">
      <c r="A9" s="47"/>
      <c r="B9" s="93" t="s">
        <v>189</v>
      </c>
      <c r="C9" s="90" t="s">
        <v>188</v>
      </c>
      <c r="D9" s="94">
        <v>1.05</v>
      </c>
      <c r="E9" s="99">
        <v>1.06</v>
      </c>
      <c r="F9" s="99">
        <v>1.04</v>
      </c>
      <c r="G9" s="99">
        <v>1.05</v>
      </c>
      <c r="H9" s="99">
        <v>1.04</v>
      </c>
      <c r="I9" s="99">
        <v>1.04</v>
      </c>
      <c r="J9" s="99">
        <v>1.04</v>
      </c>
      <c r="K9" s="95">
        <v>0</v>
      </c>
      <c r="L9" s="96">
        <v>7</v>
      </c>
      <c r="M9" s="97">
        <v>2289785</v>
      </c>
      <c r="N9" s="98">
        <v>2398792.96</v>
      </c>
      <c r="O9"/>
    </row>
    <row r="10" spans="1:15" ht="13.5" customHeight="1">
      <c r="A10" s="47"/>
      <c r="B10" s="42" t="s">
        <v>263</v>
      </c>
      <c r="C10" s="36" t="s">
        <v>264</v>
      </c>
      <c r="D10" s="94">
        <v>7.0000000000000007E-2</v>
      </c>
      <c r="E10" s="99">
        <v>7.0000000000000007E-2</v>
      </c>
      <c r="F10" s="99">
        <v>7.0000000000000007E-2</v>
      </c>
      <c r="G10" s="99">
        <v>7.0000000000000007E-2</v>
      </c>
      <c r="H10" s="99">
        <v>7.0000000000000007E-2</v>
      </c>
      <c r="I10" s="99">
        <v>7.0000000000000007E-2</v>
      </c>
      <c r="J10" s="99">
        <v>7.0000000000000007E-2</v>
      </c>
      <c r="K10" s="95">
        <v>0</v>
      </c>
      <c r="L10" s="96">
        <v>13</v>
      </c>
      <c r="M10" s="97">
        <v>85754006</v>
      </c>
      <c r="N10" s="98">
        <v>6002780.4199999999</v>
      </c>
      <c r="O10"/>
    </row>
    <row r="11" spans="1:15" ht="13.5" customHeight="1">
      <c r="A11" s="47"/>
      <c r="B11" s="130" t="s">
        <v>248</v>
      </c>
      <c r="C11" s="130" t="s">
        <v>237</v>
      </c>
      <c r="D11" s="94">
        <v>1</v>
      </c>
      <c r="E11" s="99">
        <v>1</v>
      </c>
      <c r="F11" s="99">
        <v>1</v>
      </c>
      <c r="G11" s="99">
        <v>1</v>
      </c>
      <c r="H11" s="99">
        <v>1</v>
      </c>
      <c r="I11" s="99">
        <v>1</v>
      </c>
      <c r="J11" s="99">
        <v>1</v>
      </c>
      <c r="K11" s="95">
        <v>0</v>
      </c>
      <c r="L11" s="96">
        <v>5</v>
      </c>
      <c r="M11" s="97">
        <v>1471868</v>
      </c>
      <c r="N11" s="98">
        <v>1471868</v>
      </c>
      <c r="O11"/>
    </row>
    <row r="12" spans="1:15" ht="13.5" customHeight="1">
      <c r="A12" s="47"/>
      <c r="B12" s="36" t="s">
        <v>50</v>
      </c>
      <c r="C12" s="36" t="s">
        <v>51</v>
      </c>
      <c r="D12" s="94">
        <v>0.16</v>
      </c>
      <c r="E12" s="99">
        <v>0.17</v>
      </c>
      <c r="F12" s="99">
        <v>0.16</v>
      </c>
      <c r="G12" s="99">
        <v>0.16</v>
      </c>
      <c r="H12" s="99">
        <v>0.16</v>
      </c>
      <c r="I12" s="99">
        <v>0.17</v>
      </c>
      <c r="J12" s="99">
        <v>0.16</v>
      </c>
      <c r="K12" s="95">
        <v>6.25</v>
      </c>
      <c r="L12" s="96">
        <v>22</v>
      </c>
      <c r="M12" s="97">
        <v>123055423</v>
      </c>
      <c r="N12" s="98">
        <v>19738867.68</v>
      </c>
      <c r="O12"/>
    </row>
    <row r="13" spans="1:15" ht="13.5" customHeight="1">
      <c r="A13" s="47"/>
      <c r="B13" s="36" t="s">
        <v>152</v>
      </c>
      <c r="C13" s="90" t="s">
        <v>153</v>
      </c>
      <c r="D13" s="94">
        <v>2.0699999999999998</v>
      </c>
      <c r="E13" s="99">
        <v>2.08</v>
      </c>
      <c r="F13" s="99">
        <v>2.06</v>
      </c>
      <c r="G13" s="99">
        <v>2.08</v>
      </c>
      <c r="H13" s="99">
        <v>2.0699999999999998</v>
      </c>
      <c r="I13" s="99">
        <v>2.08</v>
      </c>
      <c r="J13" s="99">
        <v>2.0699999999999998</v>
      </c>
      <c r="K13" s="95">
        <v>0.48</v>
      </c>
      <c r="L13" s="96">
        <v>67</v>
      </c>
      <c r="M13" s="97">
        <v>157517343</v>
      </c>
      <c r="N13" s="98">
        <v>327497933.25999999</v>
      </c>
      <c r="O13"/>
    </row>
    <row r="14" spans="1:15" ht="13.5" customHeight="1">
      <c r="A14" s="47"/>
      <c r="B14" s="90" t="s">
        <v>162</v>
      </c>
      <c r="C14" s="90" t="s">
        <v>163</v>
      </c>
      <c r="D14" s="94">
        <v>4</v>
      </c>
      <c r="E14" s="99">
        <v>4.0999999999999996</v>
      </c>
      <c r="F14" s="99">
        <v>3.95</v>
      </c>
      <c r="G14" s="99">
        <v>4.07</v>
      </c>
      <c r="H14" s="99">
        <v>4</v>
      </c>
      <c r="I14" s="99">
        <v>4.0999999999999996</v>
      </c>
      <c r="J14" s="99">
        <v>4</v>
      </c>
      <c r="K14" s="95">
        <v>2.5</v>
      </c>
      <c r="L14" s="96">
        <v>109</v>
      </c>
      <c r="M14" s="97">
        <v>66739442</v>
      </c>
      <c r="N14" s="98">
        <v>271655344.13</v>
      </c>
      <c r="O14"/>
    </row>
    <row r="15" spans="1:15" ht="13.5" customHeight="1">
      <c r="A15" s="47"/>
      <c r="B15" s="130" t="s">
        <v>238</v>
      </c>
      <c r="C15" s="130" t="s">
        <v>239</v>
      </c>
      <c r="D15" s="94">
        <v>0.8</v>
      </c>
      <c r="E15" s="99">
        <v>0.8</v>
      </c>
      <c r="F15" s="99">
        <v>0.75</v>
      </c>
      <c r="G15" s="99">
        <v>0.75</v>
      </c>
      <c r="H15" s="99">
        <v>0.8</v>
      </c>
      <c r="I15" s="99">
        <v>0.75</v>
      </c>
      <c r="J15" s="99">
        <v>0.8</v>
      </c>
      <c r="K15" s="95">
        <v>-6.25</v>
      </c>
      <c r="L15" s="96">
        <v>7</v>
      </c>
      <c r="M15" s="97">
        <v>201773</v>
      </c>
      <c r="N15" s="98">
        <v>151354.75</v>
      </c>
      <c r="O15"/>
    </row>
    <row r="16" spans="1:15" ht="13.5" customHeight="1">
      <c r="A16" s="47"/>
      <c r="B16" s="130" t="s">
        <v>150</v>
      </c>
      <c r="C16" s="130" t="s">
        <v>151</v>
      </c>
      <c r="D16" s="94">
        <v>0.05</v>
      </c>
      <c r="E16" s="99">
        <v>0.05</v>
      </c>
      <c r="F16" s="99">
        <v>0.05</v>
      </c>
      <c r="G16" s="99">
        <v>0.05</v>
      </c>
      <c r="H16" s="99">
        <v>0.05</v>
      </c>
      <c r="I16" s="99">
        <v>0.05</v>
      </c>
      <c r="J16" s="99">
        <v>0.05</v>
      </c>
      <c r="K16" s="95">
        <v>0</v>
      </c>
      <c r="L16" s="96">
        <v>19</v>
      </c>
      <c r="M16" s="97">
        <v>17952286</v>
      </c>
      <c r="N16" s="98">
        <v>897614.3</v>
      </c>
      <c r="O16"/>
    </row>
    <row r="17" spans="1:15" ht="13.5" customHeight="1">
      <c r="A17" s="47"/>
      <c r="B17" s="268" t="s">
        <v>17</v>
      </c>
      <c r="C17" s="269"/>
      <c r="D17" s="121"/>
      <c r="E17" s="121"/>
      <c r="F17" s="121"/>
      <c r="G17" s="121"/>
      <c r="H17" s="121"/>
      <c r="I17" s="121"/>
      <c r="J17" s="121"/>
      <c r="K17" s="121"/>
      <c r="L17" s="53">
        <f>SUM(L4:L16)</f>
        <v>479</v>
      </c>
      <c r="M17" s="53">
        <f>SUM(M4:M16)</f>
        <v>775366340</v>
      </c>
      <c r="N17" s="53">
        <f>SUM(N4:N16)</f>
        <v>836050500.92999995</v>
      </c>
      <c r="O17"/>
    </row>
    <row r="18" spans="1:15" ht="13.5" customHeight="1">
      <c r="A18" s="47"/>
      <c r="B18" s="270" t="s">
        <v>143</v>
      </c>
      <c r="C18" s="271"/>
      <c r="D18" s="271"/>
      <c r="E18" s="271"/>
      <c r="F18" s="271"/>
      <c r="G18" s="271"/>
      <c r="H18" s="271"/>
      <c r="I18" s="271"/>
      <c r="J18" s="271"/>
      <c r="K18" s="271"/>
      <c r="L18" s="271"/>
      <c r="M18" s="271"/>
      <c r="N18" s="272"/>
      <c r="O18"/>
    </row>
    <row r="19" spans="1:15" ht="13.5" customHeight="1">
      <c r="A19" s="47"/>
      <c r="B19" s="90" t="s">
        <v>195</v>
      </c>
      <c r="C19" s="90" t="s">
        <v>196</v>
      </c>
      <c r="D19" s="94">
        <v>12.05</v>
      </c>
      <c r="E19" s="99">
        <v>12.12</v>
      </c>
      <c r="F19" s="99">
        <v>12.05</v>
      </c>
      <c r="G19" s="99">
        <v>12.09</v>
      </c>
      <c r="H19" s="99">
        <v>12.08</v>
      </c>
      <c r="I19" s="99">
        <v>12.1</v>
      </c>
      <c r="J19" s="99">
        <v>12.05</v>
      </c>
      <c r="K19" s="95">
        <v>0.41</v>
      </c>
      <c r="L19" s="96">
        <v>42</v>
      </c>
      <c r="M19" s="97">
        <v>2661769</v>
      </c>
      <c r="N19" s="98">
        <v>32180804.25</v>
      </c>
      <c r="O19"/>
    </row>
    <row r="20" spans="1:15" ht="13.5" customHeight="1">
      <c r="A20" s="47"/>
      <c r="B20" s="36" t="s">
        <v>294</v>
      </c>
      <c r="C20" s="36" t="s">
        <v>295</v>
      </c>
      <c r="D20" s="94">
        <v>2.61</v>
      </c>
      <c r="E20" s="99">
        <v>2.61</v>
      </c>
      <c r="F20" s="99">
        <v>2.61</v>
      </c>
      <c r="G20" s="99">
        <v>2.61</v>
      </c>
      <c r="H20" s="99">
        <v>2.6</v>
      </c>
      <c r="I20" s="99">
        <v>2.61</v>
      </c>
      <c r="J20" s="99">
        <v>2.6</v>
      </c>
      <c r="K20" s="95">
        <v>0.38</v>
      </c>
      <c r="L20" s="96">
        <v>3</v>
      </c>
      <c r="M20" s="97">
        <v>63755</v>
      </c>
      <c r="N20" s="98">
        <v>166400.54999999999</v>
      </c>
      <c r="O20"/>
    </row>
    <row r="21" spans="1:15" ht="13.5" customHeight="1">
      <c r="A21" s="47"/>
      <c r="B21" s="268" t="s">
        <v>194</v>
      </c>
      <c r="C21" s="269"/>
      <c r="D21" s="121"/>
      <c r="E21" s="121"/>
      <c r="F21" s="121"/>
      <c r="G21" s="121"/>
      <c r="H21" s="121"/>
      <c r="I21" s="121"/>
      <c r="J21" s="121"/>
      <c r="K21" s="121"/>
      <c r="L21" s="53">
        <f>SUM(L19:L20)</f>
        <v>45</v>
      </c>
      <c r="M21" s="53">
        <f>SUM(M19:M20)</f>
        <v>2725524</v>
      </c>
      <c r="N21" s="53">
        <f>SUM(N19:N20)</f>
        <v>32347204.800000001</v>
      </c>
    </row>
    <row r="22" spans="1:15" ht="13.5" customHeight="1">
      <c r="A22" s="47"/>
      <c r="B22" s="256" t="s">
        <v>113</v>
      </c>
      <c r="C22" s="257"/>
      <c r="D22" s="257"/>
      <c r="E22" s="257"/>
      <c r="F22" s="257"/>
      <c r="G22" s="257"/>
      <c r="H22" s="257"/>
      <c r="I22" s="257"/>
      <c r="J22" s="257"/>
      <c r="K22" s="257"/>
      <c r="L22" s="257"/>
      <c r="M22" s="257"/>
      <c r="N22" s="258"/>
    </row>
    <row r="23" spans="1:15" ht="13.5" customHeight="1">
      <c r="A23" s="47"/>
      <c r="B23" s="36" t="s">
        <v>228</v>
      </c>
      <c r="C23" s="36" t="s">
        <v>229</v>
      </c>
      <c r="D23" s="94">
        <v>1.08</v>
      </c>
      <c r="E23" s="99">
        <v>1.1000000000000001</v>
      </c>
      <c r="F23" s="99">
        <v>1.08</v>
      </c>
      <c r="G23" s="99">
        <v>1.1000000000000001</v>
      </c>
      <c r="H23" s="99">
        <v>1.06</v>
      </c>
      <c r="I23" s="99">
        <v>1.1000000000000001</v>
      </c>
      <c r="J23" s="99">
        <v>1.07</v>
      </c>
      <c r="K23" s="95">
        <v>2.8</v>
      </c>
      <c r="L23" s="96">
        <v>4</v>
      </c>
      <c r="M23" s="97">
        <v>54605</v>
      </c>
      <c r="N23" s="98">
        <v>60013.4</v>
      </c>
    </row>
    <row r="24" spans="1:15" ht="13.5" customHeight="1">
      <c r="A24" s="47"/>
      <c r="B24" s="268" t="s">
        <v>290</v>
      </c>
      <c r="C24" s="269"/>
      <c r="D24" s="121"/>
      <c r="E24" s="121"/>
      <c r="F24" s="121"/>
      <c r="G24" s="121"/>
      <c r="H24" s="121"/>
      <c r="I24" s="121"/>
      <c r="J24" s="121"/>
      <c r="K24" s="121"/>
      <c r="L24" s="53">
        <f>SUM(L23)</f>
        <v>4</v>
      </c>
      <c r="M24" s="53">
        <f>SUM(M23)</f>
        <v>54605</v>
      </c>
      <c r="N24" s="53">
        <f>SUM(N23)</f>
        <v>60013.4</v>
      </c>
    </row>
    <row r="25" spans="1:15" ht="13.5" customHeight="1">
      <c r="A25" s="47"/>
      <c r="B25" s="256" t="s">
        <v>18</v>
      </c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8"/>
    </row>
    <row r="26" spans="1:15" ht="13.5" customHeight="1">
      <c r="A26" s="47"/>
      <c r="B26" s="36" t="s">
        <v>251</v>
      </c>
      <c r="C26" s="36" t="s">
        <v>252</v>
      </c>
      <c r="D26" s="94">
        <v>3.45</v>
      </c>
      <c r="E26" s="99">
        <v>3.45</v>
      </c>
      <c r="F26" s="99">
        <v>3.38</v>
      </c>
      <c r="G26" s="99">
        <v>3.41</v>
      </c>
      <c r="H26" s="99">
        <v>3.45</v>
      </c>
      <c r="I26" s="99">
        <v>3.4</v>
      </c>
      <c r="J26" s="99">
        <v>3.45</v>
      </c>
      <c r="K26" s="95">
        <v>-1.45</v>
      </c>
      <c r="L26" s="96">
        <v>46</v>
      </c>
      <c r="M26" s="97">
        <v>8206913</v>
      </c>
      <c r="N26" s="98">
        <v>27983548.52</v>
      </c>
    </row>
    <row r="27" spans="1:15" ht="13.5" customHeight="1">
      <c r="A27" s="47"/>
      <c r="B27" s="36" t="s">
        <v>226</v>
      </c>
      <c r="C27" s="36" t="s">
        <v>227</v>
      </c>
      <c r="D27" s="94">
        <v>0.9</v>
      </c>
      <c r="E27" s="99">
        <v>0.9</v>
      </c>
      <c r="F27" s="99">
        <v>0.9</v>
      </c>
      <c r="G27" s="99">
        <v>0.9</v>
      </c>
      <c r="H27" s="99">
        <v>0.9</v>
      </c>
      <c r="I27" s="99">
        <v>0.9</v>
      </c>
      <c r="J27" s="99">
        <v>0.9</v>
      </c>
      <c r="K27" s="95">
        <v>0</v>
      </c>
      <c r="L27" s="96">
        <v>1</v>
      </c>
      <c r="M27" s="97">
        <v>10000</v>
      </c>
      <c r="N27" s="98">
        <v>9000</v>
      </c>
    </row>
    <row r="28" spans="1:15" ht="13.5" customHeight="1">
      <c r="A28" s="47"/>
      <c r="B28" s="261" t="s">
        <v>98</v>
      </c>
      <c r="C28" s="262"/>
      <c r="D28" s="121"/>
      <c r="E28" s="121"/>
      <c r="F28" s="121"/>
      <c r="G28" s="121"/>
      <c r="H28" s="121"/>
      <c r="I28" s="121"/>
      <c r="J28" s="121"/>
      <c r="K28" s="121"/>
      <c r="L28" s="53">
        <f>SUM(L26:L27)</f>
        <v>47</v>
      </c>
      <c r="M28" s="53">
        <f>SUM(M26:M27)</f>
        <v>8216913</v>
      </c>
      <c r="N28" s="53">
        <f>SUM(N26:N27)</f>
        <v>27992548.52</v>
      </c>
    </row>
    <row r="29" spans="1:15" ht="13.5" customHeight="1">
      <c r="A29" s="47"/>
      <c r="B29" s="273" t="s">
        <v>19</v>
      </c>
      <c r="C29" s="274"/>
      <c r="D29" s="274"/>
      <c r="E29" s="274"/>
      <c r="F29" s="274"/>
      <c r="G29" s="274"/>
      <c r="H29" s="274"/>
      <c r="I29" s="274"/>
      <c r="J29" s="274"/>
      <c r="K29" s="274"/>
      <c r="L29" s="274"/>
      <c r="M29" s="274"/>
      <c r="N29" s="275"/>
    </row>
    <row r="30" spans="1:15" ht="13.5" customHeight="1">
      <c r="A30" s="47"/>
      <c r="B30" s="36" t="s">
        <v>210</v>
      </c>
      <c r="C30" s="36" t="s">
        <v>211</v>
      </c>
      <c r="D30" s="94">
        <v>4.6900000000000004</v>
      </c>
      <c r="E30" s="99">
        <v>4.74</v>
      </c>
      <c r="F30" s="99">
        <v>4.6900000000000004</v>
      </c>
      <c r="G30" s="99">
        <v>4.7</v>
      </c>
      <c r="H30" s="99">
        <v>4.6900000000000004</v>
      </c>
      <c r="I30" s="99">
        <v>4.7</v>
      </c>
      <c r="J30" s="99">
        <v>4.6900000000000004</v>
      </c>
      <c r="K30" s="95">
        <v>0.21</v>
      </c>
      <c r="L30" s="96">
        <v>39</v>
      </c>
      <c r="M30" s="97">
        <v>10088221</v>
      </c>
      <c r="N30" s="98">
        <v>47445539.25</v>
      </c>
      <c r="O30"/>
    </row>
    <row r="31" spans="1:15" ht="13.5" customHeight="1">
      <c r="A31" s="47"/>
      <c r="B31" s="36" t="s">
        <v>132</v>
      </c>
      <c r="C31" s="36" t="s">
        <v>133</v>
      </c>
      <c r="D31" s="94">
        <v>1.1499999999999999</v>
      </c>
      <c r="E31" s="99">
        <v>1.1499999999999999</v>
      </c>
      <c r="F31" s="99">
        <v>1.1299999999999999</v>
      </c>
      <c r="G31" s="99">
        <v>1.1299999999999999</v>
      </c>
      <c r="H31" s="99">
        <v>1.1499999999999999</v>
      </c>
      <c r="I31" s="99">
        <v>1.1299999999999999</v>
      </c>
      <c r="J31" s="99">
        <v>1.1499999999999999</v>
      </c>
      <c r="K31" s="95">
        <v>-1.74</v>
      </c>
      <c r="L31" s="96">
        <v>2</v>
      </c>
      <c r="M31" s="97">
        <v>147999</v>
      </c>
      <c r="N31" s="98">
        <v>167251.26999999999</v>
      </c>
      <c r="O31"/>
    </row>
    <row r="32" spans="1:15" ht="13.5" customHeight="1">
      <c r="A32" s="47"/>
      <c r="B32" s="36" t="s">
        <v>283</v>
      </c>
      <c r="C32" s="36" t="s">
        <v>282</v>
      </c>
      <c r="D32" s="94">
        <v>2.82</v>
      </c>
      <c r="E32" s="99">
        <v>2.82</v>
      </c>
      <c r="F32" s="99">
        <v>2.82</v>
      </c>
      <c r="G32" s="99">
        <v>2.82</v>
      </c>
      <c r="H32" s="99">
        <v>2.82</v>
      </c>
      <c r="I32" s="99">
        <v>2.82</v>
      </c>
      <c r="J32" s="99">
        <v>2.82</v>
      </c>
      <c r="K32" s="95">
        <v>0</v>
      </c>
      <c r="L32" s="96">
        <v>2</v>
      </c>
      <c r="M32" s="97">
        <v>24261</v>
      </c>
      <c r="N32" s="98">
        <v>68416.02</v>
      </c>
      <c r="O32"/>
    </row>
    <row r="33" spans="1:15" ht="13.5" customHeight="1">
      <c r="A33" s="47"/>
      <c r="B33" s="42" t="s">
        <v>265</v>
      </c>
      <c r="C33" s="36" t="s">
        <v>266</v>
      </c>
      <c r="D33" s="94">
        <v>17</v>
      </c>
      <c r="E33" s="99">
        <v>17</v>
      </c>
      <c r="F33" s="99">
        <v>17</v>
      </c>
      <c r="G33" s="99">
        <v>17</v>
      </c>
      <c r="H33" s="99">
        <v>17</v>
      </c>
      <c r="I33" s="99">
        <v>17</v>
      </c>
      <c r="J33" s="99">
        <v>17</v>
      </c>
      <c r="K33" s="95">
        <v>0</v>
      </c>
      <c r="L33" s="96">
        <v>2</v>
      </c>
      <c r="M33" s="97">
        <v>25000</v>
      </c>
      <c r="N33" s="98">
        <v>425000</v>
      </c>
      <c r="O33"/>
    </row>
    <row r="34" spans="1:15" ht="13.5" customHeight="1">
      <c r="A34" s="47"/>
      <c r="B34" s="118" t="s">
        <v>223</v>
      </c>
      <c r="C34" s="118" t="s">
        <v>222</v>
      </c>
      <c r="D34" s="94">
        <v>2.58</v>
      </c>
      <c r="E34" s="99">
        <v>2.58</v>
      </c>
      <c r="F34" s="99">
        <v>2.56</v>
      </c>
      <c r="G34" s="99">
        <v>2.56</v>
      </c>
      <c r="H34" s="99">
        <v>2.5499999999999998</v>
      </c>
      <c r="I34" s="99">
        <v>2.57</v>
      </c>
      <c r="J34" s="99">
        <v>2.57</v>
      </c>
      <c r="K34" s="95">
        <v>0</v>
      </c>
      <c r="L34" s="96">
        <v>9</v>
      </c>
      <c r="M34" s="97">
        <v>5219478</v>
      </c>
      <c r="N34" s="98">
        <v>13364737.98</v>
      </c>
      <c r="O34"/>
    </row>
    <row r="35" spans="1:15" ht="13.5" customHeight="1">
      <c r="A35" s="47"/>
      <c r="B35" s="36" t="s">
        <v>199</v>
      </c>
      <c r="C35" s="36" t="s">
        <v>200</v>
      </c>
      <c r="D35" s="94">
        <v>2.0499999999999998</v>
      </c>
      <c r="E35" s="99">
        <v>2.0499999999999998</v>
      </c>
      <c r="F35" s="99">
        <v>2.0499999999999998</v>
      </c>
      <c r="G35" s="99">
        <v>2.0499999999999998</v>
      </c>
      <c r="H35" s="99">
        <v>2.0499999999999998</v>
      </c>
      <c r="I35" s="99">
        <v>2.0499999999999998</v>
      </c>
      <c r="J35" s="99">
        <v>2.0499999999999998</v>
      </c>
      <c r="K35" s="95">
        <v>0</v>
      </c>
      <c r="L35" s="96">
        <v>2</v>
      </c>
      <c r="M35" s="97">
        <v>100000</v>
      </c>
      <c r="N35" s="98">
        <v>205000</v>
      </c>
      <c r="O35"/>
    </row>
    <row r="36" spans="1:15" ht="13.5" customHeight="1">
      <c r="A36" s="47"/>
      <c r="B36" s="118" t="s">
        <v>230</v>
      </c>
      <c r="C36" s="118" t="s">
        <v>231</v>
      </c>
      <c r="D36" s="94">
        <v>2.0499999999999998</v>
      </c>
      <c r="E36" s="99">
        <v>2.15</v>
      </c>
      <c r="F36" s="99">
        <v>2.0499999999999998</v>
      </c>
      <c r="G36" s="99">
        <v>2.13</v>
      </c>
      <c r="H36" s="99">
        <v>2.15</v>
      </c>
      <c r="I36" s="99">
        <v>2.15</v>
      </c>
      <c r="J36" s="99">
        <v>2.0499999999999998</v>
      </c>
      <c r="K36" s="95">
        <v>4.88</v>
      </c>
      <c r="L36" s="96">
        <v>4</v>
      </c>
      <c r="M36" s="97">
        <v>435165</v>
      </c>
      <c r="N36" s="98">
        <v>927088.25</v>
      </c>
      <c r="O36"/>
    </row>
    <row r="37" spans="1:15" ht="13.5" customHeight="1">
      <c r="A37" s="47"/>
      <c r="B37" s="259" t="s">
        <v>20</v>
      </c>
      <c r="C37" s="260"/>
      <c r="D37" s="276"/>
      <c r="E37" s="264"/>
      <c r="F37" s="264"/>
      <c r="G37" s="264"/>
      <c r="H37" s="264"/>
      <c r="I37" s="264"/>
      <c r="J37" s="264"/>
      <c r="K37" s="277"/>
      <c r="L37" s="53">
        <f>SUM(L30:L36)</f>
        <v>60</v>
      </c>
      <c r="M37" s="53">
        <f>SUM(M30:M36)</f>
        <v>16040124</v>
      </c>
      <c r="N37" s="53">
        <f>SUM(N30:N36)</f>
        <v>62603032.770000011</v>
      </c>
      <c r="O37"/>
    </row>
    <row r="38" spans="1:15" ht="13.5" customHeight="1">
      <c r="A38" s="47"/>
      <c r="B38" s="256" t="s">
        <v>28</v>
      </c>
      <c r="C38" s="257"/>
      <c r="D38" s="257"/>
      <c r="E38" s="257"/>
      <c r="F38" s="257"/>
      <c r="G38" s="257"/>
      <c r="H38" s="257"/>
      <c r="I38" s="257"/>
      <c r="J38" s="257"/>
      <c r="K38" s="257"/>
      <c r="L38" s="257"/>
      <c r="M38" s="257"/>
      <c r="N38" s="258"/>
      <c r="O38"/>
    </row>
    <row r="39" spans="1:15" ht="13.5" customHeight="1">
      <c r="A39" s="47"/>
      <c r="B39" s="36" t="s">
        <v>249</v>
      </c>
      <c r="C39" s="36" t="s">
        <v>250</v>
      </c>
      <c r="D39" s="94">
        <v>11.55</v>
      </c>
      <c r="E39" s="99">
        <v>11.55</v>
      </c>
      <c r="F39" s="99">
        <v>11.55</v>
      </c>
      <c r="G39" s="99">
        <v>11.55</v>
      </c>
      <c r="H39" s="99">
        <v>11.56</v>
      </c>
      <c r="I39" s="99">
        <v>11.55</v>
      </c>
      <c r="J39" s="99">
        <v>11.55</v>
      </c>
      <c r="K39" s="95">
        <v>0</v>
      </c>
      <c r="L39" s="96">
        <v>2</v>
      </c>
      <c r="M39" s="97">
        <v>32000</v>
      </c>
      <c r="N39" s="98">
        <v>369600</v>
      </c>
    </row>
    <row r="40" spans="1:15" ht="13.5" customHeight="1">
      <c r="A40" s="47"/>
      <c r="B40" s="130" t="s">
        <v>240</v>
      </c>
      <c r="C40" s="130" t="s">
        <v>241</v>
      </c>
      <c r="D40" s="94">
        <v>100.05</v>
      </c>
      <c r="E40" s="99">
        <v>100.05</v>
      </c>
      <c r="F40" s="99">
        <v>100.05</v>
      </c>
      <c r="G40" s="99">
        <v>100.05</v>
      </c>
      <c r="H40" s="99">
        <v>100.01</v>
      </c>
      <c r="I40" s="99">
        <v>100.05</v>
      </c>
      <c r="J40" s="99">
        <v>100.01</v>
      </c>
      <c r="K40" s="95">
        <v>0.04</v>
      </c>
      <c r="L40" s="96">
        <v>5</v>
      </c>
      <c r="M40" s="97">
        <v>56379</v>
      </c>
      <c r="N40" s="98">
        <v>5640718.9500000002</v>
      </c>
    </row>
    <row r="41" spans="1:15" ht="13.5" customHeight="1">
      <c r="A41" s="47"/>
      <c r="B41" s="36" t="s">
        <v>169</v>
      </c>
      <c r="C41" s="36" t="s">
        <v>170</v>
      </c>
      <c r="D41" s="94">
        <v>9.17</v>
      </c>
      <c r="E41" s="99">
        <v>9.8000000000000007</v>
      </c>
      <c r="F41" s="99">
        <v>9.17</v>
      </c>
      <c r="G41" s="99">
        <v>9.41</v>
      </c>
      <c r="H41" s="99">
        <v>9.17</v>
      </c>
      <c r="I41" s="99">
        <v>9.4</v>
      </c>
      <c r="J41" s="99">
        <v>9.17</v>
      </c>
      <c r="K41" s="95">
        <v>2.5099999999999998</v>
      </c>
      <c r="L41" s="96">
        <v>41</v>
      </c>
      <c r="M41" s="97">
        <v>4612750</v>
      </c>
      <c r="N41" s="98">
        <v>43388141.090000004</v>
      </c>
    </row>
    <row r="42" spans="1:15" ht="13.5" customHeight="1">
      <c r="A42" s="47"/>
      <c r="B42" s="130" t="s">
        <v>41</v>
      </c>
      <c r="C42" s="130" t="s">
        <v>42</v>
      </c>
      <c r="D42" s="94">
        <v>23.75</v>
      </c>
      <c r="E42" s="99">
        <v>24.1</v>
      </c>
      <c r="F42" s="99">
        <v>23.75</v>
      </c>
      <c r="G42" s="99">
        <v>23.99</v>
      </c>
      <c r="H42" s="99">
        <v>23</v>
      </c>
      <c r="I42" s="99">
        <v>24.1</v>
      </c>
      <c r="J42" s="99">
        <v>23</v>
      </c>
      <c r="K42" s="95">
        <v>4.78</v>
      </c>
      <c r="L42" s="96">
        <v>27</v>
      </c>
      <c r="M42" s="97">
        <v>654266</v>
      </c>
      <c r="N42" s="98">
        <v>15692684</v>
      </c>
    </row>
    <row r="43" spans="1:15" ht="13.5" customHeight="1">
      <c r="A43" s="47"/>
      <c r="B43" s="36" t="s">
        <v>203</v>
      </c>
      <c r="C43" s="36" t="s">
        <v>204</v>
      </c>
      <c r="D43" s="94">
        <v>7.25</v>
      </c>
      <c r="E43" s="99">
        <v>7.3</v>
      </c>
      <c r="F43" s="99">
        <v>7.25</v>
      </c>
      <c r="G43" s="99">
        <v>7.26</v>
      </c>
      <c r="H43" s="99">
        <v>7.24</v>
      </c>
      <c r="I43" s="99">
        <v>7.3</v>
      </c>
      <c r="J43" s="99">
        <v>7.2</v>
      </c>
      <c r="K43" s="95">
        <v>1.39</v>
      </c>
      <c r="L43" s="96">
        <v>2</v>
      </c>
      <c r="M43" s="97">
        <v>194000</v>
      </c>
      <c r="N43" s="98">
        <v>1407750</v>
      </c>
    </row>
    <row r="44" spans="1:15" ht="13.5" customHeight="1">
      <c r="A44" s="47"/>
      <c r="B44" s="259" t="s">
        <v>212</v>
      </c>
      <c r="C44" s="260"/>
      <c r="D44" s="276"/>
      <c r="E44" s="264"/>
      <c r="F44" s="264"/>
      <c r="G44" s="264"/>
      <c r="H44" s="264"/>
      <c r="I44" s="264"/>
      <c r="J44" s="264"/>
      <c r="K44" s="277"/>
      <c r="L44" s="53">
        <f>SUM(L39:L43)</f>
        <v>77</v>
      </c>
      <c r="M44" s="53">
        <f>SUM(M39:M43)</f>
        <v>5549395</v>
      </c>
      <c r="N44" s="53">
        <f>SUM(N39:N43)</f>
        <v>66498894.040000007</v>
      </c>
    </row>
    <row r="45" spans="1:15" ht="13.5" customHeight="1">
      <c r="A45" s="47"/>
      <c r="B45" s="256" t="s">
        <v>21</v>
      </c>
      <c r="C45" s="257"/>
      <c r="D45" s="257"/>
      <c r="E45" s="257"/>
      <c r="F45" s="257"/>
      <c r="G45" s="257"/>
      <c r="H45" s="257"/>
      <c r="I45" s="257"/>
      <c r="J45" s="257"/>
      <c r="K45" s="257"/>
      <c r="L45" s="257"/>
      <c r="M45" s="257"/>
      <c r="N45" s="258"/>
    </row>
    <row r="46" spans="1:15" ht="13.5" customHeight="1">
      <c r="A46" s="47"/>
      <c r="B46" s="36" t="s">
        <v>208</v>
      </c>
      <c r="C46" s="36" t="s">
        <v>209</v>
      </c>
      <c r="D46" s="94">
        <v>14.8</v>
      </c>
      <c r="E46" s="99">
        <v>14.8</v>
      </c>
      <c r="F46" s="99">
        <v>14.8</v>
      </c>
      <c r="G46" s="99">
        <v>14.8</v>
      </c>
      <c r="H46" s="99">
        <v>14.8</v>
      </c>
      <c r="I46" s="99">
        <v>14.8</v>
      </c>
      <c r="J46" s="99">
        <v>14.8</v>
      </c>
      <c r="K46" s="95">
        <v>0</v>
      </c>
      <c r="L46" s="96">
        <v>6</v>
      </c>
      <c r="M46" s="97">
        <v>5200</v>
      </c>
      <c r="N46" s="98">
        <v>76960</v>
      </c>
    </row>
    <row r="47" spans="1:15" ht="13.5" customHeight="1">
      <c r="A47" s="47"/>
      <c r="B47" s="259" t="s">
        <v>293</v>
      </c>
      <c r="C47" s="260"/>
      <c r="D47" s="141"/>
      <c r="E47" s="141"/>
      <c r="F47" s="141"/>
      <c r="G47" s="141"/>
      <c r="H47" s="141"/>
      <c r="I47" s="141"/>
      <c r="J47" s="141"/>
      <c r="K47" s="141"/>
      <c r="L47" s="139">
        <f>SUM(L46)</f>
        <v>6</v>
      </c>
      <c r="M47" s="139">
        <f>SUM(M46)</f>
        <v>5200</v>
      </c>
      <c r="N47" s="139">
        <f>SUM(N46)</f>
        <v>76960</v>
      </c>
    </row>
    <row r="48" spans="1:15" ht="13.5" customHeight="1">
      <c r="A48" s="47"/>
      <c r="B48" s="245" t="s">
        <v>22</v>
      </c>
      <c r="C48" s="246"/>
      <c r="D48" s="54"/>
      <c r="E48" s="54"/>
      <c r="F48" s="54"/>
      <c r="G48" s="54"/>
      <c r="H48" s="54"/>
      <c r="I48" s="54"/>
      <c r="J48" s="54"/>
      <c r="K48" s="54"/>
      <c r="L48" s="55">
        <f>L47+L44+L37+L28+L24+L21+L17</f>
        <v>718</v>
      </c>
      <c r="M48" s="55">
        <f t="shared" ref="M48:N48" si="0">M47+M44+M37+M28+M24+M21+M17</f>
        <v>807958101</v>
      </c>
      <c r="N48" s="55">
        <f t="shared" si="0"/>
        <v>1025629154.46</v>
      </c>
    </row>
    <row r="49" spans="1:14" ht="15.75" customHeight="1">
      <c r="A49" s="47"/>
      <c r="B49" s="252" t="s">
        <v>325</v>
      </c>
      <c r="C49" s="252"/>
      <c r="D49" s="252"/>
      <c r="E49" s="252"/>
      <c r="F49" s="252"/>
      <c r="G49" s="252"/>
      <c r="H49" s="252"/>
      <c r="I49" s="252"/>
      <c r="J49" s="252"/>
      <c r="K49" s="252"/>
      <c r="L49" s="252"/>
      <c r="M49" s="252"/>
      <c r="N49" s="252"/>
    </row>
    <row r="50" spans="1:14" ht="27" customHeight="1">
      <c r="A50" s="47"/>
      <c r="B50" s="48" t="s">
        <v>6</v>
      </c>
      <c r="C50" s="49" t="s">
        <v>7</v>
      </c>
      <c r="D50" s="49" t="s">
        <v>8</v>
      </c>
      <c r="E50" s="49" t="s">
        <v>9</v>
      </c>
      <c r="F50" s="49" t="s">
        <v>10</v>
      </c>
      <c r="G50" s="49" t="s">
        <v>11</v>
      </c>
      <c r="H50" s="49" t="s">
        <v>12</v>
      </c>
      <c r="I50" s="49" t="s">
        <v>13</v>
      </c>
      <c r="J50" s="50" t="s">
        <v>14</v>
      </c>
      <c r="K50" s="51" t="s">
        <v>15</v>
      </c>
      <c r="L50" s="52" t="s">
        <v>3</v>
      </c>
      <c r="M50" s="52" t="s">
        <v>2</v>
      </c>
      <c r="N50" s="49" t="s">
        <v>1</v>
      </c>
    </row>
    <row r="51" spans="1:14" ht="15.75" customHeight="1">
      <c r="A51" s="47"/>
      <c r="B51" s="256" t="s">
        <v>16</v>
      </c>
      <c r="C51" s="257"/>
      <c r="D51" s="257"/>
      <c r="E51" s="257"/>
      <c r="F51" s="257"/>
      <c r="G51" s="257"/>
      <c r="H51" s="257"/>
      <c r="I51" s="257"/>
      <c r="J51" s="257"/>
      <c r="K51" s="257"/>
      <c r="L51" s="257"/>
      <c r="M51" s="257"/>
      <c r="N51" s="258"/>
    </row>
    <row r="52" spans="1:14" ht="15.75" customHeight="1">
      <c r="A52" s="47"/>
      <c r="B52" s="36" t="s">
        <v>219</v>
      </c>
      <c r="C52" s="36" t="s">
        <v>220</v>
      </c>
      <c r="D52" s="136">
        <v>0.73</v>
      </c>
      <c r="E52" s="148">
        <v>0.73</v>
      </c>
      <c r="F52" s="148">
        <v>0.71</v>
      </c>
      <c r="G52" s="148">
        <v>0.71</v>
      </c>
      <c r="H52" s="148">
        <v>0.71</v>
      </c>
      <c r="I52" s="148">
        <v>0.72</v>
      </c>
      <c r="J52" s="148">
        <v>0.71</v>
      </c>
      <c r="K52" s="153">
        <v>1.41</v>
      </c>
      <c r="L52" s="145">
        <v>7</v>
      </c>
      <c r="M52" s="146">
        <v>1509873</v>
      </c>
      <c r="N52" s="147">
        <v>1072549.83</v>
      </c>
    </row>
    <row r="53" spans="1:14" ht="15.75" customHeight="1">
      <c r="A53" s="47"/>
      <c r="B53" s="268" t="s">
        <v>17</v>
      </c>
      <c r="C53" s="269"/>
      <c r="D53" s="263"/>
      <c r="E53" s="264"/>
      <c r="F53" s="264"/>
      <c r="G53" s="264"/>
      <c r="H53" s="264"/>
      <c r="I53" s="264"/>
      <c r="J53" s="264"/>
      <c r="K53" s="265"/>
      <c r="L53" s="53">
        <f>SUM(L52)</f>
        <v>7</v>
      </c>
      <c r="M53" s="53">
        <f>SUM(M52)</f>
        <v>1509873</v>
      </c>
      <c r="N53" s="53">
        <f>SUM(N52)</f>
        <v>1072549.83</v>
      </c>
    </row>
    <row r="54" spans="1:14" ht="15.75" customHeight="1">
      <c r="A54" s="47"/>
      <c r="B54" s="256" t="s">
        <v>113</v>
      </c>
      <c r="C54" s="257"/>
      <c r="D54" s="257"/>
      <c r="E54" s="257"/>
      <c r="F54" s="257"/>
      <c r="G54" s="257"/>
      <c r="H54" s="257"/>
      <c r="I54" s="257"/>
      <c r="J54" s="257"/>
      <c r="K54" s="257"/>
      <c r="L54" s="257"/>
      <c r="M54" s="257"/>
      <c r="N54" s="258"/>
    </row>
    <row r="55" spans="1:14" ht="15.75" customHeight="1">
      <c r="A55" s="47"/>
      <c r="B55" s="127" t="s">
        <v>302</v>
      </c>
      <c r="C55" s="127" t="s">
        <v>303</v>
      </c>
      <c r="D55" s="136">
        <v>0.7</v>
      </c>
      <c r="E55" s="148">
        <v>0.7</v>
      </c>
      <c r="F55" s="148">
        <v>0.7</v>
      </c>
      <c r="G55" s="148">
        <v>0.7</v>
      </c>
      <c r="H55" s="148">
        <v>0.7</v>
      </c>
      <c r="I55" s="148">
        <v>0.7</v>
      </c>
      <c r="J55" s="148">
        <v>0.7</v>
      </c>
      <c r="K55" s="153">
        <v>0</v>
      </c>
      <c r="L55" s="145">
        <v>1</v>
      </c>
      <c r="M55" s="146">
        <v>64662</v>
      </c>
      <c r="N55" s="147">
        <v>45263.4</v>
      </c>
    </row>
    <row r="56" spans="1:14" ht="15.75" customHeight="1">
      <c r="A56" s="47"/>
      <c r="B56" s="268" t="s">
        <v>290</v>
      </c>
      <c r="C56" s="269"/>
      <c r="D56" s="263"/>
      <c r="E56" s="264"/>
      <c r="F56" s="264"/>
      <c r="G56" s="264"/>
      <c r="H56" s="264"/>
      <c r="I56" s="264"/>
      <c r="J56" s="264"/>
      <c r="K56" s="265"/>
      <c r="L56" s="53">
        <f>SUM(L55)</f>
        <v>1</v>
      </c>
      <c r="M56" s="53">
        <f>SUM(M55)</f>
        <v>64662</v>
      </c>
      <c r="N56" s="53">
        <f>SUM(N55)</f>
        <v>45263.4</v>
      </c>
    </row>
    <row r="57" spans="1:14" ht="15.75" customHeight="1">
      <c r="A57" s="47"/>
      <c r="B57" s="256" t="s">
        <v>317</v>
      </c>
      <c r="C57" s="257"/>
      <c r="D57" s="257"/>
      <c r="E57" s="257"/>
      <c r="F57" s="257"/>
      <c r="G57" s="257"/>
      <c r="H57" s="257"/>
      <c r="I57" s="257"/>
      <c r="J57" s="257"/>
      <c r="K57" s="257"/>
      <c r="L57" s="257"/>
      <c r="M57" s="257"/>
      <c r="N57" s="258"/>
    </row>
    <row r="58" spans="1:14" ht="15.75" customHeight="1">
      <c r="A58" s="47"/>
      <c r="B58" s="39" t="s">
        <v>190</v>
      </c>
      <c r="C58" s="39" t="s">
        <v>191</v>
      </c>
      <c r="D58" s="126">
        <v>1.2</v>
      </c>
      <c r="E58" s="148">
        <v>1.2</v>
      </c>
      <c r="F58" s="148">
        <v>1.2</v>
      </c>
      <c r="G58" s="148">
        <v>1.2</v>
      </c>
      <c r="H58" s="148">
        <v>1.2</v>
      </c>
      <c r="I58" s="148">
        <v>1.2</v>
      </c>
      <c r="J58" s="148">
        <v>1.2</v>
      </c>
      <c r="K58" s="153">
        <v>0</v>
      </c>
      <c r="L58" s="145">
        <v>1</v>
      </c>
      <c r="M58" s="146">
        <v>100000</v>
      </c>
      <c r="N58" s="147">
        <v>120000</v>
      </c>
    </row>
    <row r="59" spans="1:14" ht="15.75" customHeight="1">
      <c r="A59" s="47"/>
      <c r="B59" s="268" t="s">
        <v>318</v>
      </c>
      <c r="C59" s="269"/>
      <c r="D59" s="263"/>
      <c r="E59" s="264"/>
      <c r="F59" s="264"/>
      <c r="G59" s="264"/>
      <c r="H59" s="264"/>
      <c r="I59" s="264"/>
      <c r="J59" s="264"/>
      <c r="K59" s="265"/>
      <c r="L59" s="53">
        <f>SUM(L58)</f>
        <v>1</v>
      </c>
      <c r="M59" s="53">
        <f>SUM(M58)</f>
        <v>100000</v>
      </c>
      <c r="N59" s="53">
        <f>SUM(N58)</f>
        <v>120000</v>
      </c>
    </row>
    <row r="60" spans="1:14" ht="15.75" customHeight="1">
      <c r="A60" s="47"/>
      <c r="B60" s="256" t="s">
        <v>19</v>
      </c>
      <c r="C60" s="257"/>
      <c r="D60" s="257"/>
      <c r="E60" s="257"/>
      <c r="F60" s="257"/>
      <c r="G60" s="257"/>
      <c r="H60" s="257"/>
      <c r="I60" s="257"/>
      <c r="J60" s="257"/>
      <c r="K60" s="257"/>
      <c r="L60" s="257"/>
      <c r="M60" s="257"/>
      <c r="N60" s="258"/>
    </row>
    <row r="61" spans="1:14" ht="15.75" customHeight="1">
      <c r="A61" s="47"/>
      <c r="B61" s="36" t="s">
        <v>54</v>
      </c>
      <c r="C61" s="36" t="s">
        <v>53</v>
      </c>
      <c r="D61" s="136">
        <v>3.21</v>
      </c>
      <c r="E61" s="148">
        <v>3.29</v>
      </c>
      <c r="F61" s="148">
        <v>3.2</v>
      </c>
      <c r="G61" s="148">
        <v>3.21</v>
      </c>
      <c r="H61" s="148">
        <v>3.17</v>
      </c>
      <c r="I61" s="148">
        <v>3.2</v>
      </c>
      <c r="J61" s="148">
        <v>3.19</v>
      </c>
      <c r="K61" s="153">
        <v>0.31</v>
      </c>
      <c r="L61" s="145">
        <v>57</v>
      </c>
      <c r="M61" s="146">
        <v>13038006</v>
      </c>
      <c r="N61" s="147">
        <v>41826829.200000003</v>
      </c>
    </row>
    <row r="62" spans="1:14" ht="15.75" customHeight="1">
      <c r="A62" s="47"/>
      <c r="B62" s="259" t="s">
        <v>20</v>
      </c>
      <c r="C62" s="260"/>
      <c r="D62" s="263"/>
      <c r="E62" s="264"/>
      <c r="F62" s="264"/>
      <c r="G62" s="264"/>
      <c r="H62" s="264"/>
      <c r="I62" s="264"/>
      <c r="J62" s="264"/>
      <c r="K62" s="265"/>
      <c r="L62" s="53">
        <f>SUM(L61)</f>
        <v>57</v>
      </c>
      <c r="M62" s="53">
        <f>SUM(M61)</f>
        <v>13038006</v>
      </c>
      <c r="N62" s="53">
        <f>SUM(N61)</f>
        <v>41826829.200000003</v>
      </c>
    </row>
    <row r="63" spans="1:14" ht="15.75" customHeight="1">
      <c r="A63" s="47"/>
      <c r="B63" s="245" t="s">
        <v>221</v>
      </c>
      <c r="C63" s="246"/>
      <c r="D63" s="54"/>
      <c r="E63" s="54"/>
      <c r="F63" s="54"/>
      <c r="G63" s="54"/>
      <c r="H63" s="54"/>
      <c r="I63" s="54"/>
      <c r="J63" s="54"/>
      <c r="K63" s="54"/>
      <c r="L63" s="55">
        <f>L62+L59+L56+L53</f>
        <v>66</v>
      </c>
      <c r="M63" s="55">
        <f>M62+M59+M56+M53</f>
        <v>14712541</v>
      </c>
      <c r="N63" s="55">
        <f>N62+N59+N56+N53</f>
        <v>43064642.43</v>
      </c>
    </row>
    <row r="64" spans="1:14" ht="22.5" customHeight="1">
      <c r="A64" s="47"/>
      <c r="B64" s="252" t="s">
        <v>324</v>
      </c>
      <c r="C64" s="252"/>
      <c r="D64" s="252"/>
      <c r="E64" s="252"/>
      <c r="F64" s="252"/>
      <c r="G64" s="252"/>
      <c r="H64" s="252"/>
      <c r="I64" s="252"/>
      <c r="J64" s="252"/>
      <c r="K64" s="252"/>
      <c r="L64" s="252"/>
      <c r="M64" s="252"/>
      <c r="N64" s="252"/>
    </row>
    <row r="65" spans="1:14" ht="30" customHeight="1">
      <c r="A65" s="47"/>
      <c r="B65" s="48" t="s">
        <v>6</v>
      </c>
      <c r="C65" s="49" t="s">
        <v>7</v>
      </c>
      <c r="D65" s="49" t="s">
        <v>8</v>
      </c>
      <c r="E65" s="49" t="s">
        <v>9</v>
      </c>
      <c r="F65" s="49" t="s">
        <v>10</v>
      </c>
      <c r="G65" s="49" t="s">
        <v>11</v>
      </c>
      <c r="H65" s="49" t="s">
        <v>12</v>
      </c>
      <c r="I65" s="49" t="s">
        <v>13</v>
      </c>
      <c r="J65" s="50" t="s">
        <v>14</v>
      </c>
      <c r="K65" s="51" t="s">
        <v>15</v>
      </c>
      <c r="L65" s="52" t="s">
        <v>3</v>
      </c>
      <c r="M65" s="52" t="s">
        <v>2</v>
      </c>
      <c r="N65" s="49" t="s">
        <v>1</v>
      </c>
    </row>
    <row r="66" spans="1:14" ht="15.75" customHeight="1">
      <c r="A66" s="47"/>
      <c r="B66" s="256" t="s">
        <v>18</v>
      </c>
      <c r="C66" s="257"/>
      <c r="D66" s="257"/>
      <c r="E66" s="257"/>
      <c r="F66" s="257"/>
      <c r="G66" s="257"/>
      <c r="H66" s="257"/>
      <c r="I66" s="257"/>
      <c r="J66" s="257"/>
      <c r="K66" s="257"/>
      <c r="L66" s="257"/>
      <c r="M66" s="257"/>
      <c r="N66" s="258"/>
    </row>
    <row r="67" spans="1:14" ht="15.75" customHeight="1">
      <c r="A67" s="47"/>
      <c r="B67" s="135" t="s">
        <v>30</v>
      </c>
      <c r="C67" s="135" t="s">
        <v>29</v>
      </c>
      <c r="D67" s="136">
        <v>1.27</v>
      </c>
      <c r="E67" s="148">
        <v>1.27</v>
      </c>
      <c r="F67" s="148">
        <v>1.27</v>
      </c>
      <c r="G67" s="148">
        <v>1.27</v>
      </c>
      <c r="H67" s="148">
        <v>1.29</v>
      </c>
      <c r="I67" s="148">
        <v>1.27</v>
      </c>
      <c r="J67" s="148">
        <v>1.29</v>
      </c>
      <c r="K67" s="153">
        <v>-1.55</v>
      </c>
      <c r="L67" s="145">
        <v>4</v>
      </c>
      <c r="M67" s="146">
        <v>16380</v>
      </c>
      <c r="N67" s="147">
        <v>20802.599999999999</v>
      </c>
    </row>
    <row r="68" spans="1:14" ht="15.75" customHeight="1">
      <c r="A68" s="47"/>
      <c r="B68" s="135" t="s">
        <v>60</v>
      </c>
      <c r="C68" s="135" t="s">
        <v>59</v>
      </c>
      <c r="D68" s="136">
        <v>1.55</v>
      </c>
      <c r="E68" s="148">
        <v>1.6</v>
      </c>
      <c r="F68" s="148">
        <v>1.54</v>
      </c>
      <c r="G68" s="148">
        <v>1.58</v>
      </c>
      <c r="H68" s="148">
        <v>1.55</v>
      </c>
      <c r="I68" s="148">
        <v>1.6</v>
      </c>
      <c r="J68" s="148">
        <v>1.55</v>
      </c>
      <c r="K68" s="153">
        <v>3.23</v>
      </c>
      <c r="L68" s="145">
        <v>19</v>
      </c>
      <c r="M68" s="146">
        <v>8257853</v>
      </c>
      <c r="N68" s="147">
        <v>13057386.619999999</v>
      </c>
    </row>
    <row r="69" spans="1:14" ht="15.75" customHeight="1">
      <c r="A69" s="47"/>
      <c r="B69" s="261" t="s">
        <v>98</v>
      </c>
      <c r="C69" s="262"/>
      <c r="D69" s="263"/>
      <c r="E69" s="264"/>
      <c r="F69" s="264"/>
      <c r="G69" s="264"/>
      <c r="H69" s="264"/>
      <c r="I69" s="264"/>
      <c r="J69" s="264"/>
      <c r="K69" s="265"/>
      <c r="L69" s="53">
        <f>SUM(L67:L68)</f>
        <v>23</v>
      </c>
      <c r="M69" s="53">
        <f>SUM(M67:M68)</f>
        <v>8274233</v>
      </c>
      <c r="N69" s="53">
        <f>SUM(N67:N68)</f>
        <v>13078189.219999999</v>
      </c>
    </row>
    <row r="70" spans="1:14" ht="15.75" customHeight="1">
      <c r="A70" s="47"/>
      <c r="B70" s="253" t="s">
        <v>19</v>
      </c>
      <c r="C70" s="254"/>
      <c r="D70" s="254"/>
      <c r="E70" s="254"/>
      <c r="F70" s="254"/>
      <c r="G70" s="254"/>
      <c r="H70" s="254"/>
      <c r="I70" s="254"/>
      <c r="J70" s="254"/>
      <c r="K70" s="254"/>
      <c r="L70" s="254"/>
      <c r="M70" s="254"/>
      <c r="N70" s="255"/>
    </row>
    <row r="71" spans="1:14" ht="15.75" customHeight="1">
      <c r="A71" s="47"/>
      <c r="B71" s="135" t="s">
        <v>121</v>
      </c>
      <c r="C71" s="135" t="s">
        <v>122</v>
      </c>
      <c r="D71" s="136">
        <v>1.1499999999999999</v>
      </c>
      <c r="E71" s="148">
        <v>1.1499999999999999</v>
      </c>
      <c r="F71" s="148">
        <v>1.1499999999999999</v>
      </c>
      <c r="G71" s="148">
        <v>1.1499999999999999</v>
      </c>
      <c r="H71" s="148">
        <v>1.17</v>
      </c>
      <c r="I71" s="148">
        <v>1.1499999999999999</v>
      </c>
      <c r="J71" s="148">
        <v>1.17</v>
      </c>
      <c r="K71" s="153">
        <v>-1.71</v>
      </c>
      <c r="L71" s="145">
        <v>3</v>
      </c>
      <c r="M71" s="146">
        <v>546218</v>
      </c>
      <c r="N71" s="147">
        <v>628150.69999999995</v>
      </c>
    </row>
    <row r="72" spans="1:14" ht="15.75" customHeight="1">
      <c r="A72" s="47"/>
      <c r="B72" s="135" t="s">
        <v>296</v>
      </c>
      <c r="C72" s="135" t="s">
        <v>297</v>
      </c>
      <c r="D72" s="136">
        <v>0.45</v>
      </c>
      <c r="E72" s="148">
        <v>0.45</v>
      </c>
      <c r="F72" s="148">
        <v>0.45</v>
      </c>
      <c r="G72" s="148">
        <v>0.45</v>
      </c>
      <c r="H72" s="148">
        <v>0.44</v>
      </c>
      <c r="I72" s="148">
        <v>0.45</v>
      </c>
      <c r="J72" s="148">
        <v>0.44</v>
      </c>
      <c r="K72" s="153">
        <v>2.27</v>
      </c>
      <c r="L72" s="145">
        <v>1</v>
      </c>
      <c r="M72" s="146">
        <v>225000</v>
      </c>
      <c r="N72" s="147">
        <v>101250</v>
      </c>
    </row>
    <row r="73" spans="1:14" ht="15.75" customHeight="1">
      <c r="A73" s="47"/>
      <c r="B73" s="36" t="s">
        <v>106</v>
      </c>
      <c r="C73" s="36" t="s">
        <v>107</v>
      </c>
      <c r="D73" s="136">
        <v>1.1599999999999999</v>
      </c>
      <c r="E73" s="148">
        <v>1.1599999999999999</v>
      </c>
      <c r="F73" s="148">
        <v>1.1499999999999999</v>
      </c>
      <c r="G73" s="148">
        <v>1.1499999999999999</v>
      </c>
      <c r="H73" s="148">
        <v>1.17</v>
      </c>
      <c r="I73" s="148">
        <v>1.1499999999999999</v>
      </c>
      <c r="J73" s="148">
        <v>1.17</v>
      </c>
      <c r="K73" s="153">
        <v>-1.71</v>
      </c>
      <c r="L73" s="145">
        <v>6</v>
      </c>
      <c r="M73" s="146">
        <v>4768318</v>
      </c>
      <c r="N73" s="147">
        <v>5491248.8799999999</v>
      </c>
    </row>
    <row r="74" spans="1:14" ht="15.75" customHeight="1">
      <c r="A74" s="47"/>
      <c r="B74" s="247" t="s">
        <v>20</v>
      </c>
      <c r="C74" s="248"/>
      <c r="D74" s="100"/>
      <c r="E74" s="101"/>
      <c r="F74" s="101"/>
      <c r="G74" s="101"/>
      <c r="H74" s="101"/>
      <c r="I74" s="101"/>
      <c r="J74" s="101"/>
      <c r="K74" s="102"/>
      <c r="L74" s="96">
        <f>SUM(L71:L73)</f>
        <v>10</v>
      </c>
      <c r="M74" s="104">
        <f>SUM(M71:M73)</f>
        <v>5539536</v>
      </c>
      <c r="N74" s="105">
        <f>SUM(N71:N73)</f>
        <v>6220649.5800000001</v>
      </c>
    </row>
    <row r="75" spans="1:14" ht="15.75" customHeight="1">
      <c r="A75" s="47"/>
      <c r="B75" s="256" t="s">
        <v>28</v>
      </c>
      <c r="C75" s="257"/>
      <c r="D75" s="257"/>
      <c r="E75" s="257"/>
      <c r="F75" s="257"/>
      <c r="G75" s="257"/>
      <c r="H75" s="257"/>
      <c r="I75" s="257"/>
      <c r="J75" s="257"/>
      <c r="K75" s="257"/>
      <c r="L75" s="257"/>
      <c r="M75" s="257"/>
      <c r="N75" s="258"/>
    </row>
    <row r="76" spans="1:14" ht="15.75" customHeight="1">
      <c r="A76" s="47"/>
      <c r="B76" s="135" t="s">
        <v>279</v>
      </c>
      <c r="C76" s="135" t="s">
        <v>280</v>
      </c>
      <c r="D76" s="94">
        <v>10.5</v>
      </c>
      <c r="E76" s="99">
        <v>10.5</v>
      </c>
      <c r="F76" s="99">
        <v>10.5</v>
      </c>
      <c r="G76" s="99">
        <v>10.5</v>
      </c>
      <c r="H76" s="99">
        <v>10.95</v>
      </c>
      <c r="I76" s="99">
        <v>10.5</v>
      </c>
      <c r="J76" s="99">
        <v>10.95</v>
      </c>
      <c r="K76" s="95">
        <v>-4.1100000000000003</v>
      </c>
      <c r="L76" s="96">
        <v>4</v>
      </c>
      <c r="M76" s="97">
        <v>64072</v>
      </c>
      <c r="N76" s="98">
        <v>672756</v>
      </c>
    </row>
    <row r="77" spans="1:14" ht="15.75" customHeight="1">
      <c r="A77" s="47"/>
      <c r="B77" s="36" t="s">
        <v>55</v>
      </c>
      <c r="C77" s="36" t="s">
        <v>56</v>
      </c>
      <c r="D77" s="94">
        <v>28.11</v>
      </c>
      <c r="E77" s="99">
        <v>28.11</v>
      </c>
      <c r="F77" s="99">
        <v>28.11</v>
      </c>
      <c r="G77" s="99">
        <v>28.11</v>
      </c>
      <c r="H77" s="99">
        <v>26.75</v>
      </c>
      <c r="I77" s="99">
        <v>28.11</v>
      </c>
      <c r="J77" s="99">
        <v>26.78</v>
      </c>
      <c r="K77" s="95">
        <v>4.97</v>
      </c>
      <c r="L77" s="96">
        <v>28</v>
      </c>
      <c r="M77" s="97">
        <v>2410039</v>
      </c>
      <c r="N77" s="98">
        <v>67746196.290000007</v>
      </c>
    </row>
    <row r="78" spans="1:14" ht="15.75" customHeight="1">
      <c r="A78" s="47"/>
      <c r="B78" s="259" t="s">
        <v>212</v>
      </c>
      <c r="C78" s="260"/>
      <c r="D78" s="100"/>
      <c r="E78" s="101"/>
      <c r="F78" s="101"/>
      <c r="G78" s="101"/>
      <c r="H78" s="101"/>
      <c r="I78" s="101"/>
      <c r="J78" s="101"/>
      <c r="K78" s="102"/>
      <c r="L78" s="96">
        <f>SUM(L76:L77)</f>
        <v>32</v>
      </c>
      <c r="M78" s="104">
        <f>SUM(M76:M77)</f>
        <v>2474111</v>
      </c>
      <c r="N78" s="116">
        <f>SUM(N76:N77)</f>
        <v>68418952.290000007</v>
      </c>
    </row>
    <row r="79" spans="1:14" ht="15.75" customHeight="1">
      <c r="A79" s="47"/>
      <c r="B79" s="256" t="s">
        <v>21</v>
      </c>
      <c r="C79" s="257"/>
      <c r="D79" s="257"/>
      <c r="E79" s="257"/>
      <c r="F79" s="257"/>
      <c r="G79" s="257"/>
      <c r="H79" s="257"/>
      <c r="I79" s="257"/>
      <c r="J79" s="257"/>
      <c r="K79" s="257"/>
      <c r="L79" s="257"/>
      <c r="M79" s="257"/>
      <c r="N79" s="258"/>
    </row>
    <row r="80" spans="1:14" ht="15.75" customHeight="1">
      <c r="A80" s="47"/>
      <c r="B80" s="36" t="s">
        <v>313</v>
      </c>
      <c r="C80" s="36" t="s">
        <v>314</v>
      </c>
      <c r="D80" s="114">
        <v>5.77</v>
      </c>
      <c r="E80" s="114">
        <v>5.77</v>
      </c>
      <c r="F80" s="114">
        <v>5.75</v>
      </c>
      <c r="G80" s="114">
        <v>5.76</v>
      </c>
      <c r="H80" s="114">
        <v>5.77</v>
      </c>
      <c r="I80" s="114">
        <v>5.75</v>
      </c>
      <c r="J80" s="114">
        <v>5.77</v>
      </c>
      <c r="K80" s="95">
        <v>-0.35</v>
      </c>
      <c r="L80" s="96">
        <v>32</v>
      </c>
      <c r="M80" s="115">
        <v>1727955</v>
      </c>
      <c r="N80" s="116">
        <v>9947679.4499999993</v>
      </c>
    </row>
    <row r="81" spans="1:14" ht="15.75" customHeight="1">
      <c r="A81" s="47"/>
      <c r="B81" s="36" t="s">
        <v>96</v>
      </c>
      <c r="C81" s="36" t="s">
        <v>97</v>
      </c>
      <c r="D81" s="114">
        <v>0.4</v>
      </c>
      <c r="E81" s="114">
        <v>0.4</v>
      </c>
      <c r="F81" s="114">
        <v>0.4</v>
      </c>
      <c r="G81" s="114">
        <v>0.4</v>
      </c>
      <c r="H81" s="114">
        <v>0.39</v>
      </c>
      <c r="I81" s="114">
        <v>0.4</v>
      </c>
      <c r="J81" s="114">
        <v>0.39</v>
      </c>
      <c r="K81" s="95">
        <v>2.56</v>
      </c>
      <c r="L81" s="96">
        <v>1</v>
      </c>
      <c r="M81" s="115">
        <v>107264</v>
      </c>
      <c r="N81" s="116">
        <v>42905.599999999999</v>
      </c>
    </row>
    <row r="82" spans="1:14" ht="15.75" customHeight="1">
      <c r="A82" s="47"/>
      <c r="B82" s="266" t="s">
        <v>293</v>
      </c>
      <c r="C82" s="267"/>
      <c r="D82" s="100"/>
      <c r="E82" s="101"/>
      <c r="F82" s="101"/>
      <c r="G82" s="101"/>
      <c r="H82" s="101"/>
      <c r="I82" s="101"/>
      <c r="J82" s="101"/>
      <c r="K82" s="102"/>
      <c r="L82" s="96">
        <f>SUM(L80:L81)</f>
        <v>33</v>
      </c>
      <c r="M82" s="104">
        <f>SUM(M80:M81)</f>
        <v>1835219</v>
      </c>
      <c r="N82" s="116">
        <f>SUM(N80:N81)</f>
        <v>9990585.0499999989</v>
      </c>
    </row>
    <row r="83" spans="1:14" ht="15.75" customHeight="1">
      <c r="A83" s="47"/>
      <c r="B83" s="245" t="s">
        <v>39</v>
      </c>
      <c r="C83" s="246"/>
      <c r="D83" s="54"/>
      <c r="E83" s="54"/>
      <c r="F83" s="54"/>
      <c r="G83" s="54"/>
      <c r="H83" s="54"/>
      <c r="I83" s="54"/>
      <c r="J83" s="54"/>
      <c r="K83" s="54"/>
      <c r="L83" s="55">
        <f>L82+L78+L74+L69</f>
        <v>98</v>
      </c>
      <c r="M83" s="55">
        <f t="shared" ref="M83:N83" si="1">M82+M78+M74+M69</f>
        <v>18123099</v>
      </c>
      <c r="N83" s="55">
        <f t="shared" si="1"/>
        <v>97708376.140000001</v>
      </c>
    </row>
    <row r="84" spans="1:14" ht="15.75" customHeight="1">
      <c r="A84" s="47"/>
      <c r="B84" s="245" t="s">
        <v>40</v>
      </c>
      <c r="C84" s="246"/>
      <c r="D84" s="249"/>
      <c r="E84" s="250"/>
      <c r="F84" s="250"/>
      <c r="G84" s="250"/>
      <c r="H84" s="250"/>
      <c r="I84" s="250"/>
      <c r="J84" s="250"/>
      <c r="K84" s="251"/>
      <c r="L84" s="55">
        <f>L83+L63+L48</f>
        <v>882</v>
      </c>
      <c r="M84" s="55">
        <f>M83+M63+M48</f>
        <v>840793741</v>
      </c>
      <c r="N84" s="55">
        <f>N83+N63+N48</f>
        <v>1166402173.03</v>
      </c>
    </row>
  </sheetData>
  <mergeCells count="45">
    <mergeCell ref="B51:N51"/>
    <mergeCell ref="B53:C53"/>
    <mergeCell ref="D53:K53"/>
    <mergeCell ref="B60:N60"/>
    <mergeCell ref="B62:C62"/>
    <mergeCell ref="D62:K62"/>
    <mergeCell ref="B57:N57"/>
    <mergeCell ref="B59:C59"/>
    <mergeCell ref="D59:K59"/>
    <mergeCell ref="B54:N54"/>
    <mergeCell ref="B56:C56"/>
    <mergeCell ref="D56:K56"/>
    <mergeCell ref="B29:N29"/>
    <mergeCell ref="B37:C37"/>
    <mergeCell ref="B49:N49"/>
    <mergeCell ref="B48:C48"/>
    <mergeCell ref="D37:K37"/>
    <mergeCell ref="B38:N38"/>
    <mergeCell ref="B44:C44"/>
    <mergeCell ref="D44:K44"/>
    <mergeCell ref="B45:N45"/>
    <mergeCell ref="B47:C47"/>
    <mergeCell ref="B1:N1"/>
    <mergeCell ref="B3:N3"/>
    <mergeCell ref="B17:C17"/>
    <mergeCell ref="B25:N25"/>
    <mergeCell ref="B28:C28"/>
    <mergeCell ref="B18:N18"/>
    <mergeCell ref="B21:C21"/>
    <mergeCell ref="B22:N22"/>
    <mergeCell ref="B24:C24"/>
    <mergeCell ref="B84:C84"/>
    <mergeCell ref="B83:C83"/>
    <mergeCell ref="B74:C74"/>
    <mergeCell ref="D84:K84"/>
    <mergeCell ref="B63:C63"/>
    <mergeCell ref="B64:N64"/>
    <mergeCell ref="B70:N70"/>
    <mergeCell ref="B75:N75"/>
    <mergeCell ref="B78:C78"/>
    <mergeCell ref="B66:N66"/>
    <mergeCell ref="B69:C69"/>
    <mergeCell ref="D69:K69"/>
    <mergeCell ref="B79:N79"/>
    <mergeCell ref="B82:C82"/>
  </mergeCells>
  <pageMargins left="0.74803149606299202" right="0.74803149606299202" top="0" bottom="0.5" header="0" footer="0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62"/>
  <sheetViews>
    <sheetView rightToLeft="1" tabSelected="1" topLeftCell="A25" zoomScale="120" zoomScaleNormal="120" zoomScaleSheetLayoutView="95" workbookViewId="0">
      <selection activeCell="I39" sqref="I39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7" ht="32.25" customHeight="1">
      <c r="B1" s="285" t="s">
        <v>322</v>
      </c>
      <c r="C1" s="285"/>
      <c r="D1" s="285"/>
      <c r="E1" s="285"/>
    </row>
    <row r="2" spans="2:7" ht="27.75" customHeight="1">
      <c r="B2" s="41" t="s">
        <v>6</v>
      </c>
      <c r="C2" s="41" t="s">
        <v>7</v>
      </c>
      <c r="D2" s="41" t="s">
        <v>24</v>
      </c>
      <c r="E2" s="41" t="s">
        <v>25</v>
      </c>
    </row>
    <row r="3" spans="2:7" ht="18" customHeight="1">
      <c r="B3" s="247" t="s">
        <v>16</v>
      </c>
      <c r="C3" s="279"/>
      <c r="D3" s="279"/>
      <c r="E3" s="248"/>
    </row>
    <row r="4" spans="2:7" ht="18" customHeight="1">
      <c r="B4" s="36" t="s">
        <v>164</v>
      </c>
      <c r="C4" s="36" t="s">
        <v>165</v>
      </c>
      <c r="D4" s="38">
        <v>0.41</v>
      </c>
      <c r="E4" s="89">
        <v>0.41</v>
      </c>
    </row>
    <row r="5" spans="2:7" ht="18" customHeight="1">
      <c r="B5" s="36" t="s">
        <v>327</v>
      </c>
      <c r="C5" s="36" t="s">
        <v>328</v>
      </c>
      <c r="D5" s="38">
        <v>2.2000000000000002</v>
      </c>
      <c r="E5" s="89">
        <v>2.2000000000000002</v>
      </c>
    </row>
    <row r="6" spans="2:7" ht="18" customHeight="1">
      <c r="B6" s="36" t="s">
        <v>300</v>
      </c>
      <c r="C6" s="36" t="s">
        <v>301</v>
      </c>
      <c r="D6" s="38">
        <v>0.28000000000000003</v>
      </c>
      <c r="E6" s="89">
        <v>0.28000000000000003</v>
      </c>
    </row>
    <row r="7" spans="2:7" ht="18" customHeight="1">
      <c r="B7" s="247" t="s">
        <v>304</v>
      </c>
      <c r="C7" s="279"/>
      <c r="D7" s="279">
        <v>0.05</v>
      </c>
      <c r="E7" s="248">
        <v>0.05</v>
      </c>
    </row>
    <row r="8" spans="2:7" ht="18" customHeight="1">
      <c r="B8" s="36" t="s">
        <v>216</v>
      </c>
      <c r="C8" s="36" t="s">
        <v>217</v>
      </c>
      <c r="D8" s="38">
        <v>0.61</v>
      </c>
      <c r="E8" s="89">
        <v>0.61</v>
      </c>
    </row>
    <row r="9" spans="2:7" ht="18" customHeight="1">
      <c r="B9" s="152" t="s">
        <v>298</v>
      </c>
      <c r="C9" s="152" t="s">
        <v>299</v>
      </c>
      <c r="D9" s="38">
        <v>0.67</v>
      </c>
      <c r="E9" s="89">
        <v>0.67</v>
      </c>
      <c r="F9" s="155"/>
      <c r="G9" s="155"/>
    </row>
    <row r="10" spans="2:7" ht="18" customHeight="1">
      <c r="B10" s="247"/>
      <c r="C10" s="279"/>
      <c r="D10" s="279"/>
      <c r="E10" s="248"/>
    </row>
    <row r="11" spans="2:7" ht="18" customHeight="1">
      <c r="B11" s="36" t="s">
        <v>244</v>
      </c>
      <c r="C11" s="36" t="s">
        <v>245</v>
      </c>
      <c r="D11" s="99">
        <v>32.5</v>
      </c>
      <c r="E11" s="89">
        <v>32.5</v>
      </c>
    </row>
    <row r="12" spans="2:7" ht="18" customHeight="1">
      <c r="B12" s="36" t="s">
        <v>117</v>
      </c>
      <c r="C12" s="36" t="s">
        <v>118</v>
      </c>
      <c r="D12" s="99">
        <v>7.94</v>
      </c>
      <c r="E12" s="159">
        <v>7.94</v>
      </c>
      <c r="F12" s="155"/>
      <c r="G12" s="155"/>
    </row>
    <row r="13" spans="2:7" ht="18" customHeight="1">
      <c r="B13" s="256" t="s">
        <v>19</v>
      </c>
      <c r="C13" s="257"/>
      <c r="D13" s="257"/>
      <c r="E13" s="258"/>
    </row>
    <row r="14" spans="2:7" ht="18" customHeight="1">
      <c r="B14" s="36" t="s">
        <v>57</v>
      </c>
      <c r="C14" s="36" t="s">
        <v>58</v>
      </c>
      <c r="D14" s="38">
        <v>4.4000000000000004</v>
      </c>
      <c r="E14" s="89">
        <v>4.4000000000000004</v>
      </c>
    </row>
    <row r="15" spans="2:7" ht="18" customHeight="1">
      <c r="B15" s="281" t="s">
        <v>28</v>
      </c>
      <c r="C15" s="282"/>
      <c r="D15" s="282"/>
      <c r="E15" s="283"/>
    </row>
    <row r="16" spans="2:7" ht="18" customHeight="1">
      <c r="B16" s="130" t="s">
        <v>180</v>
      </c>
      <c r="C16" s="130" t="s">
        <v>181</v>
      </c>
      <c r="D16" s="38">
        <v>36</v>
      </c>
      <c r="E16" s="89">
        <v>36</v>
      </c>
    </row>
    <row r="17" spans="2:5" ht="18" customHeight="1">
      <c r="B17" s="284" t="s">
        <v>21</v>
      </c>
      <c r="C17" s="284"/>
      <c r="D17" s="284"/>
      <c r="E17" s="284"/>
    </row>
    <row r="18" spans="2:5" ht="18" customHeight="1">
      <c r="B18" s="36" t="s">
        <v>173</v>
      </c>
      <c r="C18" s="36" t="s">
        <v>174</v>
      </c>
      <c r="D18" s="132">
        <v>7.5</v>
      </c>
      <c r="E18" s="99">
        <v>7.5</v>
      </c>
    </row>
    <row r="19" spans="2:5" ht="18" customHeight="1">
      <c r="B19" s="36" t="s">
        <v>123</v>
      </c>
      <c r="C19" s="36" t="s">
        <v>124</v>
      </c>
      <c r="D19" s="132">
        <v>2.2999999999999998</v>
      </c>
      <c r="E19" s="99">
        <v>2.2999999999999998</v>
      </c>
    </row>
    <row r="20" spans="2:5" ht="18" customHeight="1">
      <c r="B20" s="130" t="s">
        <v>171</v>
      </c>
      <c r="C20" s="130" t="s">
        <v>172</v>
      </c>
      <c r="D20" s="132">
        <v>13</v>
      </c>
      <c r="E20" s="99">
        <v>13</v>
      </c>
    </row>
    <row r="21" spans="2:5" ht="18" customHeight="1">
      <c r="B21" s="36" t="s">
        <v>158</v>
      </c>
      <c r="C21" s="36" t="s">
        <v>159</v>
      </c>
      <c r="D21" s="132">
        <v>4.9000000000000004</v>
      </c>
      <c r="E21" s="99">
        <v>4.9000000000000004</v>
      </c>
    </row>
    <row r="22" spans="2:5" ht="27.75" customHeight="1">
      <c r="B22" s="289" t="s">
        <v>321</v>
      </c>
      <c r="C22" s="289"/>
      <c r="D22" s="289"/>
      <c r="E22" s="289"/>
    </row>
    <row r="23" spans="2:5" ht="20.25" customHeight="1">
      <c r="B23" s="41" t="s">
        <v>6</v>
      </c>
      <c r="C23" s="41" t="s">
        <v>7</v>
      </c>
      <c r="D23" s="41" t="s">
        <v>24</v>
      </c>
      <c r="E23" s="41" t="s">
        <v>25</v>
      </c>
    </row>
    <row r="24" spans="2:5" ht="20.100000000000001" customHeight="1">
      <c r="B24" s="284" t="s">
        <v>16</v>
      </c>
      <c r="C24" s="284"/>
      <c r="D24" s="284"/>
      <c r="E24" s="284"/>
    </row>
    <row r="25" spans="2:5" ht="20.100000000000001" customHeight="1">
      <c r="B25" s="39" t="s">
        <v>43</v>
      </c>
      <c r="C25" s="39" t="s">
        <v>44</v>
      </c>
      <c r="D25" s="40">
        <v>1</v>
      </c>
      <c r="E25" s="40">
        <v>1</v>
      </c>
    </row>
    <row r="26" spans="2:5" ht="20.100000000000001" customHeight="1">
      <c r="B26" s="36" t="s">
        <v>100</v>
      </c>
      <c r="C26" s="36" t="s">
        <v>101</v>
      </c>
      <c r="D26" s="38">
        <v>1</v>
      </c>
      <c r="E26" s="38">
        <v>1</v>
      </c>
    </row>
    <row r="27" spans="2:5" ht="20.100000000000001" customHeight="1">
      <c r="B27" s="36" t="s">
        <v>130</v>
      </c>
      <c r="C27" s="36" t="s">
        <v>131</v>
      </c>
      <c r="D27" s="38">
        <v>1</v>
      </c>
      <c r="E27" s="38">
        <v>1</v>
      </c>
    </row>
    <row r="28" spans="2:5" ht="20.100000000000001" customHeight="1">
      <c r="B28" s="36" t="s">
        <v>136</v>
      </c>
      <c r="C28" s="36" t="s">
        <v>137</v>
      </c>
      <c r="D28" s="38">
        <v>0.24</v>
      </c>
      <c r="E28" s="38">
        <v>0.24</v>
      </c>
    </row>
    <row r="29" spans="2:5" ht="20.100000000000001" customHeight="1">
      <c r="B29" s="36" t="s">
        <v>119</v>
      </c>
      <c r="C29" s="36" t="s">
        <v>120</v>
      </c>
      <c r="D29" s="38">
        <v>0.75</v>
      </c>
      <c r="E29" s="43">
        <v>0.75</v>
      </c>
    </row>
    <row r="30" spans="2:5" ht="20.100000000000001" customHeight="1">
      <c r="B30" s="36" t="s">
        <v>160</v>
      </c>
      <c r="C30" s="36" t="s">
        <v>161</v>
      </c>
      <c r="D30" s="38">
        <v>1</v>
      </c>
      <c r="E30" s="43">
        <v>1</v>
      </c>
    </row>
    <row r="31" spans="2:5" ht="20.100000000000001" customHeight="1">
      <c r="B31" s="36" t="s">
        <v>192</v>
      </c>
      <c r="C31" s="36" t="s">
        <v>193</v>
      </c>
      <c r="D31" s="38">
        <v>1</v>
      </c>
      <c r="E31" s="91">
        <v>1</v>
      </c>
    </row>
    <row r="32" spans="2:5" ht="20.100000000000001" customHeight="1">
      <c r="B32" s="36" t="s">
        <v>205</v>
      </c>
      <c r="C32" s="36" t="s">
        <v>206</v>
      </c>
      <c r="D32" s="38">
        <v>1</v>
      </c>
      <c r="E32" s="91">
        <v>1</v>
      </c>
    </row>
    <row r="33" spans="2:5" ht="20.100000000000001" customHeight="1">
      <c r="B33" s="36" t="s">
        <v>214</v>
      </c>
      <c r="C33" s="36" t="s">
        <v>215</v>
      </c>
      <c r="D33" s="38">
        <v>0.94</v>
      </c>
      <c r="E33" s="91">
        <v>0.94</v>
      </c>
    </row>
    <row r="34" spans="2:5" ht="20.100000000000001" customHeight="1">
      <c r="B34" s="119" t="s">
        <v>224</v>
      </c>
      <c r="C34" s="120" t="s">
        <v>225</v>
      </c>
      <c r="D34" s="38">
        <v>1</v>
      </c>
      <c r="E34" s="38">
        <v>1</v>
      </c>
    </row>
    <row r="35" spans="2:5" ht="20.100000000000001" customHeight="1">
      <c r="B35" s="130" t="s">
        <v>242</v>
      </c>
      <c r="C35" s="130" t="s">
        <v>243</v>
      </c>
      <c r="D35" s="131">
        <v>1</v>
      </c>
      <c r="E35" s="131">
        <v>1</v>
      </c>
    </row>
    <row r="36" spans="2:5" ht="20.100000000000001" customHeight="1">
      <c r="B36" s="36" t="s">
        <v>182</v>
      </c>
      <c r="C36" s="36" t="s">
        <v>183</v>
      </c>
      <c r="D36" s="99">
        <v>0.71</v>
      </c>
      <c r="E36" s="131">
        <v>0.71</v>
      </c>
    </row>
    <row r="37" spans="2:5" ht="20.100000000000001" customHeight="1">
      <c r="B37" s="36" t="s">
        <v>126</v>
      </c>
      <c r="C37" s="36" t="s">
        <v>127</v>
      </c>
      <c r="D37" s="99">
        <v>0.28999999999999998</v>
      </c>
      <c r="E37" s="131">
        <v>0.28999999999999998</v>
      </c>
    </row>
    <row r="38" spans="2:5" ht="20.100000000000001" customHeight="1">
      <c r="B38" s="36" t="s">
        <v>309</v>
      </c>
      <c r="C38" s="36" t="s">
        <v>310</v>
      </c>
      <c r="D38" s="99">
        <v>0.28000000000000003</v>
      </c>
      <c r="E38" s="131">
        <v>0.28000000000000003</v>
      </c>
    </row>
    <row r="39" spans="2:5" ht="20.100000000000001" customHeight="1">
      <c r="B39" s="36" t="s">
        <v>267</v>
      </c>
      <c r="C39" s="36" t="s">
        <v>268</v>
      </c>
      <c r="D39" s="99">
        <v>0.1</v>
      </c>
      <c r="E39" s="131">
        <v>0.09</v>
      </c>
    </row>
    <row r="40" spans="2:5" ht="20.100000000000001" customHeight="1">
      <c r="B40" s="158" t="s">
        <v>315</v>
      </c>
      <c r="C40" s="158" t="s">
        <v>316</v>
      </c>
      <c r="D40" s="99">
        <v>0.23</v>
      </c>
      <c r="E40" s="99">
        <v>0.23</v>
      </c>
    </row>
    <row r="41" spans="2:5" ht="20.100000000000001" customHeight="1">
      <c r="B41" s="354" t="s">
        <v>340</v>
      </c>
      <c r="C41" s="354" t="s">
        <v>341</v>
      </c>
      <c r="D41" s="355">
        <v>0.11</v>
      </c>
      <c r="E41" s="355">
        <v>0.11</v>
      </c>
    </row>
    <row r="42" spans="2:5" ht="35.25" customHeight="1">
      <c r="B42" s="280" t="s">
        <v>321</v>
      </c>
      <c r="C42" s="280"/>
      <c r="D42" s="280"/>
      <c r="E42" s="280"/>
    </row>
    <row r="43" spans="2:5" ht="24" customHeight="1">
      <c r="B43" s="41" t="s">
        <v>6</v>
      </c>
      <c r="C43" s="41" t="s">
        <v>7</v>
      </c>
      <c r="D43" s="41" t="s">
        <v>24</v>
      </c>
      <c r="E43" s="41" t="s">
        <v>25</v>
      </c>
    </row>
    <row r="44" spans="2:5" ht="20.100000000000001" customHeight="1">
      <c r="B44" s="286" t="s">
        <v>18</v>
      </c>
      <c r="C44" s="287"/>
      <c r="D44" s="287"/>
      <c r="E44" s="288"/>
    </row>
    <row r="45" spans="2:5" ht="20.100000000000001" customHeight="1">
      <c r="B45" s="127" t="s">
        <v>232</v>
      </c>
      <c r="C45" s="127" t="s">
        <v>233</v>
      </c>
      <c r="D45" s="126">
        <v>1</v>
      </c>
      <c r="E45" s="128">
        <v>1</v>
      </c>
    </row>
    <row r="46" spans="2:5" ht="20.100000000000001" customHeight="1">
      <c r="B46" s="127" t="s">
        <v>311</v>
      </c>
      <c r="C46" s="127" t="s">
        <v>312</v>
      </c>
      <c r="D46" s="126">
        <v>1.87</v>
      </c>
      <c r="E46" s="128">
        <v>1.87</v>
      </c>
    </row>
    <row r="47" spans="2:5" ht="20.100000000000001" customHeight="1">
      <c r="B47" s="281" t="s">
        <v>28</v>
      </c>
      <c r="C47" s="282"/>
      <c r="D47" s="282"/>
      <c r="E47" s="283"/>
    </row>
    <row r="48" spans="2:5" ht="20.100000000000001" customHeight="1">
      <c r="B48" s="36" t="s">
        <v>246</v>
      </c>
      <c r="C48" s="36" t="s">
        <v>247</v>
      </c>
      <c r="D48" s="126">
        <v>33</v>
      </c>
      <c r="E48" s="128">
        <v>33</v>
      </c>
    </row>
    <row r="49" spans="2:5" ht="20.100000000000001" customHeight="1">
      <c r="B49" s="278" t="s">
        <v>19</v>
      </c>
      <c r="C49" s="278"/>
      <c r="D49" s="278"/>
      <c r="E49" s="278"/>
    </row>
    <row r="50" spans="2:5" ht="20.100000000000001" customHeight="1">
      <c r="B50" s="42" t="s">
        <v>261</v>
      </c>
      <c r="C50" s="36" t="s">
        <v>262</v>
      </c>
      <c r="D50" s="132">
        <v>100</v>
      </c>
      <c r="E50" s="133">
        <v>100</v>
      </c>
    </row>
    <row r="51" spans="2:5" ht="20.100000000000001" customHeight="1">
      <c r="B51" s="36" t="s">
        <v>128</v>
      </c>
      <c r="C51" s="36" t="s">
        <v>129</v>
      </c>
      <c r="D51" s="148">
        <v>2.93</v>
      </c>
      <c r="E51" s="159">
        <v>2.93</v>
      </c>
    </row>
    <row r="52" spans="2:5" ht="20.100000000000001" customHeight="1">
      <c r="B52" s="36" t="s">
        <v>45</v>
      </c>
      <c r="C52" s="36" t="s">
        <v>46</v>
      </c>
      <c r="D52" s="148">
        <v>1.32</v>
      </c>
      <c r="E52" s="159">
        <v>1.32</v>
      </c>
    </row>
    <row r="53" spans="2:5" ht="20.100000000000001" customHeight="1">
      <c r="B53" s="284" t="s">
        <v>21</v>
      </c>
      <c r="C53" s="284"/>
      <c r="D53" s="284"/>
      <c r="E53" s="284"/>
    </row>
    <row r="54" spans="2:5" ht="20.100000000000001" customHeight="1">
      <c r="B54" s="39" t="s">
        <v>34</v>
      </c>
      <c r="C54" s="39" t="s">
        <v>35</v>
      </c>
      <c r="D54" s="40" t="s">
        <v>26</v>
      </c>
      <c r="E54" s="40" t="s">
        <v>26</v>
      </c>
    </row>
    <row r="55" spans="2:5" ht="30" customHeight="1">
      <c r="B55" s="285" t="s">
        <v>320</v>
      </c>
      <c r="C55" s="285"/>
      <c r="D55" s="285"/>
      <c r="E55" s="285"/>
    </row>
    <row r="56" spans="2:5" ht="23.1" customHeight="1">
      <c r="B56" s="41" t="s">
        <v>6</v>
      </c>
      <c r="C56" s="41" t="s">
        <v>7</v>
      </c>
      <c r="D56" s="41" t="s">
        <v>24</v>
      </c>
      <c r="E56" s="41" t="s">
        <v>25</v>
      </c>
    </row>
    <row r="57" spans="2:5" ht="20.100000000000001" customHeight="1">
      <c r="B57" s="284" t="s">
        <v>16</v>
      </c>
      <c r="C57" s="284"/>
      <c r="D57" s="284"/>
      <c r="E57" s="284"/>
    </row>
    <row r="58" spans="2:5" ht="20.100000000000001" customHeight="1">
      <c r="B58" s="137" t="s">
        <v>275</v>
      </c>
      <c r="C58" s="137" t="s">
        <v>276</v>
      </c>
      <c r="D58" s="138">
        <v>1</v>
      </c>
      <c r="E58" s="138">
        <v>1</v>
      </c>
    </row>
    <row r="59" spans="2:5" ht="20.100000000000001" customHeight="1">
      <c r="B59" s="135" t="s">
        <v>273</v>
      </c>
      <c r="C59" s="135" t="s">
        <v>274</v>
      </c>
      <c r="D59" s="160">
        <v>0.08</v>
      </c>
      <c r="E59" s="160">
        <v>0.08</v>
      </c>
    </row>
    <row r="60" spans="2:5" ht="15.75" customHeight="1">
      <c r="B60" s="278" t="s">
        <v>19</v>
      </c>
      <c r="C60" s="278"/>
      <c r="D60" s="278"/>
      <c r="E60" s="278"/>
    </row>
    <row r="61" spans="2:5" ht="16.5" customHeight="1">
      <c r="B61" s="135" t="s">
        <v>115</v>
      </c>
      <c r="C61" s="135" t="s">
        <v>116</v>
      </c>
      <c r="D61" s="138">
        <v>1.9</v>
      </c>
      <c r="E61" s="138">
        <v>1.9</v>
      </c>
    </row>
    <row r="62" spans="2:5" ht="16.5" customHeight="1">
      <c r="B62" s="135" t="s">
        <v>277</v>
      </c>
      <c r="C62" s="135" t="s">
        <v>278</v>
      </c>
      <c r="D62" s="138">
        <v>2.27</v>
      </c>
      <c r="E62" s="138">
        <v>2.27</v>
      </c>
    </row>
  </sheetData>
  <mergeCells count="17">
    <mergeCell ref="B1:E1"/>
    <mergeCell ref="B3:E3"/>
    <mergeCell ref="B24:E24"/>
    <mergeCell ref="B22:E22"/>
    <mergeCell ref="B15:E15"/>
    <mergeCell ref="B13:E13"/>
    <mergeCell ref="B17:E17"/>
    <mergeCell ref="B7:E7"/>
    <mergeCell ref="B49:E49"/>
    <mergeCell ref="B10:E10"/>
    <mergeCell ref="B42:E42"/>
    <mergeCell ref="B47:E47"/>
    <mergeCell ref="B60:E60"/>
    <mergeCell ref="B57:E57"/>
    <mergeCell ref="B55:E55"/>
    <mergeCell ref="B53:E53"/>
    <mergeCell ref="B44:E44"/>
  </mergeCells>
  <pageMargins left="0" right="0" top="0" bottom="0.98425196850393704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CEEE9-5D20-4C6F-816F-104B1E492569}">
  <dimension ref="B1:F24"/>
  <sheetViews>
    <sheetView rightToLeft="1" workbookViewId="0">
      <selection activeCell="M12" sqref="M12"/>
    </sheetView>
  </sheetViews>
  <sheetFormatPr defaultRowHeight="18.75"/>
  <cols>
    <col min="1" max="1" width="3.7109375" style="156" customWidth="1"/>
    <col min="2" max="2" width="25.28515625" style="157" bestFit="1" customWidth="1"/>
    <col min="3" max="3" width="12.42578125" style="157" customWidth="1"/>
    <col min="4" max="4" width="11.5703125" style="157" customWidth="1"/>
    <col min="5" max="5" width="18.140625" style="157" customWidth="1"/>
    <col min="6" max="6" width="20.7109375" style="157" customWidth="1"/>
    <col min="7" max="256" width="9.140625" style="156"/>
    <col min="257" max="257" width="3.7109375" style="156" customWidth="1"/>
    <col min="258" max="258" width="25.28515625" style="156" bestFit="1" customWidth="1"/>
    <col min="259" max="259" width="12.42578125" style="156" customWidth="1"/>
    <col min="260" max="260" width="11.5703125" style="156" customWidth="1"/>
    <col min="261" max="261" width="16.28515625" style="156" customWidth="1"/>
    <col min="262" max="262" width="20.7109375" style="156" customWidth="1"/>
    <col min="263" max="512" width="9.140625" style="156"/>
    <col min="513" max="513" width="3.7109375" style="156" customWidth="1"/>
    <col min="514" max="514" width="25.28515625" style="156" bestFit="1" customWidth="1"/>
    <col min="515" max="515" width="12.42578125" style="156" customWidth="1"/>
    <col min="516" max="516" width="11.5703125" style="156" customWidth="1"/>
    <col min="517" max="517" width="16.28515625" style="156" customWidth="1"/>
    <col min="518" max="518" width="20.7109375" style="156" customWidth="1"/>
    <col min="519" max="768" width="9.140625" style="156"/>
    <col min="769" max="769" width="3.7109375" style="156" customWidth="1"/>
    <col min="770" max="770" width="25.28515625" style="156" bestFit="1" customWidth="1"/>
    <col min="771" max="771" width="12.42578125" style="156" customWidth="1"/>
    <col min="772" max="772" width="11.5703125" style="156" customWidth="1"/>
    <col min="773" max="773" width="16.28515625" style="156" customWidth="1"/>
    <col min="774" max="774" width="20.7109375" style="156" customWidth="1"/>
    <col min="775" max="1024" width="9.140625" style="156"/>
    <col min="1025" max="1025" width="3.7109375" style="156" customWidth="1"/>
    <col min="1026" max="1026" width="25.28515625" style="156" bestFit="1" customWidth="1"/>
    <col min="1027" max="1027" width="12.42578125" style="156" customWidth="1"/>
    <col min="1028" max="1028" width="11.5703125" style="156" customWidth="1"/>
    <col min="1029" max="1029" width="16.28515625" style="156" customWidth="1"/>
    <col min="1030" max="1030" width="20.7109375" style="156" customWidth="1"/>
    <col min="1031" max="1280" width="9.140625" style="156"/>
    <col min="1281" max="1281" width="3.7109375" style="156" customWidth="1"/>
    <col min="1282" max="1282" width="25.28515625" style="156" bestFit="1" customWidth="1"/>
    <col min="1283" max="1283" width="12.42578125" style="156" customWidth="1"/>
    <col min="1284" max="1284" width="11.5703125" style="156" customWidth="1"/>
    <col min="1285" max="1285" width="16.28515625" style="156" customWidth="1"/>
    <col min="1286" max="1286" width="20.7109375" style="156" customWidth="1"/>
    <col min="1287" max="1536" width="9.140625" style="156"/>
    <col min="1537" max="1537" width="3.7109375" style="156" customWidth="1"/>
    <col min="1538" max="1538" width="25.28515625" style="156" bestFit="1" customWidth="1"/>
    <col min="1539" max="1539" width="12.42578125" style="156" customWidth="1"/>
    <col min="1540" max="1540" width="11.5703125" style="156" customWidth="1"/>
    <col min="1541" max="1541" width="16.28515625" style="156" customWidth="1"/>
    <col min="1542" max="1542" width="20.7109375" style="156" customWidth="1"/>
    <col min="1543" max="1792" width="9.140625" style="156"/>
    <col min="1793" max="1793" width="3.7109375" style="156" customWidth="1"/>
    <col min="1794" max="1794" width="25.28515625" style="156" bestFit="1" customWidth="1"/>
    <col min="1795" max="1795" width="12.42578125" style="156" customWidth="1"/>
    <col min="1796" max="1796" width="11.5703125" style="156" customWidth="1"/>
    <col min="1797" max="1797" width="16.28515625" style="156" customWidth="1"/>
    <col min="1798" max="1798" width="20.7109375" style="156" customWidth="1"/>
    <col min="1799" max="2048" width="9.140625" style="156"/>
    <col min="2049" max="2049" width="3.7109375" style="156" customWidth="1"/>
    <col min="2050" max="2050" width="25.28515625" style="156" bestFit="1" customWidth="1"/>
    <col min="2051" max="2051" width="12.42578125" style="156" customWidth="1"/>
    <col min="2052" max="2052" width="11.5703125" style="156" customWidth="1"/>
    <col min="2053" max="2053" width="16.28515625" style="156" customWidth="1"/>
    <col min="2054" max="2054" width="20.7109375" style="156" customWidth="1"/>
    <col min="2055" max="2304" width="9.140625" style="156"/>
    <col min="2305" max="2305" width="3.7109375" style="156" customWidth="1"/>
    <col min="2306" max="2306" width="25.28515625" style="156" bestFit="1" customWidth="1"/>
    <col min="2307" max="2307" width="12.42578125" style="156" customWidth="1"/>
    <col min="2308" max="2308" width="11.5703125" style="156" customWidth="1"/>
    <col min="2309" max="2309" width="16.28515625" style="156" customWidth="1"/>
    <col min="2310" max="2310" width="20.7109375" style="156" customWidth="1"/>
    <col min="2311" max="2560" width="9.140625" style="156"/>
    <col min="2561" max="2561" width="3.7109375" style="156" customWidth="1"/>
    <col min="2562" max="2562" width="25.28515625" style="156" bestFit="1" customWidth="1"/>
    <col min="2563" max="2563" width="12.42578125" style="156" customWidth="1"/>
    <col min="2564" max="2564" width="11.5703125" style="156" customWidth="1"/>
    <col min="2565" max="2565" width="16.28515625" style="156" customWidth="1"/>
    <col min="2566" max="2566" width="20.7109375" style="156" customWidth="1"/>
    <col min="2567" max="2816" width="9.140625" style="156"/>
    <col min="2817" max="2817" width="3.7109375" style="156" customWidth="1"/>
    <col min="2818" max="2818" width="25.28515625" style="156" bestFit="1" customWidth="1"/>
    <col min="2819" max="2819" width="12.42578125" style="156" customWidth="1"/>
    <col min="2820" max="2820" width="11.5703125" style="156" customWidth="1"/>
    <col min="2821" max="2821" width="16.28515625" style="156" customWidth="1"/>
    <col min="2822" max="2822" width="20.7109375" style="156" customWidth="1"/>
    <col min="2823" max="3072" width="9.140625" style="156"/>
    <col min="3073" max="3073" width="3.7109375" style="156" customWidth="1"/>
    <col min="3074" max="3074" width="25.28515625" style="156" bestFit="1" customWidth="1"/>
    <col min="3075" max="3075" width="12.42578125" style="156" customWidth="1"/>
    <col min="3076" max="3076" width="11.5703125" style="156" customWidth="1"/>
    <col min="3077" max="3077" width="16.28515625" style="156" customWidth="1"/>
    <col min="3078" max="3078" width="20.7109375" style="156" customWidth="1"/>
    <col min="3079" max="3328" width="9.140625" style="156"/>
    <col min="3329" max="3329" width="3.7109375" style="156" customWidth="1"/>
    <col min="3330" max="3330" width="25.28515625" style="156" bestFit="1" customWidth="1"/>
    <col min="3331" max="3331" width="12.42578125" style="156" customWidth="1"/>
    <col min="3332" max="3332" width="11.5703125" style="156" customWidth="1"/>
    <col min="3333" max="3333" width="16.28515625" style="156" customWidth="1"/>
    <col min="3334" max="3334" width="20.7109375" style="156" customWidth="1"/>
    <col min="3335" max="3584" width="9.140625" style="156"/>
    <col min="3585" max="3585" width="3.7109375" style="156" customWidth="1"/>
    <col min="3586" max="3586" width="25.28515625" style="156" bestFit="1" customWidth="1"/>
    <col min="3587" max="3587" width="12.42578125" style="156" customWidth="1"/>
    <col min="3588" max="3588" width="11.5703125" style="156" customWidth="1"/>
    <col min="3589" max="3589" width="16.28515625" style="156" customWidth="1"/>
    <col min="3590" max="3590" width="20.7109375" style="156" customWidth="1"/>
    <col min="3591" max="3840" width="9.140625" style="156"/>
    <col min="3841" max="3841" width="3.7109375" style="156" customWidth="1"/>
    <col min="3842" max="3842" width="25.28515625" style="156" bestFit="1" customWidth="1"/>
    <col min="3843" max="3843" width="12.42578125" style="156" customWidth="1"/>
    <col min="3844" max="3844" width="11.5703125" style="156" customWidth="1"/>
    <col min="3845" max="3845" width="16.28515625" style="156" customWidth="1"/>
    <col min="3846" max="3846" width="20.7109375" style="156" customWidth="1"/>
    <col min="3847" max="4096" width="9.140625" style="156"/>
    <col min="4097" max="4097" width="3.7109375" style="156" customWidth="1"/>
    <col min="4098" max="4098" width="25.28515625" style="156" bestFit="1" customWidth="1"/>
    <col min="4099" max="4099" width="12.42578125" style="156" customWidth="1"/>
    <col min="4100" max="4100" width="11.5703125" style="156" customWidth="1"/>
    <col min="4101" max="4101" width="16.28515625" style="156" customWidth="1"/>
    <col min="4102" max="4102" width="20.7109375" style="156" customWidth="1"/>
    <col min="4103" max="4352" width="9.140625" style="156"/>
    <col min="4353" max="4353" width="3.7109375" style="156" customWidth="1"/>
    <col min="4354" max="4354" width="25.28515625" style="156" bestFit="1" customWidth="1"/>
    <col min="4355" max="4355" width="12.42578125" style="156" customWidth="1"/>
    <col min="4356" max="4356" width="11.5703125" style="156" customWidth="1"/>
    <col min="4357" max="4357" width="16.28515625" style="156" customWidth="1"/>
    <col min="4358" max="4358" width="20.7109375" style="156" customWidth="1"/>
    <col min="4359" max="4608" width="9.140625" style="156"/>
    <col min="4609" max="4609" width="3.7109375" style="156" customWidth="1"/>
    <col min="4610" max="4610" width="25.28515625" style="156" bestFit="1" customWidth="1"/>
    <col min="4611" max="4611" width="12.42578125" style="156" customWidth="1"/>
    <col min="4612" max="4612" width="11.5703125" style="156" customWidth="1"/>
    <col min="4613" max="4613" width="16.28515625" style="156" customWidth="1"/>
    <col min="4614" max="4614" width="20.7109375" style="156" customWidth="1"/>
    <col min="4615" max="4864" width="9.140625" style="156"/>
    <col min="4865" max="4865" width="3.7109375" style="156" customWidth="1"/>
    <col min="4866" max="4866" width="25.28515625" style="156" bestFit="1" customWidth="1"/>
    <col min="4867" max="4867" width="12.42578125" style="156" customWidth="1"/>
    <col min="4868" max="4868" width="11.5703125" style="156" customWidth="1"/>
    <col min="4869" max="4869" width="16.28515625" style="156" customWidth="1"/>
    <col min="4870" max="4870" width="20.7109375" style="156" customWidth="1"/>
    <col min="4871" max="5120" width="9.140625" style="156"/>
    <col min="5121" max="5121" width="3.7109375" style="156" customWidth="1"/>
    <col min="5122" max="5122" width="25.28515625" style="156" bestFit="1" customWidth="1"/>
    <col min="5123" max="5123" width="12.42578125" style="156" customWidth="1"/>
    <col min="5124" max="5124" width="11.5703125" style="156" customWidth="1"/>
    <col min="5125" max="5125" width="16.28515625" style="156" customWidth="1"/>
    <col min="5126" max="5126" width="20.7109375" style="156" customWidth="1"/>
    <col min="5127" max="5376" width="9.140625" style="156"/>
    <col min="5377" max="5377" width="3.7109375" style="156" customWidth="1"/>
    <col min="5378" max="5378" width="25.28515625" style="156" bestFit="1" customWidth="1"/>
    <col min="5379" max="5379" width="12.42578125" style="156" customWidth="1"/>
    <col min="5380" max="5380" width="11.5703125" style="156" customWidth="1"/>
    <col min="5381" max="5381" width="16.28515625" style="156" customWidth="1"/>
    <col min="5382" max="5382" width="20.7109375" style="156" customWidth="1"/>
    <col min="5383" max="5632" width="9.140625" style="156"/>
    <col min="5633" max="5633" width="3.7109375" style="156" customWidth="1"/>
    <col min="5634" max="5634" width="25.28515625" style="156" bestFit="1" customWidth="1"/>
    <col min="5635" max="5635" width="12.42578125" style="156" customWidth="1"/>
    <col min="5636" max="5636" width="11.5703125" style="156" customWidth="1"/>
    <col min="5637" max="5637" width="16.28515625" style="156" customWidth="1"/>
    <col min="5638" max="5638" width="20.7109375" style="156" customWidth="1"/>
    <col min="5639" max="5888" width="9.140625" style="156"/>
    <col min="5889" max="5889" width="3.7109375" style="156" customWidth="1"/>
    <col min="5890" max="5890" width="25.28515625" style="156" bestFit="1" customWidth="1"/>
    <col min="5891" max="5891" width="12.42578125" style="156" customWidth="1"/>
    <col min="5892" max="5892" width="11.5703125" style="156" customWidth="1"/>
    <col min="5893" max="5893" width="16.28515625" style="156" customWidth="1"/>
    <col min="5894" max="5894" width="20.7109375" style="156" customWidth="1"/>
    <col min="5895" max="6144" width="9.140625" style="156"/>
    <col min="6145" max="6145" width="3.7109375" style="156" customWidth="1"/>
    <col min="6146" max="6146" width="25.28515625" style="156" bestFit="1" customWidth="1"/>
    <col min="6147" max="6147" width="12.42578125" style="156" customWidth="1"/>
    <col min="6148" max="6148" width="11.5703125" style="156" customWidth="1"/>
    <col min="6149" max="6149" width="16.28515625" style="156" customWidth="1"/>
    <col min="6150" max="6150" width="20.7109375" style="156" customWidth="1"/>
    <col min="6151" max="6400" width="9.140625" style="156"/>
    <col min="6401" max="6401" width="3.7109375" style="156" customWidth="1"/>
    <col min="6402" max="6402" width="25.28515625" style="156" bestFit="1" customWidth="1"/>
    <col min="6403" max="6403" width="12.42578125" style="156" customWidth="1"/>
    <col min="6404" max="6404" width="11.5703125" style="156" customWidth="1"/>
    <col min="6405" max="6405" width="16.28515625" style="156" customWidth="1"/>
    <col min="6406" max="6406" width="20.7109375" style="156" customWidth="1"/>
    <col min="6407" max="6656" width="9.140625" style="156"/>
    <col min="6657" max="6657" width="3.7109375" style="156" customWidth="1"/>
    <col min="6658" max="6658" width="25.28515625" style="156" bestFit="1" customWidth="1"/>
    <col min="6659" max="6659" width="12.42578125" style="156" customWidth="1"/>
    <col min="6660" max="6660" width="11.5703125" style="156" customWidth="1"/>
    <col min="6661" max="6661" width="16.28515625" style="156" customWidth="1"/>
    <col min="6662" max="6662" width="20.7109375" style="156" customWidth="1"/>
    <col min="6663" max="6912" width="9.140625" style="156"/>
    <col min="6913" max="6913" width="3.7109375" style="156" customWidth="1"/>
    <col min="6914" max="6914" width="25.28515625" style="156" bestFit="1" customWidth="1"/>
    <col min="6915" max="6915" width="12.42578125" style="156" customWidth="1"/>
    <col min="6916" max="6916" width="11.5703125" style="156" customWidth="1"/>
    <col min="6917" max="6917" width="16.28515625" style="156" customWidth="1"/>
    <col min="6918" max="6918" width="20.7109375" style="156" customWidth="1"/>
    <col min="6919" max="7168" width="9.140625" style="156"/>
    <col min="7169" max="7169" width="3.7109375" style="156" customWidth="1"/>
    <col min="7170" max="7170" width="25.28515625" style="156" bestFit="1" customWidth="1"/>
    <col min="7171" max="7171" width="12.42578125" style="156" customWidth="1"/>
    <col min="7172" max="7172" width="11.5703125" style="156" customWidth="1"/>
    <col min="7173" max="7173" width="16.28515625" style="156" customWidth="1"/>
    <col min="7174" max="7174" width="20.7109375" style="156" customWidth="1"/>
    <col min="7175" max="7424" width="9.140625" style="156"/>
    <col min="7425" max="7425" width="3.7109375" style="156" customWidth="1"/>
    <col min="7426" max="7426" width="25.28515625" style="156" bestFit="1" customWidth="1"/>
    <col min="7427" max="7427" width="12.42578125" style="156" customWidth="1"/>
    <col min="7428" max="7428" width="11.5703125" style="156" customWidth="1"/>
    <col min="7429" max="7429" width="16.28515625" style="156" customWidth="1"/>
    <col min="7430" max="7430" width="20.7109375" style="156" customWidth="1"/>
    <col min="7431" max="7680" width="9.140625" style="156"/>
    <col min="7681" max="7681" width="3.7109375" style="156" customWidth="1"/>
    <col min="7682" max="7682" width="25.28515625" style="156" bestFit="1" customWidth="1"/>
    <col min="7683" max="7683" width="12.42578125" style="156" customWidth="1"/>
    <col min="7684" max="7684" width="11.5703125" style="156" customWidth="1"/>
    <col min="7685" max="7685" width="16.28515625" style="156" customWidth="1"/>
    <col min="7686" max="7686" width="20.7109375" style="156" customWidth="1"/>
    <col min="7687" max="7936" width="9.140625" style="156"/>
    <col min="7937" max="7937" width="3.7109375" style="156" customWidth="1"/>
    <col min="7938" max="7938" width="25.28515625" style="156" bestFit="1" customWidth="1"/>
    <col min="7939" max="7939" width="12.42578125" style="156" customWidth="1"/>
    <col min="7940" max="7940" width="11.5703125" style="156" customWidth="1"/>
    <col min="7941" max="7941" width="16.28515625" style="156" customWidth="1"/>
    <col min="7942" max="7942" width="20.7109375" style="156" customWidth="1"/>
    <col min="7943" max="8192" width="9.140625" style="156"/>
    <col min="8193" max="8193" width="3.7109375" style="156" customWidth="1"/>
    <col min="8194" max="8194" width="25.28515625" style="156" bestFit="1" customWidth="1"/>
    <col min="8195" max="8195" width="12.42578125" style="156" customWidth="1"/>
    <col min="8196" max="8196" width="11.5703125" style="156" customWidth="1"/>
    <col min="8197" max="8197" width="16.28515625" style="156" customWidth="1"/>
    <col min="8198" max="8198" width="20.7109375" style="156" customWidth="1"/>
    <col min="8199" max="8448" width="9.140625" style="156"/>
    <col min="8449" max="8449" width="3.7109375" style="156" customWidth="1"/>
    <col min="8450" max="8450" width="25.28515625" style="156" bestFit="1" customWidth="1"/>
    <col min="8451" max="8451" width="12.42578125" style="156" customWidth="1"/>
    <col min="8452" max="8452" width="11.5703125" style="156" customWidth="1"/>
    <col min="8453" max="8453" width="16.28515625" style="156" customWidth="1"/>
    <col min="8454" max="8454" width="20.7109375" style="156" customWidth="1"/>
    <col min="8455" max="8704" width="9.140625" style="156"/>
    <col min="8705" max="8705" width="3.7109375" style="156" customWidth="1"/>
    <col min="8706" max="8706" width="25.28515625" style="156" bestFit="1" customWidth="1"/>
    <col min="8707" max="8707" width="12.42578125" style="156" customWidth="1"/>
    <col min="8708" max="8708" width="11.5703125" style="156" customWidth="1"/>
    <col min="8709" max="8709" width="16.28515625" style="156" customWidth="1"/>
    <col min="8710" max="8710" width="20.7109375" style="156" customWidth="1"/>
    <col min="8711" max="8960" width="9.140625" style="156"/>
    <col min="8961" max="8961" width="3.7109375" style="156" customWidth="1"/>
    <col min="8962" max="8962" width="25.28515625" style="156" bestFit="1" customWidth="1"/>
    <col min="8963" max="8963" width="12.42578125" style="156" customWidth="1"/>
    <col min="8964" max="8964" width="11.5703125" style="156" customWidth="1"/>
    <col min="8965" max="8965" width="16.28515625" style="156" customWidth="1"/>
    <col min="8966" max="8966" width="20.7109375" style="156" customWidth="1"/>
    <col min="8967" max="9216" width="9.140625" style="156"/>
    <col min="9217" max="9217" width="3.7109375" style="156" customWidth="1"/>
    <col min="9218" max="9218" width="25.28515625" style="156" bestFit="1" customWidth="1"/>
    <col min="9219" max="9219" width="12.42578125" style="156" customWidth="1"/>
    <col min="9220" max="9220" width="11.5703125" style="156" customWidth="1"/>
    <col min="9221" max="9221" width="16.28515625" style="156" customWidth="1"/>
    <col min="9222" max="9222" width="20.7109375" style="156" customWidth="1"/>
    <col min="9223" max="9472" width="9.140625" style="156"/>
    <col min="9473" max="9473" width="3.7109375" style="156" customWidth="1"/>
    <col min="9474" max="9474" width="25.28515625" style="156" bestFit="1" customWidth="1"/>
    <col min="9475" max="9475" width="12.42578125" style="156" customWidth="1"/>
    <col min="9476" max="9476" width="11.5703125" style="156" customWidth="1"/>
    <col min="9477" max="9477" width="16.28515625" style="156" customWidth="1"/>
    <col min="9478" max="9478" width="20.7109375" style="156" customWidth="1"/>
    <col min="9479" max="9728" width="9.140625" style="156"/>
    <col min="9729" max="9729" width="3.7109375" style="156" customWidth="1"/>
    <col min="9730" max="9730" width="25.28515625" style="156" bestFit="1" customWidth="1"/>
    <col min="9731" max="9731" width="12.42578125" style="156" customWidth="1"/>
    <col min="9732" max="9732" width="11.5703125" style="156" customWidth="1"/>
    <col min="9733" max="9733" width="16.28515625" style="156" customWidth="1"/>
    <col min="9734" max="9734" width="20.7109375" style="156" customWidth="1"/>
    <col min="9735" max="9984" width="9.140625" style="156"/>
    <col min="9985" max="9985" width="3.7109375" style="156" customWidth="1"/>
    <col min="9986" max="9986" width="25.28515625" style="156" bestFit="1" customWidth="1"/>
    <col min="9987" max="9987" width="12.42578125" style="156" customWidth="1"/>
    <col min="9988" max="9988" width="11.5703125" style="156" customWidth="1"/>
    <col min="9989" max="9989" width="16.28515625" style="156" customWidth="1"/>
    <col min="9990" max="9990" width="20.7109375" style="156" customWidth="1"/>
    <col min="9991" max="10240" width="9.140625" style="156"/>
    <col min="10241" max="10241" width="3.7109375" style="156" customWidth="1"/>
    <col min="10242" max="10242" width="25.28515625" style="156" bestFit="1" customWidth="1"/>
    <col min="10243" max="10243" width="12.42578125" style="156" customWidth="1"/>
    <col min="10244" max="10244" width="11.5703125" style="156" customWidth="1"/>
    <col min="10245" max="10245" width="16.28515625" style="156" customWidth="1"/>
    <col min="10246" max="10246" width="20.7109375" style="156" customWidth="1"/>
    <col min="10247" max="10496" width="9.140625" style="156"/>
    <col min="10497" max="10497" width="3.7109375" style="156" customWidth="1"/>
    <col min="10498" max="10498" width="25.28515625" style="156" bestFit="1" customWidth="1"/>
    <col min="10499" max="10499" width="12.42578125" style="156" customWidth="1"/>
    <col min="10500" max="10500" width="11.5703125" style="156" customWidth="1"/>
    <col min="10501" max="10501" width="16.28515625" style="156" customWidth="1"/>
    <col min="10502" max="10502" width="20.7109375" style="156" customWidth="1"/>
    <col min="10503" max="10752" width="9.140625" style="156"/>
    <col min="10753" max="10753" width="3.7109375" style="156" customWidth="1"/>
    <col min="10754" max="10754" width="25.28515625" style="156" bestFit="1" customWidth="1"/>
    <col min="10755" max="10755" width="12.42578125" style="156" customWidth="1"/>
    <col min="10756" max="10756" width="11.5703125" style="156" customWidth="1"/>
    <col min="10757" max="10757" width="16.28515625" style="156" customWidth="1"/>
    <col min="10758" max="10758" width="20.7109375" style="156" customWidth="1"/>
    <col min="10759" max="11008" width="9.140625" style="156"/>
    <col min="11009" max="11009" width="3.7109375" style="156" customWidth="1"/>
    <col min="11010" max="11010" width="25.28515625" style="156" bestFit="1" customWidth="1"/>
    <col min="11011" max="11011" width="12.42578125" style="156" customWidth="1"/>
    <col min="11012" max="11012" width="11.5703125" style="156" customWidth="1"/>
    <col min="11013" max="11013" width="16.28515625" style="156" customWidth="1"/>
    <col min="11014" max="11014" width="20.7109375" style="156" customWidth="1"/>
    <col min="11015" max="11264" width="9.140625" style="156"/>
    <col min="11265" max="11265" width="3.7109375" style="156" customWidth="1"/>
    <col min="11266" max="11266" width="25.28515625" style="156" bestFit="1" customWidth="1"/>
    <col min="11267" max="11267" width="12.42578125" style="156" customWidth="1"/>
    <col min="11268" max="11268" width="11.5703125" style="156" customWidth="1"/>
    <col min="11269" max="11269" width="16.28515625" style="156" customWidth="1"/>
    <col min="11270" max="11270" width="20.7109375" style="156" customWidth="1"/>
    <col min="11271" max="11520" width="9.140625" style="156"/>
    <col min="11521" max="11521" width="3.7109375" style="156" customWidth="1"/>
    <col min="11522" max="11522" width="25.28515625" style="156" bestFit="1" customWidth="1"/>
    <col min="11523" max="11523" width="12.42578125" style="156" customWidth="1"/>
    <col min="11524" max="11524" width="11.5703125" style="156" customWidth="1"/>
    <col min="11525" max="11525" width="16.28515625" style="156" customWidth="1"/>
    <col min="11526" max="11526" width="20.7109375" style="156" customWidth="1"/>
    <col min="11527" max="11776" width="9.140625" style="156"/>
    <col min="11777" max="11777" width="3.7109375" style="156" customWidth="1"/>
    <col min="11778" max="11778" width="25.28515625" style="156" bestFit="1" customWidth="1"/>
    <col min="11779" max="11779" width="12.42578125" style="156" customWidth="1"/>
    <col min="11780" max="11780" width="11.5703125" style="156" customWidth="1"/>
    <col min="11781" max="11781" width="16.28515625" style="156" customWidth="1"/>
    <col min="11782" max="11782" width="20.7109375" style="156" customWidth="1"/>
    <col min="11783" max="12032" width="9.140625" style="156"/>
    <col min="12033" max="12033" width="3.7109375" style="156" customWidth="1"/>
    <col min="12034" max="12034" width="25.28515625" style="156" bestFit="1" customWidth="1"/>
    <col min="12035" max="12035" width="12.42578125" style="156" customWidth="1"/>
    <col min="12036" max="12036" width="11.5703125" style="156" customWidth="1"/>
    <col min="12037" max="12037" width="16.28515625" style="156" customWidth="1"/>
    <col min="12038" max="12038" width="20.7109375" style="156" customWidth="1"/>
    <col min="12039" max="12288" width="9.140625" style="156"/>
    <col min="12289" max="12289" width="3.7109375" style="156" customWidth="1"/>
    <col min="12290" max="12290" width="25.28515625" style="156" bestFit="1" customWidth="1"/>
    <col min="12291" max="12291" width="12.42578125" style="156" customWidth="1"/>
    <col min="12292" max="12292" width="11.5703125" style="156" customWidth="1"/>
    <col min="12293" max="12293" width="16.28515625" style="156" customWidth="1"/>
    <col min="12294" max="12294" width="20.7109375" style="156" customWidth="1"/>
    <col min="12295" max="12544" width="9.140625" style="156"/>
    <col min="12545" max="12545" width="3.7109375" style="156" customWidth="1"/>
    <col min="12546" max="12546" width="25.28515625" style="156" bestFit="1" customWidth="1"/>
    <col min="12547" max="12547" width="12.42578125" style="156" customWidth="1"/>
    <col min="12548" max="12548" width="11.5703125" style="156" customWidth="1"/>
    <col min="12549" max="12549" width="16.28515625" style="156" customWidth="1"/>
    <col min="12550" max="12550" width="20.7109375" style="156" customWidth="1"/>
    <col min="12551" max="12800" width="9.140625" style="156"/>
    <col min="12801" max="12801" width="3.7109375" style="156" customWidth="1"/>
    <col min="12802" max="12802" width="25.28515625" style="156" bestFit="1" customWidth="1"/>
    <col min="12803" max="12803" width="12.42578125" style="156" customWidth="1"/>
    <col min="12804" max="12804" width="11.5703125" style="156" customWidth="1"/>
    <col min="12805" max="12805" width="16.28515625" style="156" customWidth="1"/>
    <col min="12806" max="12806" width="20.7109375" style="156" customWidth="1"/>
    <col min="12807" max="13056" width="9.140625" style="156"/>
    <col min="13057" max="13057" width="3.7109375" style="156" customWidth="1"/>
    <col min="13058" max="13058" width="25.28515625" style="156" bestFit="1" customWidth="1"/>
    <col min="13059" max="13059" width="12.42578125" style="156" customWidth="1"/>
    <col min="13060" max="13060" width="11.5703125" style="156" customWidth="1"/>
    <col min="13061" max="13061" width="16.28515625" style="156" customWidth="1"/>
    <col min="13062" max="13062" width="20.7109375" style="156" customWidth="1"/>
    <col min="13063" max="13312" width="9.140625" style="156"/>
    <col min="13313" max="13313" width="3.7109375" style="156" customWidth="1"/>
    <col min="13314" max="13314" width="25.28515625" style="156" bestFit="1" customWidth="1"/>
    <col min="13315" max="13315" width="12.42578125" style="156" customWidth="1"/>
    <col min="13316" max="13316" width="11.5703125" style="156" customWidth="1"/>
    <col min="13317" max="13317" width="16.28515625" style="156" customWidth="1"/>
    <col min="13318" max="13318" width="20.7109375" style="156" customWidth="1"/>
    <col min="13319" max="13568" width="9.140625" style="156"/>
    <col min="13569" max="13569" width="3.7109375" style="156" customWidth="1"/>
    <col min="13570" max="13570" width="25.28515625" style="156" bestFit="1" customWidth="1"/>
    <col min="13571" max="13571" width="12.42578125" style="156" customWidth="1"/>
    <col min="13572" max="13572" width="11.5703125" style="156" customWidth="1"/>
    <col min="13573" max="13573" width="16.28515625" style="156" customWidth="1"/>
    <col min="13574" max="13574" width="20.7109375" style="156" customWidth="1"/>
    <col min="13575" max="13824" width="9.140625" style="156"/>
    <col min="13825" max="13825" width="3.7109375" style="156" customWidth="1"/>
    <col min="13826" max="13826" width="25.28515625" style="156" bestFit="1" customWidth="1"/>
    <col min="13827" max="13827" width="12.42578125" style="156" customWidth="1"/>
    <col min="13828" max="13828" width="11.5703125" style="156" customWidth="1"/>
    <col min="13829" max="13829" width="16.28515625" style="156" customWidth="1"/>
    <col min="13830" max="13830" width="20.7109375" style="156" customWidth="1"/>
    <col min="13831" max="14080" width="9.140625" style="156"/>
    <col min="14081" max="14081" width="3.7109375" style="156" customWidth="1"/>
    <col min="14082" max="14082" width="25.28515625" style="156" bestFit="1" customWidth="1"/>
    <col min="14083" max="14083" width="12.42578125" style="156" customWidth="1"/>
    <col min="14084" max="14084" width="11.5703125" style="156" customWidth="1"/>
    <col min="14085" max="14085" width="16.28515625" style="156" customWidth="1"/>
    <col min="14086" max="14086" width="20.7109375" style="156" customWidth="1"/>
    <col min="14087" max="14336" width="9.140625" style="156"/>
    <col min="14337" max="14337" width="3.7109375" style="156" customWidth="1"/>
    <col min="14338" max="14338" width="25.28515625" style="156" bestFit="1" customWidth="1"/>
    <col min="14339" max="14339" width="12.42578125" style="156" customWidth="1"/>
    <col min="14340" max="14340" width="11.5703125" style="156" customWidth="1"/>
    <col min="14341" max="14341" width="16.28515625" style="156" customWidth="1"/>
    <col min="14342" max="14342" width="20.7109375" style="156" customWidth="1"/>
    <col min="14343" max="14592" width="9.140625" style="156"/>
    <col min="14593" max="14593" width="3.7109375" style="156" customWidth="1"/>
    <col min="14594" max="14594" width="25.28515625" style="156" bestFit="1" customWidth="1"/>
    <col min="14595" max="14595" width="12.42578125" style="156" customWidth="1"/>
    <col min="14596" max="14596" width="11.5703125" style="156" customWidth="1"/>
    <col min="14597" max="14597" width="16.28515625" style="156" customWidth="1"/>
    <col min="14598" max="14598" width="20.7109375" style="156" customWidth="1"/>
    <col min="14599" max="14848" width="9.140625" style="156"/>
    <col min="14849" max="14849" width="3.7109375" style="156" customWidth="1"/>
    <col min="14850" max="14850" width="25.28515625" style="156" bestFit="1" customWidth="1"/>
    <col min="14851" max="14851" width="12.42578125" style="156" customWidth="1"/>
    <col min="14852" max="14852" width="11.5703125" style="156" customWidth="1"/>
    <col min="14853" max="14853" width="16.28515625" style="156" customWidth="1"/>
    <col min="14854" max="14854" width="20.7109375" style="156" customWidth="1"/>
    <col min="14855" max="15104" width="9.140625" style="156"/>
    <col min="15105" max="15105" width="3.7109375" style="156" customWidth="1"/>
    <col min="15106" max="15106" width="25.28515625" style="156" bestFit="1" customWidth="1"/>
    <col min="15107" max="15107" width="12.42578125" style="156" customWidth="1"/>
    <col min="15108" max="15108" width="11.5703125" style="156" customWidth="1"/>
    <col min="15109" max="15109" width="16.28515625" style="156" customWidth="1"/>
    <col min="15110" max="15110" width="20.7109375" style="156" customWidth="1"/>
    <col min="15111" max="15360" width="9.140625" style="156"/>
    <col min="15361" max="15361" width="3.7109375" style="156" customWidth="1"/>
    <col min="15362" max="15362" width="25.28515625" style="156" bestFit="1" customWidth="1"/>
    <col min="15363" max="15363" width="12.42578125" style="156" customWidth="1"/>
    <col min="15364" max="15364" width="11.5703125" style="156" customWidth="1"/>
    <col min="15365" max="15365" width="16.28515625" style="156" customWidth="1"/>
    <col min="15366" max="15366" width="20.7109375" style="156" customWidth="1"/>
    <col min="15367" max="15616" width="9.140625" style="156"/>
    <col min="15617" max="15617" width="3.7109375" style="156" customWidth="1"/>
    <col min="15618" max="15618" width="25.28515625" style="156" bestFit="1" customWidth="1"/>
    <col min="15619" max="15619" width="12.42578125" style="156" customWidth="1"/>
    <col min="15620" max="15620" width="11.5703125" style="156" customWidth="1"/>
    <col min="15621" max="15621" width="16.28515625" style="156" customWidth="1"/>
    <col min="15622" max="15622" width="20.7109375" style="156" customWidth="1"/>
    <col min="15623" max="15872" width="9.140625" style="156"/>
    <col min="15873" max="15873" width="3.7109375" style="156" customWidth="1"/>
    <col min="15874" max="15874" width="25.28515625" style="156" bestFit="1" customWidth="1"/>
    <col min="15875" max="15875" width="12.42578125" style="156" customWidth="1"/>
    <col min="15876" max="15876" width="11.5703125" style="156" customWidth="1"/>
    <col min="15877" max="15877" width="16.28515625" style="156" customWidth="1"/>
    <col min="15878" max="15878" width="20.7109375" style="156" customWidth="1"/>
    <col min="15879" max="16128" width="9.140625" style="156"/>
    <col min="16129" max="16129" width="3.7109375" style="156" customWidth="1"/>
    <col min="16130" max="16130" width="25.28515625" style="156" bestFit="1" customWidth="1"/>
    <col min="16131" max="16131" width="12.42578125" style="156" customWidth="1"/>
    <col min="16132" max="16132" width="11.5703125" style="156" customWidth="1"/>
    <col min="16133" max="16133" width="16.28515625" style="156" customWidth="1"/>
    <col min="16134" max="16134" width="20.7109375" style="156" customWidth="1"/>
    <col min="16135" max="16384" width="9.140625" style="156"/>
  </cols>
  <sheetData>
    <row r="1" spans="2:6" ht="27" customHeight="1">
      <c r="B1" s="292" t="s">
        <v>329</v>
      </c>
      <c r="C1" s="292"/>
    </row>
    <row r="2" spans="2:6" ht="18" customHeight="1">
      <c r="B2" s="293" t="s">
        <v>330</v>
      </c>
      <c r="C2" s="293"/>
      <c r="D2" s="293"/>
      <c r="E2" s="293"/>
    </row>
    <row r="3" spans="2:6" ht="21.95" customHeight="1">
      <c r="B3" s="292"/>
      <c r="C3" s="292"/>
      <c r="D3" s="292"/>
    </row>
    <row r="4" spans="2:6" ht="21.95" customHeight="1">
      <c r="B4" s="294" t="s">
        <v>331</v>
      </c>
      <c r="C4" s="294"/>
      <c r="D4" s="294"/>
      <c r="E4" s="294"/>
      <c r="F4" s="294"/>
    </row>
    <row r="5" spans="2:6">
      <c r="B5" s="162" t="s">
        <v>23</v>
      </c>
      <c r="C5" s="163" t="s">
        <v>7</v>
      </c>
      <c r="D5" s="163" t="s">
        <v>3</v>
      </c>
      <c r="E5" s="163" t="s">
        <v>27</v>
      </c>
      <c r="F5" s="163" t="s">
        <v>1</v>
      </c>
    </row>
    <row r="6" spans="2:6" ht="21.95" customHeight="1">
      <c r="B6" s="295" t="s">
        <v>16</v>
      </c>
      <c r="C6" s="296"/>
      <c r="D6" s="296"/>
      <c r="E6" s="296"/>
      <c r="F6" s="297"/>
    </row>
    <row r="7" spans="2:6" ht="21.95" customHeight="1">
      <c r="B7" s="164" t="s">
        <v>332</v>
      </c>
      <c r="C7" s="165" t="s">
        <v>176</v>
      </c>
      <c r="D7" s="166">
        <v>2</v>
      </c>
      <c r="E7" s="166">
        <v>35000</v>
      </c>
      <c r="F7" s="166">
        <v>126350</v>
      </c>
    </row>
    <row r="8" spans="2:6" ht="21.95" customHeight="1">
      <c r="B8" s="167" t="s">
        <v>162</v>
      </c>
      <c r="C8" s="168" t="s">
        <v>163</v>
      </c>
      <c r="D8" s="166">
        <v>20</v>
      </c>
      <c r="E8" s="166">
        <v>25534706</v>
      </c>
      <c r="F8" s="166">
        <v>103795528.42</v>
      </c>
    </row>
    <row r="9" spans="2:6" ht="21.95" customHeight="1">
      <c r="B9" s="167" t="s">
        <v>333</v>
      </c>
      <c r="C9" s="168" t="s">
        <v>153</v>
      </c>
      <c r="D9" s="166">
        <v>28</v>
      </c>
      <c r="E9" s="166">
        <v>125000000</v>
      </c>
      <c r="F9" s="166">
        <v>259965761.44</v>
      </c>
    </row>
    <row r="10" spans="2:6" ht="21.95" customHeight="1">
      <c r="B10" s="290" t="s">
        <v>17</v>
      </c>
      <c r="C10" s="291"/>
      <c r="D10" s="166">
        <f>SUM(D7:D9)</f>
        <v>50</v>
      </c>
      <c r="E10" s="166">
        <f>SUM(E7:E9)</f>
        <v>150569706</v>
      </c>
      <c r="F10" s="166">
        <f>SUM(F7:F9)</f>
        <v>363887639.86000001</v>
      </c>
    </row>
    <row r="11" spans="2:6" ht="21" customHeight="1">
      <c r="B11" s="303" t="s">
        <v>334</v>
      </c>
      <c r="C11" s="304"/>
      <c r="D11" s="166">
        <f>D10</f>
        <v>50</v>
      </c>
      <c r="E11" s="166">
        <f>E10</f>
        <v>150569706</v>
      </c>
      <c r="F11" s="166">
        <f>F10</f>
        <v>363887639.86000001</v>
      </c>
    </row>
    <row r="12" spans="2:6">
      <c r="B12" s="169"/>
      <c r="C12" s="169"/>
      <c r="D12" s="169"/>
      <c r="E12" s="169"/>
      <c r="F12" s="169"/>
    </row>
    <row r="13" spans="2:6">
      <c r="B13" s="294" t="s">
        <v>335</v>
      </c>
      <c r="C13" s="294"/>
      <c r="D13" s="294"/>
      <c r="E13" s="294"/>
      <c r="F13" s="294"/>
    </row>
    <row r="14" spans="2:6">
      <c r="B14" s="170" t="s">
        <v>23</v>
      </c>
      <c r="C14" s="171" t="s">
        <v>7</v>
      </c>
      <c r="D14" s="171" t="s">
        <v>3</v>
      </c>
      <c r="E14" s="171" t="s">
        <v>27</v>
      </c>
      <c r="F14" s="171" t="s">
        <v>1</v>
      </c>
    </row>
    <row r="15" spans="2:6" ht="21.75" customHeight="1">
      <c r="B15" s="305" t="s">
        <v>16</v>
      </c>
      <c r="C15" s="306"/>
      <c r="D15" s="306"/>
      <c r="E15" s="306"/>
      <c r="F15" s="307"/>
    </row>
    <row r="16" spans="2:6" ht="21.75" customHeight="1">
      <c r="B16" s="167" t="s">
        <v>333</v>
      </c>
      <c r="C16" s="168" t="s">
        <v>153</v>
      </c>
      <c r="D16" s="166">
        <v>20</v>
      </c>
      <c r="E16" s="166">
        <v>80000000</v>
      </c>
      <c r="F16" s="166">
        <v>166400000</v>
      </c>
    </row>
    <row r="17" spans="2:6" ht="21.75" customHeight="1">
      <c r="B17" s="290" t="s">
        <v>17</v>
      </c>
      <c r="C17" s="291"/>
      <c r="D17" s="166">
        <f>SUM(D16)</f>
        <v>20</v>
      </c>
      <c r="E17" s="166">
        <f>SUM(E16)</f>
        <v>80000000</v>
      </c>
      <c r="F17" s="166">
        <f>SUM(F16)</f>
        <v>166400000</v>
      </c>
    </row>
    <row r="18" spans="2:6">
      <c r="B18" s="303" t="s">
        <v>334</v>
      </c>
      <c r="C18" s="304"/>
      <c r="D18" s="166">
        <f>D17</f>
        <v>20</v>
      </c>
      <c r="E18" s="166">
        <f>E17</f>
        <v>80000000</v>
      </c>
      <c r="F18" s="166">
        <f>F17</f>
        <v>166400000</v>
      </c>
    </row>
    <row r="19" spans="2:6">
      <c r="B19" s="308" t="s">
        <v>336</v>
      </c>
      <c r="C19" s="308"/>
      <c r="D19" s="308"/>
      <c r="E19" s="308"/>
      <c r="F19" s="308"/>
    </row>
    <row r="20" spans="2:6">
      <c r="B20" s="172" t="s">
        <v>23</v>
      </c>
      <c r="C20" s="173" t="s">
        <v>7</v>
      </c>
      <c r="D20" s="173" t="s">
        <v>3</v>
      </c>
      <c r="E20" s="173" t="s">
        <v>27</v>
      </c>
      <c r="F20" s="173" t="s">
        <v>1</v>
      </c>
    </row>
    <row r="21" spans="2:6">
      <c r="B21" s="298" t="s">
        <v>337</v>
      </c>
      <c r="C21" s="299"/>
      <c r="D21" s="299"/>
      <c r="E21" s="299"/>
      <c r="F21" s="300"/>
    </row>
    <row r="22" spans="2:6">
      <c r="B22" s="167" t="s">
        <v>338</v>
      </c>
      <c r="C22" s="168" t="s">
        <v>53</v>
      </c>
      <c r="D22" s="174">
        <v>11</v>
      </c>
      <c r="E22" s="174">
        <v>4000000</v>
      </c>
      <c r="F22" s="174">
        <v>12803500</v>
      </c>
    </row>
    <row r="23" spans="2:6">
      <c r="B23" s="301" t="s">
        <v>339</v>
      </c>
      <c r="C23" s="302"/>
      <c r="D23" s="174">
        <f>SUM(D22)</f>
        <v>11</v>
      </c>
      <c r="E23" s="174">
        <f>SUM(E22)</f>
        <v>4000000</v>
      </c>
      <c r="F23" s="174">
        <f>SUM(F22)</f>
        <v>12803500</v>
      </c>
    </row>
    <row r="24" spans="2:6">
      <c r="B24" s="301" t="s">
        <v>334</v>
      </c>
      <c r="C24" s="302"/>
      <c r="D24" s="174">
        <f>D23</f>
        <v>11</v>
      </c>
      <c r="E24" s="174">
        <f>E23</f>
        <v>4000000</v>
      </c>
      <c r="F24" s="174">
        <f>F23</f>
        <v>12803500</v>
      </c>
    </row>
  </sheetData>
  <mergeCells count="15">
    <mergeCell ref="B21:F21"/>
    <mergeCell ref="B23:C23"/>
    <mergeCell ref="B24:C24"/>
    <mergeCell ref="B11:C11"/>
    <mergeCell ref="B13:F13"/>
    <mergeCell ref="B15:F15"/>
    <mergeCell ref="B17:C17"/>
    <mergeCell ref="B18:C18"/>
    <mergeCell ref="B19:F19"/>
    <mergeCell ref="B10:C10"/>
    <mergeCell ref="B1:C1"/>
    <mergeCell ref="B2:E2"/>
    <mergeCell ref="B3:D3"/>
    <mergeCell ref="B4:F4"/>
    <mergeCell ref="B6:F6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17"/>
  <sheetViews>
    <sheetView rightToLeft="1" workbookViewId="0">
      <selection activeCell="A3" sqref="A3:XFD8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199" t="s">
        <v>319</v>
      </c>
      <c r="C2" s="199"/>
      <c r="D2" s="199"/>
      <c r="E2" s="199"/>
      <c r="F2" s="111"/>
      <c r="G2" s="111"/>
      <c r="H2" s="111"/>
      <c r="I2" s="112"/>
    </row>
    <row r="3" spans="2:9" ht="36.75" customHeight="1">
      <c r="B3" s="331" t="s">
        <v>95</v>
      </c>
      <c r="C3" s="331"/>
      <c r="D3" s="331"/>
      <c r="E3" s="331"/>
      <c r="F3" s="331"/>
      <c r="G3" s="331"/>
      <c r="H3" s="331"/>
      <c r="I3" s="331"/>
    </row>
    <row r="4" spans="2:9" ht="24.75" customHeight="1">
      <c r="B4" s="332" t="s">
        <v>6</v>
      </c>
      <c r="C4" s="333"/>
      <c r="D4" s="334" t="s">
        <v>7</v>
      </c>
      <c r="E4" s="335"/>
      <c r="F4" s="334" t="s">
        <v>24</v>
      </c>
      <c r="G4" s="336"/>
      <c r="H4" s="336"/>
      <c r="I4" s="335"/>
    </row>
    <row r="5" spans="2:9" ht="18" customHeight="1">
      <c r="B5" s="337" t="s">
        <v>16</v>
      </c>
      <c r="C5" s="338"/>
      <c r="D5" s="338"/>
      <c r="E5" s="338"/>
      <c r="F5" s="338"/>
      <c r="G5" s="338"/>
      <c r="H5" s="338"/>
      <c r="I5" s="339"/>
    </row>
    <row r="6" spans="2:9" ht="18" customHeight="1">
      <c r="B6" s="322" t="s">
        <v>110</v>
      </c>
      <c r="C6" s="323"/>
      <c r="D6" s="315" t="s">
        <v>111</v>
      </c>
      <c r="E6" s="315"/>
      <c r="F6" s="316" t="s">
        <v>112</v>
      </c>
      <c r="G6" s="317"/>
      <c r="H6" s="317"/>
      <c r="I6" s="318"/>
    </row>
    <row r="7" spans="2:9" ht="18" customHeight="1">
      <c r="B7" s="309" t="s">
        <v>291</v>
      </c>
      <c r="C7" s="310"/>
      <c r="D7" s="311" t="s">
        <v>292</v>
      </c>
      <c r="E7" s="311"/>
      <c r="F7" s="343" t="s">
        <v>112</v>
      </c>
      <c r="G7" s="344"/>
      <c r="H7" s="344"/>
      <c r="I7" s="345"/>
    </row>
    <row r="8" spans="2:9" ht="18" customHeight="1">
      <c r="B8" s="309" t="s">
        <v>207</v>
      </c>
      <c r="C8" s="310"/>
      <c r="D8" s="311" t="s">
        <v>99</v>
      </c>
      <c r="E8" s="311"/>
      <c r="F8" s="312">
        <v>0.1</v>
      </c>
      <c r="G8" s="313"/>
      <c r="H8" s="313"/>
      <c r="I8" s="314"/>
    </row>
    <row r="9" spans="2:9" ht="18" customHeight="1">
      <c r="B9" s="346" t="s">
        <v>113</v>
      </c>
      <c r="C9" s="347"/>
      <c r="D9" s="347"/>
      <c r="E9" s="347"/>
      <c r="F9" s="347"/>
      <c r="G9" s="347"/>
      <c r="H9" s="347"/>
      <c r="I9" s="348"/>
    </row>
    <row r="10" spans="2:9" ht="18" customHeight="1">
      <c r="B10" s="322" t="s">
        <v>186</v>
      </c>
      <c r="C10" s="323"/>
      <c r="D10" s="315" t="s">
        <v>187</v>
      </c>
      <c r="E10" s="315"/>
      <c r="F10" s="316" t="s">
        <v>112</v>
      </c>
      <c r="G10" s="317"/>
      <c r="H10" s="317"/>
      <c r="I10" s="318"/>
    </row>
    <row r="11" spans="2:9" ht="18" customHeight="1">
      <c r="B11" s="322" t="s">
        <v>253</v>
      </c>
      <c r="C11" s="323"/>
      <c r="D11" s="315" t="s">
        <v>254</v>
      </c>
      <c r="E11" s="315"/>
      <c r="F11" s="312">
        <v>1</v>
      </c>
      <c r="G11" s="313"/>
      <c r="H11" s="313"/>
      <c r="I11" s="314"/>
    </row>
    <row r="12" spans="2:9" ht="18" customHeight="1">
      <c r="B12" s="340" t="s">
        <v>77</v>
      </c>
      <c r="C12" s="341"/>
      <c r="D12" s="341"/>
      <c r="E12" s="341"/>
      <c r="F12" s="341"/>
      <c r="G12" s="341"/>
      <c r="H12" s="341"/>
      <c r="I12" s="342"/>
    </row>
    <row r="13" spans="2:9" ht="18" customHeight="1">
      <c r="B13" s="322" t="s">
        <v>184</v>
      </c>
      <c r="C13" s="323"/>
      <c r="D13" s="315" t="s">
        <v>185</v>
      </c>
      <c r="E13" s="315"/>
      <c r="F13" s="312">
        <v>11</v>
      </c>
      <c r="G13" s="313"/>
      <c r="H13" s="313">
        <v>11</v>
      </c>
      <c r="I13" s="314"/>
    </row>
    <row r="14" spans="2:9" ht="18" customHeight="1">
      <c r="B14" s="322" t="s">
        <v>177</v>
      </c>
      <c r="C14" s="323"/>
      <c r="D14" s="315" t="s">
        <v>178</v>
      </c>
      <c r="E14" s="315"/>
      <c r="F14" s="312">
        <v>5</v>
      </c>
      <c r="G14" s="313"/>
      <c r="H14" s="313"/>
      <c r="I14" s="314"/>
    </row>
    <row r="15" spans="2:9" ht="18" customHeight="1">
      <c r="B15" s="319" t="s">
        <v>197</v>
      </c>
      <c r="C15" s="320"/>
      <c r="D15" s="321" t="s">
        <v>198</v>
      </c>
      <c r="E15" s="321"/>
      <c r="F15" s="312">
        <v>1</v>
      </c>
      <c r="G15" s="313"/>
      <c r="H15" s="313"/>
      <c r="I15" s="314"/>
    </row>
    <row r="16" spans="2:9" ht="18" customHeight="1">
      <c r="B16" s="322" t="s">
        <v>167</v>
      </c>
      <c r="C16" s="323"/>
      <c r="D16" s="315" t="s">
        <v>168</v>
      </c>
      <c r="E16" s="315"/>
      <c r="F16" s="316" t="s">
        <v>112</v>
      </c>
      <c r="G16" s="317"/>
      <c r="H16" s="317"/>
      <c r="I16" s="318"/>
    </row>
    <row r="17" spans="2:9" ht="18" customHeight="1">
      <c r="B17" s="324" t="s">
        <v>235</v>
      </c>
      <c r="C17" s="325"/>
      <c r="D17" s="326" t="s">
        <v>236</v>
      </c>
      <c r="E17" s="327"/>
      <c r="F17" s="328" t="s">
        <v>112</v>
      </c>
      <c r="G17" s="329"/>
      <c r="H17" s="329"/>
      <c r="I17" s="330"/>
    </row>
  </sheetData>
  <mergeCells count="38">
    <mergeCell ref="B5:I5"/>
    <mergeCell ref="B6:C6"/>
    <mergeCell ref="D6:E6"/>
    <mergeCell ref="F6:I6"/>
    <mergeCell ref="B14:C14"/>
    <mergeCell ref="D14:E14"/>
    <mergeCell ref="F14:I14"/>
    <mergeCell ref="B10:C10"/>
    <mergeCell ref="B12:I12"/>
    <mergeCell ref="B11:C11"/>
    <mergeCell ref="D11:E11"/>
    <mergeCell ref="F11:I11"/>
    <mergeCell ref="B7:C7"/>
    <mergeCell ref="D7:E7"/>
    <mergeCell ref="F7:I7"/>
    <mergeCell ref="B9:I9"/>
    <mergeCell ref="B2:E2"/>
    <mergeCell ref="B3:I3"/>
    <mergeCell ref="B4:C4"/>
    <mergeCell ref="D4:E4"/>
    <mergeCell ref="F4:I4"/>
    <mergeCell ref="B17:C17"/>
    <mergeCell ref="D17:E17"/>
    <mergeCell ref="F17:I17"/>
    <mergeCell ref="B16:C16"/>
    <mergeCell ref="D16:E16"/>
    <mergeCell ref="F16:I16"/>
    <mergeCell ref="B15:C15"/>
    <mergeCell ref="D15:E15"/>
    <mergeCell ref="F15:I15"/>
    <mergeCell ref="B13:C13"/>
    <mergeCell ref="D13:E13"/>
    <mergeCell ref="F13:I13"/>
    <mergeCell ref="B8:C8"/>
    <mergeCell ref="D8:E8"/>
    <mergeCell ref="F8:I8"/>
    <mergeCell ref="D10:E10"/>
    <mergeCell ref="F10:I10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4"/>
  <sheetViews>
    <sheetView rightToLeft="1" workbookViewId="0">
      <selection activeCell="B2" sqref="B2:E2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25" customWidth="1"/>
    <col min="6" max="6" width="15.85546875" style="125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23"/>
      <c r="F1" s="123"/>
      <c r="G1" s="22"/>
    </row>
    <row r="2" spans="1:7" ht="25.5" customHeight="1">
      <c r="A2" s="23"/>
      <c r="B2" s="199" t="s">
        <v>319</v>
      </c>
      <c r="C2" s="199"/>
      <c r="D2" s="199"/>
      <c r="E2" s="199"/>
      <c r="F2" s="124"/>
      <c r="G2" s="24"/>
    </row>
    <row r="3" spans="1:7" ht="20.25" customHeight="1">
      <c r="B3" s="351" t="s">
        <v>61</v>
      </c>
      <c r="C3" s="351"/>
      <c r="D3" s="351"/>
      <c r="E3" s="351"/>
      <c r="F3" s="351"/>
      <c r="G3" s="351"/>
    </row>
    <row r="4" spans="1:7" ht="25.5" customHeight="1">
      <c r="B4" s="25" t="s">
        <v>62</v>
      </c>
      <c r="C4" s="26" t="s">
        <v>63</v>
      </c>
      <c r="D4" s="27" t="s">
        <v>64</v>
      </c>
      <c r="E4" s="352" t="s">
        <v>65</v>
      </c>
      <c r="F4" s="353"/>
      <c r="G4" s="28" t="s">
        <v>66</v>
      </c>
    </row>
    <row r="5" spans="1:7" ht="19.5" customHeight="1">
      <c r="B5" s="29" t="s">
        <v>67</v>
      </c>
      <c r="C5" s="30" t="s">
        <v>68</v>
      </c>
      <c r="D5" s="31" t="s">
        <v>69</v>
      </c>
      <c r="E5" s="349">
        <v>1030000</v>
      </c>
      <c r="F5" s="350"/>
      <c r="G5" s="32">
        <v>45910</v>
      </c>
    </row>
    <row r="6" spans="1:7" ht="21" customHeight="1">
      <c r="B6" s="29" t="s">
        <v>67</v>
      </c>
      <c r="C6" s="30" t="s">
        <v>70</v>
      </c>
      <c r="D6" s="31" t="s">
        <v>71</v>
      </c>
      <c r="E6" s="349">
        <v>964981</v>
      </c>
      <c r="F6" s="350"/>
      <c r="G6" s="32" t="s">
        <v>213</v>
      </c>
    </row>
    <row r="7" spans="1:7" ht="24" customHeight="1">
      <c r="B7" s="29" t="s">
        <v>72</v>
      </c>
      <c r="C7" s="30" t="s">
        <v>68</v>
      </c>
      <c r="D7" s="31" t="s">
        <v>73</v>
      </c>
      <c r="E7" s="349" t="s">
        <v>74</v>
      </c>
      <c r="F7" s="350"/>
      <c r="G7" s="32">
        <v>45910</v>
      </c>
    </row>
    <row r="8" spans="1:7" ht="24" customHeight="1">
      <c r="B8" s="29" t="s">
        <v>75</v>
      </c>
      <c r="C8" s="30" t="s">
        <v>68</v>
      </c>
      <c r="D8" s="31" t="s">
        <v>76</v>
      </c>
      <c r="E8" s="349">
        <v>984000</v>
      </c>
      <c r="F8" s="350"/>
      <c r="G8" s="32">
        <v>46640</v>
      </c>
    </row>
    <row r="9" spans="1:7" ht="24" customHeight="1">
      <c r="B9" s="29" t="s">
        <v>72</v>
      </c>
      <c r="C9" s="30" t="s">
        <v>70</v>
      </c>
      <c r="D9" s="31" t="s">
        <v>78</v>
      </c>
      <c r="E9" s="349" t="s">
        <v>74</v>
      </c>
      <c r="F9" s="350"/>
      <c r="G9" s="32" t="s">
        <v>144</v>
      </c>
    </row>
    <row r="10" spans="1:7" ht="24" customHeight="1">
      <c r="B10" s="29" t="s">
        <v>75</v>
      </c>
      <c r="C10" s="30" t="s">
        <v>70</v>
      </c>
      <c r="D10" s="31" t="s">
        <v>79</v>
      </c>
      <c r="E10" s="349" t="s">
        <v>74</v>
      </c>
      <c r="F10" s="350"/>
      <c r="G10" s="32" t="s">
        <v>145</v>
      </c>
    </row>
    <row r="11" spans="1:7" ht="21" customHeight="1">
      <c r="B11" s="29" t="s">
        <v>72</v>
      </c>
      <c r="C11" s="30" t="s">
        <v>88</v>
      </c>
      <c r="D11" s="31" t="s">
        <v>89</v>
      </c>
      <c r="E11" s="349" t="s">
        <v>74</v>
      </c>
      <c r="F11" s="350"/>
      <c r="G11" s="32" t="s">
        <v>146</v>
      </c>
    </row>
    <row r="12" spans="1:7" ht="22.5" customHeight="1">
      <c r="B12" s="29" t="s">
        <v>75</v>
      </c>
      <c r="C12" s="30" t="s">
        <v>88</v>
      </c>
      <c r="D12" s="31" t="s">
        <v>90</v>
      </c>
      <c r="E12" s="349" t="s">
        <v>74</v>
      </c>
      <c r="F12" s="350"/>
      <c r="G12" s="32" t="s">
        <v>147</v>
      </c>
    </row>
    <row r="13" spans="1:7" ht="24" customHeight="1">
      <c r="B13" s="29" t="s">
        <v>103</v>
      </c>
      <c r="C13" s="30" t="s">
        <v>68</v>
      </c>
      <c r="D13" s="31" t="s">
        <v>104</v>
      </c>
      <c r="E13" s="349" t="s">
        <v>74</v>
      </c>
      <c r="F13" s="350"/>
      <c r="G13" s="32" t="s">
        <v>148</v>
      </c>
    </row>
    <row r="14" spans="1:7" ht="24" customHeight="1">
      <c r="B14" s="29" t="s">
        <v>102</v>
      </c>
      <c r="C14" s="30" t="s">
        <v>68</v>
      </c>
      <c r="D14" s="31" t="s">
        <v>105</v>
      </c>
      <c r="E14" s="349" t="s">
        <v>74</v>
      </c>
      <c r="F14" s="350"/>
      <c r="G14" s="32" t="s">
        <v>149</v>
      </c>
    </row>
    <row r="15" spans="1:7" ht="24" customHeight="1">
      <c r="B15" s="29" t="s">
        <v>103</v>
      </c>
      <c r="C15" s="122" t="s">
        <v>70</v>
      </c>
      <c r="D15" s="31" t="s">
        <v>218</v>
      </c>
      <c r="E15" s="349">
        <v>503650</v>
      </c>
      <c r="F15" s="350"/>
      <c r="G15" s="134"/>
    </row>
    <row r="16" spans="1:7" ht="24" customHeight="1">
      <c r="B16" s="29" t="s">
        <v>179</v>
      </c>
      <c r="C16" s="92" t="s">
        <v>70</v>
      </c>
      <c r="D16" s="31" t="s">
        <v>125</v>
      </c>
      <c r="E16" s="349">
        <v>1026082</v>
      </c>
      <c r="F16" s="350"/>
      <c r="G16" s="32" t="s">
        <v>74</v>
      </c>
    </row>
    <row r="17" spans="2:7" ht="24" customHeight="1">
      <c r="B17" s="29" t="s">
        <v>103</v>
      </c>
      <c r="C17" s="60" t="s">
        <v>88</v>
      </c>
      <c r="D17" s="31" t="s">
        <v>154</v>
      </c>
      <c r="E17" s="349" t="s">
        <v>74</v>
      </c>
      <c r="F17" s="350"/>
      <c r="G17" s="32" t="s">
        <v>156</v>
      </c>
    </row>
    <row r="18" spans="2:7" ht="24" customHeight="1">
      <c r="B18" s="29" t="s">
        <v>102</v>
      </c>
      <c r="C18" s="60" t="s">
        <v>88</v>
      </c>
      <c r="D18" s="31" t="s">
        <v>155</v>
      </c>
      <c r="E18" s="349" t="s">
        <v>74</v>
      </c>
      <c r="F18" s="350"/>
      <c r="G18" s="32" t="s">
        <v>157</v>
      </c>
    </row>
    <row r="19" spans="2:7" ht="24" customHeight="1">
      <c r="B19" s="29" t="s">
        <v>255</v>
      </c>
      <c r="C19" s="122" t="s">
        <v>68</v>
      </c>
      <c r="D19" s="31" t="s">
        <v>257</v>
      </c>
      <c r="E19" s="349" t="s">
        <v>74</v>
      </c>
      <c r="F19" s="350"/>
      <c r="G19" s="32">
        <v>46662</v>
      </c>
    </row>
    <row r="20" spans="2:7" ht="24" customHeight="1">
      <c r="B20" s="29" t="s">
        <v>256</v>
      </c>
      <c r="C20" s="122" t="s">
        <v>68</v>
      </c>
      <c r="D20" s="31" t="s">
        <v>258</v>
      </c>
      <c r="E20" s="349" t="s">
        <v>74</v>
      </c>
      <c r="F20" s="350"/>
      <c r="G20" s="32">
        <v>47363</v>
      </c>
    </row>
    <row r="21" spans="2:7" ht="24" customHeight="1">
      <c r="B21" s="29" t="s">
        <v>255</v>
      </c>
      <c r="C21" s="122" t="s">
        <v>70</v>
      </c>
      <c r="D21" s="31" t="s">
        <v>259</v>
      </c>
      <c r="E21" s="349" t="s">
        <v>74</v>
      </c>
      <c r="F21" s="350"/>
      <c r="G21" s="32" t="s">
        <v>288</v>
      </c>
    </row>
    <row r="22" spans="2:7" ht="24" customHeight="1">
      <c r="B22" s="29" t="s">
        <v>256</v>
      </c>
      <c r="C22" s="122" t="s">
        <v>70</v>
      </c>
      <c r="D22" s="31" t="s">
        <v>260</v>
      </c>
      <c r="E22" s="349" t="s">
        <v>74</v>
      </c>
      <c r="F22" s="350"/>
      <c r="G22" s="32" t="s">
        <v>289</v>
      </c>
    </row>
    <row r="23" spans="2:7" ht="15.75">
      <c r="B23" s="29" t="s">
        <v>255</v>
      </c>
      <c r="C23" s="122" t="s">
        <v>88</v>
      </c>
      <c r="D23" s="31" t="s">
        <v>284</v>
      </c>
      <c r="E23" s="349" t="s">
        <v>74</v>
      </c>
      <c r="F23" s="350"/>
      <c r="G23" s="32" t="s">
        <v>286</v>
      </c>
    </row>
    <row r="24" spans="2:7" ht="15.75">
      <c r="B24" s="29" t="s">
        <v>256</v>
      </c>
      <c r="C24" s="122" t="s">
        <v>88</v>
      </c>
      <c r="D24" s="31" t="s">
        <v>285</v>
      </c>
      <c r="E24" s="349" t="s">
        <v>74</v>
      </c>
      <c r="F24" s="350"/>
      <c r="G24" s="32" t="s">
        <v>287</v>
      </c>
    </row>
  </sheetData>
  <mergeCells count="23">
    <mergeCell ref="E21:F21"/>
    <mergeCell ref="E22:F22"/>
    <mergeCell ref="B3:G3"/>
    <mergeCell ref="E4:F4"/>
    <mergeCell ref="E5:F5"/>
    <mergeCell ref="E6:F6"/>
    <mergeCell ref="E15:F15"/>
    <mergeCell ref="E23:F23"/>
    <mergeCell ref="E24:F24"/>
    <mergeCell ref="B2:E2"/>
    <mergeCell ref="E16:F16"/>
    <mergeCell ref="E7:F7"/>
    <mergeCell ref="E17:F17"/>
    <mergeCell ref="E18:F18"/>
    <mergeCell ref="E13:F13"/>
    <mergeCell ref="E14:F14"/>
    <mergeCell ref="E8:F8"/>
    <mergeCell ref="E9:F9"/>
    <mergeCell ref="E10:F10"/>
    <mergeCell ref="E11:F11"/>
    <mergeCell ref="E12:F12"/>
    <mergeCell ref="E19:F19"/>
    <mergeCell ref="E20:F20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2025-10-01T11:04:47Z</cp:lastPrinted>
  <dcterms:created xsi:type="dcterms:W3CDTF">2018-01-02T05:37:56Z</dcterms:created>
  <dcterms:modified xsi:type="dcterms:W3CDTF">2025-10-01T11:05:12Z</dcterms:modified>
</cp:coreProperties>
</file>